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milw-isilon-prod-smb.milliman.com\milwh-medicaid$\SWI-PHI\SWI72-02 2023 Hospital Rate Setting\Work Transmittals\20240108 - EAPG Calculator v1.2\"/>
    </mc:Choice>
  </mc:AlternateContent>
  <xr:revisionPtr revIDLastSave="0" documentId="8_{475D63E2-5823-43A8-A763-8F33C67A0ACC}" xr6:coauthVersionLast="47" xr6:coauthVersionMax="47" xr10:uidLastSave="{00000000-0000-0000-0000-000000000000}"/>
  <workbookProtection workbookAlgorithmName="SHA-512" workbookHashValue="7TgXqF3sqdLwgwB1VYnEO2JbKRs+NYn07PCFBKYqJg1NJbQVrEPZ4TnIH7za7Cm+oGQd3cTR6YfN9KA1AXcXZQ==" workbookSaltValue="Va64TNCtKL2Txxk2swXRVA==" workbookSpinCount="100000" lockStructure="1"/>
  <bookViews>
    <workbookView xWindow="-57720" yWindow="-120" windowWidth="29040" windowHeight="16440" tabRatio="828" xr2:uid="{00000000-000D-0000-FFFF-FFFF00000000}"/>
  </bookViews>
  <sheets>
    <sheet name="Cover" sheetId="2" r:id="rId1"/>
    <sheet name="Table of Contents" sheetId="3" r:id="rId2"/>
    <sheet name="Calculator Instructions" sheetId="10" r:id="rId3"/>
    <sheet name="Interactive EAPG Calculator" sheetId="4" r:id="rId4"/>
    <sheet name="EAPG Table" sheetId="5" r:id="rId5"/>
    <sheet name="Provider Table" sheetId="7" r:id="rId6"/>
  </sheets>
  <definedNames>
    <definedName name="_xlnm._FilterDatabase" localSheetId="4" hidden="1">'EAPG Table'!$B$7:$K$664</definedName>
    <definedName name="_xlnm._FilterDatabase" localSheetId="5" hidden="1">'Provider Table'!$B$5:$G$190</definedName>
    <definedName name="Active_Payment">'Interactive EAPG Calculator'!$AB$21</definedName>
    <definedName name="AncDiscoRange">'Interactive EAPG Calculator'!$O$21:$O$520</definedName>
    <definedName name="CalcRange">'Interactive EAPG Calculator'!$B$2:$AB$520</definedName>
    <definedName name="Calculator_MedicaidID">'Interactive EAPG Calculator'!$F$10</definedName>
    <definedName name="DOSRange">'Interactive EAPG Calculator'!$D$21:$D$520</definedName>
    <definedName name="EAPGRange">'Interactive EAPG Calculator'!$F$21:$F$520</definedName>
    <definedName name="FlagRange">'Interactive EAPG Calculator'!$K$21:$K$520</definedName>
    <definedName name="LineRange">'Interactive EAPG Calculator'!$B$21:$B$520</definedName>
    <definedName name="PaidRange">'Interactive EAPG Calculator'!$C$21:$C$520</definedName>
    <definedName name="_xlnm.Print_Area" localSheetId="2">'Calculator Instructions'!$B$2:$D$33</definedName>
    <definedName name="_xlnm.Print_Area" localSheetId="0">Cover!$B$2:$E$26</definedName>
    <definedName name="_xlnm.Print_Area" localSheetId="4">'EAPG Table'!$B$2:$K$655</definedName>
    <definedName name="_xlnm.Print_Area" localSheetId="3">'Interactive EAPG Calculator'!$B$2:$AB$521</definedName>
    <definedName name="_xlnm.Print_Area" localSheetId="5">'Provider Table'!$B$2:$G$184</definedName>
    <definedName name="_xlnm.Print_Area" localSheetId="1">'Table of Contents'!$B$2:$E$16</definedName>
    <definedName name="_xlnm.Print_Titles" localSheetId="2">'Calculator Instructions'!$2:$9</definedName>
    <definedName name="_xlnm.Print_Titles" localSheetId="0">Cover!$2:$5</definedName>
    <definedName name="_xlnm.Print_Titles" localSheetId="4">'EAPG Table'!$2:$7</definedName>
    <definedName name="_xlnm.Print_Titles" localSheetId="3">'Interactive EAPG Calculator'!$2:$20</definedName>
    <definedName name="_xlnm.Print_Titles" localSheetId="5">'Provider Table'!$2:$5</definedName>
    <definedName name="TypeRange">'Interactive EAPG Calculator'!$J$21:$J$520</definedName>
    <definedName name="WeightRange">'Interactive EAPG Calculator'!$I$21:$I$520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5" i="5"/>
  <c r="B3" i="4"/>
  <c r="B3" i="10"/>
  <c r="B3" i="3"/>
  <c r="L520" i="4" l="1" a="1"/>
  <c r="L520" i="4" s="1"/>
  <c r="L519" i="4" a="1"/>
  <c r="L519" i="4" s="1"/>
  <c r="L518" i="4" a="1"/>
  <c r="L518" i="4" s="1"/>
  <c r="L517" i="4" a="1"/>
  <c r="L517" i="4" s="1"/>
  <c r="L516" i="4" a="1"/>
  <c r="L516" i="4" s="1"/>
  <c r="L515" i="4" a="1"/>
  <c r="L515" i="4" s="1"/>
  <c r="L514" i="4" a="1"/>
  <c r="L514" i="4" s="1"/>
  <c r="L513" i="4" a="1"/>
  <c r="L513" i="4" s="1"/>
  <c r="L512" i="4" a="1"/>
  <c r="L512" i="4" s="1"/>
  <c r="L511" i="4" a="1"/>
  <c r="L511" i="4" s="1"/>
  <c r="L510" i="4" a="1"/>
  <c r="L510" i="4" s="1"/>
  <c r="L509" i="4" a="1"/>
  <c r="L509" i="4" s="1"/>
  <c r="L508" i="4" a="1"/>
  <c r="L508" i="4" s="1"/>
  <c r="L507" i="4" a="1"/>
  <c r="L507" i="4" s="1"/>
  <c r="L506" i="4" a="1"/>
  <c r="L506" i="4" s="1"/>
  <c r="L505" i="4" a="1"/>
  <c r="L505" i="4" s="1"/>
  <c r="L504" i="4" a="1"/>
  <c r="L504" i="4" s="1"/>
  <c r="L503" i="4" a="1"/>
  <c r="L503" i="4" s="1"/>
  <c r="L502" i="4" a="1"/>
  <c r="L502" i="4" s="1"/>
  <c r="L501" i="4" a="1"/>
  <c r="L501" i="4" s="1"/>
  <c r="L500" i="4" a="1"/>
  <c r="L500" i="4" s="1"/>
  <c r="L499" i="4" a="1"/>
  <c r="L499" i="4" s="1"/>
  <c r="L498" i="4" a="1"/>
  <c r="L498" i="4" s="1"/>
  <c r="L497" i="4" a="1"/>
  <c r="L497" i="4" s="1"/>
  <c r="L496" i="4" a="1"/>
  <c r="L496" i="4" s="1"/>
  <c r="L495" i="4" a="1"/>
  <c r="L495" i="4" s="1"/>
  <c r="L494" i="4" a="1"/>
  <c r="L494" i="4" s="1"/>
  <c r="L493" i="4" a="1"/>
  <c r="L493" i="4" s="1"/>
  <c r="L492" i="4" a="1"/>
  <c r="L492" i="4" s="1"/>
  <c r="L491" i="4" a="1"/>
  <c r="L491" i="4" s="1"/>
  <c r="L490" i="4" a="1"/>
  <c r="L490" i="4" s="1"/>
  <c r="L489" i="4" a="1"/>
  <c r="L489" i="4" s="1"/>
  <c r="L488" i="4" a="1"/>
  <c r="L488" i="4" s="1"/>
  <c r="L487" i="4" a="1"/>
  <c r="L487" i="4" s="1"/>
  <c r="L486" i="4" a="1"/>
  <c r="L486" i="4" s="1"/>
  <c r="L485" i="4" a="1"/>
  <c r="L485" i="4" s="1"/>
  <c r="L484" i="4" a="1"/>
  <c r="L484" i="4" s="1"/>
  <c r="L483" i="4" a="1"/>
  <c r="L483" i="4" s="1"/>
  <c r="L482" i="4" a="1"/>
  <c r="L482" i="4" s="1"/>
  <c r="L481" i="4" a="1"/>
  <c r="L481" i="4" s="1"/>
  <c r="L480" i="4" a="1"/>
  <c r="L480" i="4" s="1"/>
  <c r="L479" i="4" a="1"/>
  <c r="L479" i="4" s="1"/>
  <c r="L478" i="4" a="1"/>
  <c r="L478" i="4" s="1"/>
  <c r="L477" i="4" a="1"/>
  <c r="L477" i="4" s="1"/>
  <c r="L476" i="4" a="1"/>
  <c r="L476" i="4" s="1"/>
  <c r="L475" i="4" a="1"/>
  <c r="L475" i="4" s="1"/>
  <c r="L474" i="4" a="1"/>
  <c r="L474" i="4" s="1"/>
  <c r="L473" i="4" a="1"/>
  <c r="L473" i="4" s="1"/>
  <c r="L472" i="4" a="1"/>
  <c r="L472" i="4" s="1"/>
  <c r="L471" i="4" a="1"/>
  <c r="L471" i="4" s="1"/>
  <c r="L470" i="4" a="1"/>
  <c r="L470" i="4" s="1"/>
  <c r="L469" i="4" a="1"/>
  <c r="L469" i="4" s="1"/>
  <c r="L468" i="4" a="1"/>
  <c r="L468" i="4" s="1"/>
  <c r="L467" i="4" a="1"/>
  <c r="L467" i="4" s="1"/>
  <c r="L466" i="4" a="1"/>
  <c r="L466" i="4" s="1"/>
  <c r="L465" i="4" a="1"/>
  <c r="L465" i="4" s="1"/>
  <c r="L464" i="4" a="1"/>
  <c r="L464" i="4" s="1"/>
  <c r="L463" i="4" a="1"/>
  <c r="L463" i="4" s="1"/>
  <c r="L462" i="4" a="1"/>
  <c r="L462" i="4" s="1"/>
  <c r="L461" i="4" a="1"/>
  <c r="L461" i="4" s="1"/>
  <c r="L460" i="4" a="1"/>
  <c r="L460" i="4" s="1"/>
  <c r="L459" i="4" a="1"/>
  <c r="L459" i="4" s="1"/>
  <c r="L458" i="4" a="1"/>
  <c r="L458" i="4" s="1"/>
  <c r="L457" i="4" a="1"/>
  <c r="L457" i="4" s="1"/>
  <c r="L456" i="4" a="1"/>
  <c r="L456" i="4" s="1"/>
  <c r="L455" i="4" a="1"/>
  <c r="L455" i="4" s="1"/>
  <c r="L454" i="4" a="1"/>
  <c r="L454" i="4" s="1"/>
  <c r="L453" i="4" a="1"/>
  <c r="L453" i="4" s="1"/>
  <c r="L452" i="4" a="1"/>
  <c r="L452" i="4" s="1"/>
  <c r="L451" i="4" a="1"/>
  <c r="L451" i="4" s="1"/>
  <c r="L450" i="4" a="1"/>
  <c r="L450" i="4" s="1"/>
  <c r="L449" i="4" a="1"/>
  <c r="L449" i="4" s="1"/>
  <c r="L448" i="4" a="1"/>
  <c r="L448" i="4" s="1"/>
  <c r="L447" i="4" a="1"/>
  <c r="L447" i="4" s="1"/>
  <c r="L446" i="4" a="1"/>
  <c r="L446" i="4" s="1"/>
  <c r="L445" i="4" a="1"/>
  <c r="L445" i="4" s="1"/>
  <c r="L444" i="4" a="1"/>
  <c r="L444" i="4" s="1"/>
  <c r="L443" i="4" a="1"/>
  <c r="L443" i="4" s="1"/>
  <c r="L442" i="4" a="1"/>
  <c r="L442" i="4" s="1"/>
  <c r="L441" i="4" a="1"/>
  <c r="L441" i="4" s="1"/>
  <c r="L440" i="4" a="1"/>
  <c r="L440" i="4" s="1"/>
  <c r="L439" i="4" a="1"/>
  <c r="L439" i="4" s="1"/>
  <c r="L438" i="4" a="1"/>
  <c r="L438" i="4" s="1"/>
  <c r="L437" i="4" a="1"/>
  <c r="L437" i="4" s="1"/>
  <c r="L436" i="4" a="1"/>
  <c r="L436" i="4" s="1"/>
  <c r="L435" i="4" a="1"/>
  <c r="L435" i="4" s="1"/>
  <c r="L434" i="4" a="1"/>
  <c r="L434" i="4" s="1"/>
  <c r="L433" i="4" a="1"/>
  <c r="L433" i="4" s="1"/>
  <c r="L432" i="4" a="1"/>
  <c r="L432" i="4" s="1"/>
  <c r="L431" i="4" a="1"/>
  <c r="L431" i="4" s="1"/>
  <c r="L430" i="4" a="1"/>
  <c r="L430" i="4" s="1"/>
  <c r="L429" i="4" a="1"/>
  <c r="L429" i="4" s="1"/>
  <c r="L428" i="4" a="1"/>
  <c r="L428" i="4" s="1"/>
  <c r="L427" i="4" a="1"/>
  <c r="L427" i="4" s="1"/>
  <c r="L426" i="4" a="1"/>
  <c r="L426" i="4" s="1"/>
  <c r="L425" i="4" a="1"/>
  <c r="L425" i="4" s="1"/>
  <c r="L424" i="4" a="1"/>
  <c r="L424" i="4" s="1"/>
  <c r="L423" i="4" a="1"/>
  <c r="L423" i="4" s="1"/>
  <c r="L422" i="4" a="1"/>
  <c r="L422" i="4" s="1"/>
  <c r="L421" i="4" a="1"/>
  <c r="L421" i="4" s="1"/>
  <c r="L420" i="4" a="1"/>
  <c r="L420" i="4" s="1"/>
  <c r="L419" i="4" a="1"/>
  <c r="L419" i="4" s="1"/>
  <c r="L418" i="4" a="1"/>
  <c r="L418" i="4" s="1"/>
  <c r="L417" i="4" a="1"/>
  <c r="L417" i="4" s="1"/>
  <c r="L416" i="4" a="1"/>
  <c r="L416" i="4" s="1"/>
  <c r="L415" i="4" a="1"/>
  <c r="L415" i="4" s="1"/>
  <c r="L414" i="4" a="1"/>
  <c r="L414" i="4" s="1"/>
  <c r="L413" i="4" a="1"/>
  <c r="L413" i="4" s="1"/>
  <c r="L412" i="4" a="1"/>
  <c r="L412" i="4" s="1"/>
  <c r="L411" i="4" a="1"/>
  <c r="L411" i="4" s="1"/>
  <c r="L410" i="4" a="1"/>
  <c r="L410" i="4" s="1"/>
  <c r="L409" i="4" a="1"/>
  <c r="L409" i="4" s="1"/>
  <c r="L408" i="4" a="1"/>
  <c r="L408" i="4" s="1"/>
  <c r="L407" i="4" a="1"/>
  <c r="L407" i="4" s="1"/>
  <c r="L406" i="4" a="1"/>
  <c r="L406" i="4" s="1"/>
  <c r="L405" i="4" a="1"/>
  <c r="L405" i="4" s="1"/>
  <c r="L404" i="4" a="1"/>
  <c r="L404" i="4" s="1"/>
  <c r="L403" i="4" a="1"/>
  <c r="L403" i="4" s="1"/>
  <c r="L402" i="4" a="1"/>
  <c r="L402" i="4" s="1"/>
  <c r="L401" i="4" a="1"/>
  <c r="L401" i="4" s="1"/>
  <c r="L400" i="4" a="1"/>
  <c r="L400" i="4" s="1"/>
  <c r="L399" i="4" a="1"/>
  <c r="L399" i="4" s="1"/>
  <c r="L398" i="4" a="1"/>
  <c r="L398" i="4" s="1"/>
  <c r="L397" i="4" a="1"/>
  <c r="L397" i="4" s="1"/>
  <c r="L396" i="4" a="1"/>
  <c r="L396" i="4" s="1"/>
  <c r="L395" i="4" a="1"/>
  <c r="L395" i="4" s="1"/>
  <c r="L394" i="4" a="1"/>
  <c r="L394" i="4" s="1"/>
  <c r="L393" i="4" a="1"/>
  <c r="L393" i="4" s="1"/>
  <c r="L392" i="4" a="1"/>
  <c r="L392" i="4" s="1"/>
  <c r="L391" i="4" a="1"/>
  <c r="L391" i="4" s="1"/>
  <c r="L390" i="4" a="1"/>
  <c r="L390" i="4" s="1"/>
  <c r="L389" i="4" a="1"/>
  <c r="L389" i="4" s="1"/>
  <c r="L388" i="4" a="1"/>
  <c r="L388" i="4" s="1"/>
  <c r="L387" i="4" a="1"/>
  <c r="L387" i="4" s="1"/>
  <c r="L386" i="4" a="1"/>
  <c r="L386" i="4" s="1"/>
  <c r="L385" i="4" a="1"/>
  <c r="L385" i="4" s="1"/>
  <c r="L384" i="4" a="1"/>
  <c r="L384" i="4" s="1"/>
  <c r="L383" i="4" a="1"/>
  <c r="L383" i="4" s="1"/>
  <c r="L382" i="4" a="1"/>
  <c r="L382" i="4" s="1"/>
  <c r="L381" i="4" a="1"/>
  <c r="L381" i="4" s="1"/>
  <c r="L380" i="4" a="1"/>
  <c r="L380" i="4" s="1"/>
  <c r="L379" i="4" a="1"/>
  <c r="L379" i="4" s="1"/>
  <c r="L378" i="4" a="1"/>
  <c r="L378" i="4" s="1"/>
  <c r="L377" i="4" a="1"/>
  <c r="L377" i="4" s="1"/>
  <c r="L376" i="4" a="1"/>
  <c r="L376" i="4" s="1"/>
  <c r="L375" i="4" a="1"/>
  <c r="L375" i="4" s="1"/>
  <c r="L374" i="4" a="1"/>
  <c r="L374" i="4" s="1"/>
  <c r="L373" i="4" a="1"/>
  <c r="L373" i="4" s="1"/>
  <c r="L372" i="4" a="1"/>
  <c r="L372" i="4" s="1"/>
  <c r="L371" i="4" a="1"/>
  <c r="L371" i="4" s="1"/>
  <c r="L370" i="4" a="1"/>
  <c r="L370" i="4" s="1"/>
  <c r="L369" i="4" a="1"/>
  <c r="L369" i="4" s="1"/>
  <c r="L368" i="4" a="1"/>
  <c r="L368" i="4" s="1"/>
  <c r="L367" i="4" a="1"/>
  <c r="L367" i="4" s="1"/>
  <c r="L366" i="4" a="1"/>
  <c r="L366" i="4" s="1"/>
  <c r="L365" i="4" a="1"/>
  <c r="L365" i="4" s="1"/>
  <c r="L364" i="4" a="1"/>
  <c r="L364" i="4" s="1"/>
  <c r="L363" i="4" a="1"/>
  <c r="L363" i="4" s="1"/>
  <c r="L362" i="4" a="1"/>
  <c r="L362" i="4" s="1"/>
  <c r="L361" i="4" a="1"/>
  <c r="L361" i="4" s="1"/>
  <c r="L360" i="4" a="1"/>
  <c r="L360" i="4" s="1"/>
  <c r="L359" i="4" a="1"/>
  <c r="L359" i="4" s="1"/>
  <c r="L358" i="4" a="1"/>
  <c r="L358" i="4" s="1"/>
  <c r="L357" i="4" a="1"/>
  <c r="L357" i="4" s="1"/>
  <c r="L356" i="4" a="1"/>
  <c r="L356" i="4" s="1"/>
  <c r="L355" i="4" a="1"/>
  <c r="L355" i="4" s="1"/>
  <c r="L354" i="4" a="1"/>
  <c r="L354" i="4" s="1"/>
  <c r="L353" i="4" a="1"/>
  <c r="L353" i="4" s="1"/>
  <c r="L352" i="4" a="1"/>
  <c r="L352" i="4" s="1"/>
  <c r="L351" i="4" a="1"/>
  <c r="L351" i="4" s="1"/>
  <c r="L350" i="4" a="1"/>
  <c r="L350" i="4" s="1"/>
  <c r="L349" i="4" a="1"/>
  <c r="L349" i="4" s="1"/>
  <c r="L348" i="4" a="1"/>
  <c r="L348" i="4" s="1"/>
  <c r="L347" i="4" a="1"/>
  <c r="L347" i="4" s="1"/>
  <c r="L346" i="4" a="1"/>
  <c r="L346" i="4" s="1"/>
  <c r="L345" i="4" a="1"/>
  <c r="L345" i="4" s="1"/>
  <c r="L344" i="4" a="1"/>
  <c r="L344" i="4" s="1"/>
  <c r="L343" i="4" a="1"/>
  <c r="L343" i="4" s="1"/>
  <c r="L342" i="4" a="1"/>
  <c r="L342" i="4" s="1"/>
  <c r="L341" i="4" a="1"/>
  <c r="L341" i="4" s="1"/>
  <c r="L340" i="4" a="1"/>
  <c r="L340" i="4" s="1"/>
  <c r="L339" i="4" a="1"/>
  <c r="L339" i="4" s="1"/>
  <c r="L338" i="4" a="1"/>
  <c r="L338" i="4" s="1"/>
  <c r="L337" i="4" a="1"/>
  <c r="L337" i="4" s="1"/>
  <c r="L336" i="4" a="1"/>
  <c r="L336" i="4" s="1"/>
  <c r="L335" i="4" a="1"/>
  <c r="L335" i="4" s="1"/>
  <c r="L334" i="4" a="1"/>
  <c r="L334" i="4" s="1"/>
  <c r="L333" i="4" a="1"/>
  <c r="L333" i="4" s="1"/>
  <c r="L332" i="4" a="1"/>
  <c r="L332" i="4" s="1"/>
  <c r="L331" i="4" a="1"/>
  <c r="L331" i="4" s="1"/>
  <c r="L330" i="4" a="1"/>
  <c r="L330" i="4" s="1"/>
  <c r="L329" i="4" a="1"/>
  <c r="L329" i="4" s="1"/>
  <c r="L328" i="4" a="1"/>
  <c r="L328" i="4" s="1"/>
  <c r="L327" i="4" a="1"/>
  <c r="L327" i="4" s="1"/>
  <c r="L326" i="4" a="1"/>
  <c r="L326" i="4" s="1"/>
  <c r="L325" i="4" a="1"/>
  <c r="L325" i="4" s="1"/>
  <c r="L324" i="4" a="1"/>
  <c r="L324" i="4" s="1"/>
  <c r="L323" i="4" a="1"/>
  <c r="L323" i="4" s="1"/>
  <c r="L322" i="4" a="1"/>
  <c r="L322" i="4" s="1"/>
  <c r="L321" i="4" a="1"/>
  <c r="L321" i="4" s="1"/>
  <c r="L320" i="4" a="1"/>
  <c r="L320" i="4" s="1"/>
  <c r="L319" i="4" a="1"/>
  <c r="L319" i="4" s="1"/>
  <c r="L318" i="4" a="1"/>
  <c r="L318" i="4" s="1"/>
  <c r="L317" i="4" a="1"/>
  <c r="L317" i="4" s="1"/>
  <c r="L316" i="4" a="1"/>
  <c r="L316" i="4" s="1"/>
  <c r="L315" i="4" a="1"/>
  <c r="L315" i="4" s="1"/>
  <c r="L314" i="4" a="1"/>
  <c r="L314" i="4" s="1"/>
  <c r="L313" i="4" a="1"/>
  <c r="L313" i="4" s="1"/>
  <c r="L312" i="4" a="1"/>
  <c r="L312" i="4" s="1"/>
  <c r="L311" i="4" a="1"/>
  <c r="L311" i="4" s="1"/>
  <c r="L310" i="4" a="1"/>
  <c r="L310" i="4" s="1"/>
  <c r="L309" i="4" a="1"/>
  <c r="L309" i="4" s="1"/>
  <c r="L308" i="4" a="1"/>
  <c r="L308" i="4" s="1"/>
  <c r="L307" i="4" a="1"/>
  <c r="L307" i="4" s="1"/>
  <c r="L306" i="4" a="1"/>
  <c r="L306" i="4" s="1"/>
  <c r="L305" i="4" a="1"/>
  <c r="L305" i="4" s="1"/>
  <c r="L304" i="4" a="1"/>
  <c r="L304" i="4" s="1"/>
  <c r="L303" i="4" a="1"/>
  <c r="L303" i="4" s="1"/>
  <c r="L302" i="4" a="1"/>
  <c r="L302" i="4" s="1"/>
  <c r="L301" i="4" a="1"/>
  <c r="L301" i="4" s="1"/>
  <c r="L300" i="4" a="1"/>
  <c r="L300" i="4" s="1"/>
  <c r="L299" i="4" a="1"/>
  <c r="L299" i="4" s="1"/>
  <c r="L298" i="4" a="1"/>
  <c r="L298" i="4" s="1"/>
  <c r="L297" i="4" a="1"/>
  <c r="L297" i="4" s="1"/>
  <c r="L296" i="4" a="1"/>
  <c r="L296" i="4" s="1"/>
  <c r="L295" i="4" a="1"/>
  <c r="L295" i="4" s="1"/>
  <c r="L294" i="4" a="1"/>
  <c r="L294" i="4" s="1"/>
  <c r="L293" i="4" a="1"/>
  <c r="L293" i="4" s="1"/>
  <c r="L292" i="4" a="1"/>
  <c r="L292" i="4" s="1"/>
  <c r="L291" i="4" a="1"/>
  <c r="L291" i="4" s="1"/>
  <c r="L290" i="4" a="1"/>
  <c r="L290" i="4" s="1"/>
  <c r="L289" i="4" a="1"/>
  <c r="L289" i="4" s="1"/>
  <c r="L288" i="4" a="1"/>
  <c r="L288" i="4" s="1"/>
  <c r="L287" i="4" a="1"/>
  <c r="L287" i="4" s="1"/>
  <c r="L286" i="4" a="1"/>
  <c r="L286" i="4" s="1"/>
  <c r="L285" i="4" a="1"/>
  <c r="L285" i="4" s="1"/>
  <c r="L284" i="4" a="1"/>
  <c r="L284" i="4" s="1"/>
  <c r="L283" i="4" a="1"/>
  <c r="L283" i="4" s="1"/>
  <c r="L282" i="4" a="1"/>
  <c r="L282" i="4" s="1"/>
  <c r="L281" i="4" a="1"/>
  <c r="L281" i="4" s="1"/>
  <c r="L280" i="4" a="1"/>
  <c r="L280" i="4" s="1"/>
  <c r="L279" i="4" a="1"/>
  <c r="L279" i="4" s="1"/>
  <c r="L278" i="4" a="1"/>
  <c r="L278" i="4" s="1"/>
  <c r="L277" i="4" a="1"/>
  <c r="L277" i="4" s="1"/>
  <c r="L276" i="4" a="1"/>
  <c r="L276" i="4" s="1"/>
  <c r="L275" i="4" a="1"/>
  <c r="L275" i="4" s="1"/>
  <c r="L274" i="4" a="1"/>
  <c r="L274" i="4" s="1"/>
  <c r="L273" i="4" a="1"/>
  <c r="L273" i="4" s="1"/>
  <c r="L272" i="4" a="1"/>
  <c r="L272" i="4" s="1"/>
  <c r="L271" i="4" a="1"/>
  <c r="L271" i="4" s="1"/>
  <c r="L270" i="4" a="1"/>
  <c r="L270" i="4" s="1"/>
  <c r="L269" i="4" a="1"/>
  <c r="L269" i="4" s="1"/>
  <c r="L268" i="4" a="1"/>
  <c r="L268" i="4" s="1"/>
  <c r="L267" i="4" a="1"/>
  <c r="L267" i="4" s="1"/>
  <c r="L266" i="4" a="1"/>
  <c r="L266" i="4" s="1"/>
  <c r="L265" i="4" a="1"/>
  <c r="L265" i="4" s="1"/>
  <c r="L264" i="4" a="1"/>
  <c r="L264" i="4" s="1"/>
  <c r="L263" i="4" a="1"/>
  <c r="L263" i="4" s="1"/>
  <c r="L262" i="4" a="1"/>
  <c r="L262" i="4" s="1"/>
  <c r="L261" i="4" a="1"/>
  <c r="L261" i="4" s="1"/>
  <c r="L260" i="4" a="1"/>
  <c r="L260" i="4" s="1"/>
  <c r="L259" i="4" a="1"/>
  <c r="L259" i="4" s="1"/>
  <c r="L258" i="4" a="1"/>
  <c r="L258" i="4" s="1"/>
  <c r="L257" i="4" a="1"/>
  <c r="L257" i="4" s="1"/>
  <c r="L256" i="4" a="1"/>
  <c r="L256" i="4" s="1"/>
  <c r="L255" i="4" a="1"/>
  <c r="L255" i="4" s="1"/>
  <c r="L254" i="4" a="1"/>
  <c r="L254" i="4" s="1"/>
  <c r="L253" i="4" a="1"/>
  <c r="L253" i="4" s="1"/>
  <c r="L252" i="4" a="1"/>
  <c r="L252" i="4" s="1"/>
  <c r="L251" i="4" a="1"/>
  <c r="L251" i="4" s="1"/>
  <c r="L250" i="4" a="1"/>
  <c r="L250" i="4" s="1"/>
  <c r="L249" i="4" a="1"/>
  <c r="L249" i="4" s="1"/>
  <c r="L248" i="4" a="1"/>
  <c r="L248" i="4" s="1"/>
  <c r="L247" i="4" a="1"/>
  <c r="L247" i="4" s="1"/>
  <c r="L246" i="4" a="1"/>
  <c r="L246" i="4" s="1"/>
  <c r="L245" i="4" a="1"/>
  <c r="L245" i="4" s="1"/>
  <c r="L244" i="4" a="1"/>
  <c r="L244" i="4" s="1"/>
  <c r="L243" i="4" a="1"/>
  <c r="L243" i="4" s="1"/>
  <c r="L242" i="4" a="1"/>
  <c r="L242" i="4" s="1"/>
  <c r="L241" i="4" a="1"/>
  <c r="L241" i="4" s="1"/>
  <c r="L240" i="4" a="1"/>
  <c r="L240" i="4" s="1"/>
  <c r="L239" i="4" a="1"/>
  <c r="L239" i="4" s="1"/>
  <c r="L238" i="4" a="1"/>
  <c r="L238" i="4" s="1"/>
  <c r="L237" i="4" a="1"/>
  <c r="L237" i="4" s="1"/>
  <c r="L236" i="4" a="1"/>
  <c r="L236" i="4" s="1"/>
  <c r="L235" i="4" a="1"/>
  <c r="L235" i="4" s="1"/>
  <c r="L234" i="4" a="1"/>
  <c r="L234" i="4" s="1"/>
  <c r="L233" i="4" a="1"/>
  <c r="L233" i="4" s="1"/>
  <c r="L232" i="4" a="1"/>
  <c r="L232" i="4" s="1"/>
  <c r="L231" i="4" a="1"/>
  <c r="L231" i="4" s="1"/>
  <c r="L230" i="4" a="1"/>
  <c r="L230" i="4" s="1"/>
  <c r="L229" i="4" a="1"/>
  <c r="L229" i="4" s="1"/>
  <c r="L228" i="4" a="1"/>
  <c r="L228" i="4" s="1"/>
  <c r="L227" i="4" a="1"/>
  <c r="L227" i="4" s="1"/>
  <c r="L226" i="4" a="1"/>
  <c r="L226" i="4" s="1"/>
  <c r="L225" i="4" a="1"/>
  <c r="L225" i="4" s="1"/>
  <c r="L224" i="4" a="1"/>
  <c r="L224" i="4" s="1"/>
  <c r="L223" i="4" a="1"/>
  <c r="L223" i="4" s="1"/>
  <c r="L222" i="4" a="1"/>
  <c r="L222" i="4" s="1"/>
  <c r="L221" i="4" a="1"/>
  <c r="L221" i="4" s="1"/>
  <c r="L220" i="4" a="1"/>
  <c r="L220" i="4" s="1"/>
  <c r="L219" i="4" a="1"/>
  <c r="L219" i="4" s="1"/>
  <c r="L218" i="4" a="1"/>
  <c r="L218" i="4" s="1"/>
  <c r="L217" i="4" a="1"/>
  <c r="L217" i="4" s="1"/>
  <c r="L216" i="4" a="1"/>
  <c r="L216" i="4" s="1"/>
  <c r="L215" i="4" a="1"/>
  <c r="L215" i="4" s="1"/>
  <c r="L214" i="4" a="1"/>
  <c r="L214" i="4" s="1"/>
  <c r="L213" i="4" a="1"/>
  <c r="L213" i="4" s="1"/>
  <c r="L212" i="4" a="1"/>
  <c r="L212" i="4" s="1"/>
  <c r="L211" i="4" a="1"/>
  <c r="L211" i="4" s="1"/>
  <c r="L210" i="4" a="1"/>
  <c r="L210" i="4" s="1"/>
  <c r="L209" i="4" a="1"/>
  <c r="L209" i="4" s="1"/>
  <c r="L208" i="4" a="1"/>
  <c r="L208" i="4" s="1"/>
  <c r="L207" i="4" a="1"/>
  <c r="L207" i="4" s="1"/>
  <c r="L206" i="4" a="1"/>
  <c r="L206" i="4" s="1"/>
  <c r="L205" i="4" a="1"/>
  <c r="L205" i="4" s="1"/>
  <c r="L204" i="4" a="1"/>
  <c r="L204" i="4" s="1"/>
  <c r="L203" i="4" a="1"/>
  <c r="L203" i="4" s="1"/>
  <c r="L202" i="4" a="1"/>
  <c r="L202" i="4" s="1"/>
  <c r="L201" i="4" a="1"/>
  <c r="L201" i="4" s="1"/>
  <c r="L200" i="4" a="1"/>
  <c r="L200" i="4" s="1"/>
  <c r="L199" i="4" a="1"/>
  <c r="L199" i="4" s="1"/>
  <c r="L198" i="4" a="1"/>
  <c r="L198" i="4" s="1"/>
  <c r="L197" i="4" a="1"/>
  <c r="L197" i="4" s="1"/>
  <c r="L196" i="4" a="1"/>
  <c r="L196" i="4" s="1"/>
  <c r="L195" i="4" a="1"/>
  <c r="L195" i="4" s="1"/>
  <c r="L194" i="4" a="1"/>
  <c r="L194" i="4" s="1"/>
  <c r="L193" i="4" a="1"/>
  <c r="L193" i="4" s="1"/>
  <c r="L192" i="4" a="1"/>
  <c r="L192" i="4" s="1"/>
  <c r="L191" i="4" a="1"/>
  <c r="L191" i="4" s="1"/>
  <c r="L190" i="4" a="1"/>
  <c r="L190" i="4" s="1"/>
  <c r="L189" i="4" a="1"/>
  <c r="L189" i="4" s="1"/>
  <c r="L188" i="4" a="1"/>
  <c r="L188" i="4" s="1"/>
  <c r="L187" i="4" a="1"/>
  <c r="L187" i="4" s="1"/>
  <c r="L186" i="4" a="1"/>
  <c r="L186" i="4" s="1"/>
  <c r="L185" i="4" a="1"/>
  <c r="L185" i="4" s="1"/>
  <c r="L184" i="4" a="1"/>
  <c r="L184" i="4" s="1"/>
  <c r="L183" i="4" a="1"/>
  <c r="L183" i="4" s="1"/>
  <c r="L182" i="4" a="1"/>
  <c r="L182" i="4" s="1"/>
  <c r="L181" i="4" a="1"/>
  <c r="L181" i="4" s="1"/>
  <c r="L180" i="4" a="1"/>
  <c r="L180" i="4" s="1"/>
  <c r="L179" i="4" a="1"/>
  <c r="L179" i="4" s="1"/>
  <c r="L178" i="4" a="1"/>
  <c r="L178" i="4" s="1"/>
  <c r="L177" i="4" a="1"/>
  <c r="L177" i="4" s="1"/>
  <c r="L176" i="4" a="1"/>
  <c r="L176" i="4" s="1"/>
  <c r="L175" i="4" a="1"/>
  <c r="L175" i="4" s="1"/>
  <c r="L174" i="4" a="1"/>
  <c r="L174" i="4" s="1"/>
  <c r="L173" i="4" a="1"/>
  <c r="L173" i="4" s="1"/>
  <c r="L172" i="4" a="1"/>
  <c r="L172" i="4" s="1"/>
  <c r="L171" i="4" a="1"/>
  <c r="L171" i="4" s="1"/>
  <c r="L170" i="4" a="1"/>
  <c r="L170" i="4" s="1"/>
  <c r="L169" i="4" a="1"/>
  <c r="L169" i="4" s="1"/>
  <c r="L168" i="4" a="1"/>
  <c r="L168" i="4" s="1"/>
  <c r="L167" i="4" a="1"/>
  <c r="L167" i="4" s="1"/>
  <c r="L166" i="4" a="1"/>
  <c r="L166" i="4" s="1"/>
  <c r="L165" i="4" a="1"/>
  <c r="L165" i="4" s="1"/>
  <c r="L164" i="4" a="1"/>
  <c r="L164" i="4" s="1"/>
  <c r="L163" i="4" a="1"/>
  <c r="L163" i="4" s="1"/>
  <c r="L162" i="4" a="1"/>
  <c r="L162" i="4" s="1"/>
  <c r="L161" i="4" a="1"/>
  <c r="L161" i="4" s="1"/>
  <c r="L160" i="4" a="1"/>
  <c r="L160" i="4" s="1"/>
  <c r="L159" i="4" a="1"/>
  <c r="L159" i="4" s="1"/>
  <c r="L158" i="4" a="1"/>
  <c r="L158" i="4" s="1"/>
  <c r="L157" i="4" a="1"/>
  <c r="L157" i="4" s="1"/>
  <c r="L156" i="4" a="1"/>
  <c r="L156" i="4" s="1"/>
  <c r="L155" i="4" a="1"/>
  <c r="L155" i="4" s="1"/>
  <c r="L154" i="4" a="1"/>
  <c r="L154" i="4" s="1"/>
  <c r="L153" i="4" a="1"/>
  <c r="L153" i="4" s="1"/>
  <c r="L152" i="4" a="1"/>
  <c r="L152" i="4" s="1"/>
  <c r="L151" i="4" a="1"/>
  <c r="L151" i="4" s="1"/>
  <c r="L150" i="4" a="1"/>
  <c r="L150" i="4" s="1"/>
  <c r="L149" i="4" a="1"/>
  <c r="L149" i="4" s="1"/>
  <c r="L148" i="4" a="1"/>
  <c r="L148" i="4" s="1"/>
  <c r="L147" i="4" a="1"/>
  <c r="L147" i="4" s="1"/>
  <c r="L146" i="4" a="1"/>
  <c r="L146" i="4" s="1"/>
  <c r="L145" i="4" a="1"/>
  <c r="L145" i="4" s="1"/>
  <c r="L144" i="4" a="1"/>
  <c r="L144" i="4" s="1"/>
  <c r="L143" i="4" a="1"/>
  <c r="L143" i="4" s="1"/>
  <c r="L142" i="4" a="1"/>
  <c r="L142" i="4" s="1"/>
  <c r="L141" i="4" a="1"/>
  <c r="L141" i="4" s="1"/>
  <c r="L140" i="4" a="1"/>
  <c r="L140" i="4" s="1"/>
  <c r="L139" i="4" a="1"/>
  <c r="L139" i="4" s="1"/>
  <c r="L138" i="4" a="1"/>
  <c r="L138" i="4" s="1"/>
  <c r="L137" i="4" a="1"/>
  <c r="L137" i="4" s="1"/>
  <c r="L136" i="4" a="1"/>
  <c r="L136" i="4" s="1"/>
  <c r="L135" i="4" a="1"/>
  <c r="L135" i="4" s="1"/>
  <c r="L134" i="4" a="1"/>
  <c r="L134" i="4" s="1"/>
  <c r="L133" i="4" a="1"/>
  <c r="L133" i="4" s="1"/>
  <c r="L132" i="4" a="1"/>
  <c r="L132" i="4" s="1"/>
  <c r="L131" i="4" a="1"/>
  <c r="L131" i="4" s="1"/>
  <c r="L130" i="4" a="1"/>
  <c r="L130" i="4" s="1"/>
  <c r="L129" i="4" a="1"/>
  <c r="L129" i="4" s="1"/>
  <c r="L128" i="4" a="1"/>
  <c r="L128" i="4" s="1"/>
  <c r="L127" i="4" a="1"/>
  <c r="L127" i="4" s="1"/>
  <c r="L126" i="4" a="1"/>
  <c r="L126" i="4" s="1"/>
  <c r="L125" i="4" a="1"/>
  <c r="L125" i="4" s="1"/>
  <c r="L124" i="4" a="1"/>
  <c r="L124" i="4" s="1"/>
  <c r="L123" i="4" a="1"/>
  <c r="L123" i="4" s="1"/>
  <c r="L122" i="4" a="1"/>
  <c r="L122" i="4" s="1"/>
  <c r="L121" i="4" a="1"/>
  <c r="L121" i="4" s="1"/>
  <c r="L120" i="4" a="1"/>
  <c r="L120" i="4" s="1"/>
  <c r="L119" i="4" a="1"/>
  <c r="L119" i="4" s="1"/>
  <c r="L118" i="4" a="1"/>
  <c r="L118" i="4" s="1"/>
  <c r="L117" i="4" a="1"/>
  <c r="L117" i="4" s="1"/>
  <c r="L116" i="4" a="1"/>
  <c r="L116" i="4" s="1"/>
  <c r="L115" i="4" a="1"/>
  <c r="L115" i="4" s="1"/>
  <c r="L114" i="4" a="1"/>
  <c r="L114" i="4" s="1"/>
  <c r="L113" i="4" a="1"/>
  <c r="L113" i="4" s="1"/>
  <c r="L112" i="4" a="1"/>
  <c r="L112" i="4" s="1"/>
  <c r="L111" i="4" a="1"/>
  <c r="L111" i="4" s="1"/>
  <c r="L110" i="4" a="1"/>
  <c r="L110" i="4" s="1"/>
  <c r="L109" i="4" a="1"/>
  <c r="L109" i="4" s="1"/>
  <c r="L108" i="4" a="1"/>
  <c r="L108" i="4" s="1"/>
  <c r="L107" i="4" a="1"/>
  <c r="L107" i="4" s="1"/>
  <c r="L106" i="4" a="1"/>
  <c r="L106" i="4" s="1"/>
  <c r="L105" i="4" a="1"/>
  <c r="L105" i="4" s="1"/>
  <c r="L104" i="4" a="1"/>
  <c r="L104" i="4" s="1"/>
  <c r="L103" i="4" a="1"/>
  <c r="L103" i="4" s="1"/>
  <c r="L102" i="4" a="1"/>
  <c r="L102" i="4" s="1"/>
  <c r="L101" i="4" a="1"/>
  <c r="L101" i="4" s="1"/>
  <c r="L100" i="4" a="1"/>
  <c r="L100" i="4" s="1"/>
  <c r="L99" i="4" a="1"/>
  <c r="L99" i="4" s="1"/>
  <c r="L98" i="4" a="1"/>
  <c r="L98" i="4" s="1"/>
  <c r="L97" i="4" a="1"/>
  <c r="L97" i="4" s="1"/>
  <c r="L96" i="4" a="1"/>
  <c r="L96" i="4" s="1"/>
  <c r="L95" i="4" a="1"/>
  <c r="L95" i="4" s="1"/>
  <c r="L94" i="4" a="1"/>
  <c r="L94" i="4" s="1"/>
  <c r="L93" i="4" a="1"/>
  <c r="L93" i="4" s="1"/>
  <c r="L92" i="4" a="1"/>
  <c r="L92" i="4" s="1"/>
  <c r="L91" i="4" a="1"/>
  <c r="L91" i="4" s="1"/>
  <c r="L90" i="4" a="1"/>
  <c r="L90" i="4" s="1"/>
  <c r="L89" i="4" a="1"/>
  <c r="L89" i="4" s="1"/>
  <c r="L88" i="4" a="1"/>
  <c r="L88" i="4" s="1"/>
  <c r="L87" i="4" a="1"/>
  <c r="L87" i="4" s="1"/>
  <c r="L86" i="4" a="1"/>
  <c r="L86" i="4" s="1"/>
  <c r="L85" i="4" a="1"/>
  <c r="L85" i="4" s="1"/>
  <c r="L84" i="4" a="1"/>
  <c r="L84" i="4" s="1"/>
  <c r="L83" i="4" a="1"/>
  <c r="L83" i="4" s="1"/>
  <c r="L82" i="4" a="1"/>
  <c r="L82" i="4" s="1"/>
  <c r="L81" i="4" a="1"/>
  <c r="L81" i="4" s="1"/>
  <c r="L80" i="4" a="1"/>
  <c r="L80" i="4" s="1"/>
  <c r="L79" i="4" a="1"/>
  <c r="L79" i="4" s="1"/>
  <c r="L78" i="4" a="1"/>
  <c r="L78" i="4" s="1"/>
  <c r="L77" i="4" a="1"/>
  <c r="L77" i="4" s="1"/>
  <c r="L76" i="4" a="1"/>
  <c r="L76" i="4" s="1"/>
  <c r="L75" i="4" a="1"/>
  <c r="L75" i="4" s="1"/>
  <c r="L74" i="4" a="1"/>
  <c r="L74" i="4" s="1"/>
  <c r="L73" i="4" a="1"/>
  <c r="L73" i="4" s="1"/>
  <c r="L72" i="4" a="1"/>
  <c r="L72" i="4" s="1"/>
  <c r="R520" i="4" a="1"/>
  <c r="R520" i="4" s="1"/>
  <c r="R519" i="4" a="1"/>
  <c r="R519" i="4" s="1"/>
  <c r="R518" i="4" a="1"/>
  <c r="R518" i="4" s="1"/>
  <c r="R517" i="4" a="1"/>
  <c r="R517" i="4" s="1"/>
  <c r="R516" i="4" a="1"/>
  <c r="R516" i="4" s="1"/>
  <c r="R515" i="4" a="1"/>
  <c r="R515" i="4" s="1"/>
  <c r="R514" i="4" a="1"/>
  <c r="R514" i="4" s="1"/>
  <c r="R513" i="4" a="1"/>
  <c r="R513" i="4" s="1"/>
  <c r="R512" i="4" a="1"/>
  <c r="R512" i="4" s="1"/>
  <c r="R511" i="4" a="1"/>
  <c r="R511" i="4" s="1"/>
  <c r="R510" i="4" a="1"/>
  <c r="R510" i="4" s="1"/>
  <c r="R509" i="4" a="1"/>
  <c r="R509" i="4" s="1"/>
  <c r="R508" i="4" a="1"/>
  <c r="R508" i="4" s="1"/>
  <c r="R507" i="4" a="1"/>
  <c r="R507" i="4" s="1"/>
  <c r="R506" i="4" a="1"/>
  <c r="R506" i="4" s="1"/>
  <c r="R505" i="4" a="1"/>
  <c r="R505" i="4" s="1"/>
  <c r="R504" i="4" a="1"/>
  <c r="R504" i="4" s="1"/>
  <c r="R503" i="4" a="1"/>
  <c r="R503" i="4" s="1"/>
  <c r="R502" i="4" a="1"/>
  <c r="R502" i="4" s="1"/>
  <c r="R501" i="4" a="1"/>
  <c r="R501" i="4" s="1"/>
  <c r="R500" i="4" a="1"/>
  <c r="R500" i="4" s="1"/>
  <c r="R499" i="4" a="1"/>
  <c r="R499" i="4" s="1"/>
  <c r="R498" i="4" a="1"/>
  <c r="R498" i="4" s="1"/>
  <c r="R497" i="4" a="1"/>
  <c r="R497" i="4" s="1"/>
  <c r="R496" i="4" a="1"/>
  <c r="R496" i="4" s="1"/>
  <c r="R495" i="4" a="1"/>
  <c r="R495" i="4" s="1"/>
  <c r="R494" i="4" a="1"/>
  <c r="R494" i="4" s="1"/>
  <c r="R493" i="4" a="1"/>
  <c r="R493" i="4" s="1"/>
  <c r="R492" i="4" a="1"/>
  <c r="R492" i="4" s="1"/>
  <c r="R491" i="4" a="1"/>
  <c r="R491" i="4" s="1"/>
  <c r="R490" i="4" a="1"/>
  <c r="R490" i="4" s="1"/>
  <c r="R489" i="4" a="1"/>
  <c r="R489" i="4" s="1"/>
  <c r="R488" i="4" a="1"/>
  <c r="R488" i="4" s="1"/>
  <c r="R487" i="4" a="1"/>
  <c r="R487" i="4" s="1"/>
  <c r="R486" i="4" a="1"/>
  <c r="R486" i="4" s="1"/>
  <c r="R485" i="4" a="1"/>
  <c r="R485" i="4" s="1"/>
  <c r="R484" i="4" a="1"/>
  <c r="R484" i="4" s="1"/>
  <c r="R483" i="4" a="1"/>
  <c r="R483" i="4" s="1"/>
  <c r="R482" i="4" a="1"/>
  <c r="R482" i="4" s="1"/>
  <c r="R481" i="4" a="1"/>
  <c r="R481" i="4" s="1"/>
  <c r="R480" i="4" a="1"/>
  <c r="R480" i="4" s="1"/>
  <c r="R479" i="4" a="1"/>
  <c r="R479" i="4" s="1"/>
  <c r="R478" i="4" a="1"/>
  <c r="R478" i="4" s="1"/>
  <c r="R477" i="4" a="1"/>
  <c r="R477" i="4" s="1"/>
  <c r="R476" i="4" a="1"/>
  <c r="R476" i="4" s="1"/>
  <c r="R475" i="4" a="1"/>
  <c r="R475" i="4" s="1"/>
  <c r="R474" i="4" a="1"/>
  <c r="R474" i="4" s="1"/>
  <c r="R473" i="4" a="1"/>
  <c r="R473" i="4" s="1"/>
  <c r="R472" i="4" a="1"/>
  <c r="R472" i="4" s="1"/>
  <c r="R471" i="4" a="1"/>
  <c r="R471" i="4" s="1"/>
  <c r="R470" i="4" a="1"/>
  <c r="R470" i="4" s="1"/>
  <c r="R469" i="4" a="1"/>
  <c r="R469" i="4" s="1"/>
  <c r="R468" i="4" a="1"/>
  <c r="R468" i="4" s="1"/>
  <c r="R467" i="4" a="1"/>
  <c r="R467" i="4" s="1"/>
  <c r="R466" i="4" a="1"/>
  <c r="R466" i="4" s="1"/>
  <c r="R465" i="4" a="1"/>
  <c r="R465" i="4" s="1"/>
  <c r="R464" i="4" a="1"/>
  <c r="R464" i="4" s="1"/>
  <c r="R463" i="4" a="1"/>
  <c r="R463" i="4" s="1"/>
  <c r="R462" i="4" a="1"/>
  <c r="R462" i="4" s="1"/>
  <c r="R461" i="4" a="1"/>
  <c r="R461" i="4" s="1"/>
  <c r="R460" i="4" a="1"/>
  <c r="R460" i="4" s="1"/>
  <c r="R459" i="4" a="1"/>
  <c r="R459" i="4" s="1"/>
  <c r="R458" i="4" a="1"/>
  <c r="R458" i="4" s="1"/>
  <c r="R457" i="4" a="1"/>
  <c r="R457" i="4" s="1"/>
  <c r="R456" i="4" a="1"/>
  <c r="R456" i="4" s="1"/>
  <c r="R455" i="4" a="1"/>
  <c r="R455" i="4" s="1"/>
  <c r="R454" i="4" a="1"/>
  <c r="R454" i="4" s="1"/>
  <c r="R453" i="4" a="1"/>
  <c r="R453" i="4" s="1"/>
  <c r="R452" i="4" a="1"/>
  <c r="R452" i="4" s="1"/>
  <c r="R451" i="4" a="1"/>
  <c r="R451" i="4" s="1"/>
  <c r="R450" i="4" a="1"/>
  <c r="R450" i="4" s="1"/>
  <c r="R449" i="4" a="1"/>
  <c r="R449" i="4" s="1"/>
  <c r="R448" i="4" a="1"/>
  <c r="R448" i="4" s="1"/>
  <c r="R447" i="4" a="1"/>
  <c r="R447" i="4" s="1"/>
  <c r="R446" i="4" a="1"/>
  <c r="R446" i="4" s="1"/>
  <c r="R445" i="4" a="1"/>
  <c r="R445" i="4" s="1"/>
  <c r="R444" i="4" a="1"/>
  <c r="R444" i="4" s="1"/>
  <c r="R443" i="4" a="1"/>
  <c r="R443" i="4" s="1"/>
  <c r="R442" i="4" a="1"/>
  <c r="R442" i="4" s="1"/>
  <c r="R441" i="4" a="1"/>
  <c r="R441" i="4" s="1"/>
  <c r="R440" i="4" a="1"/>
  <c r="R440" i="4" s="1"/>
  <c r="R439" i="4" a="1"/>
  <c r="R439" i="4" s="1"/>
  <c r="R438" i="4" a="1"/>
  <c r="R438" i="4" s="1"/>
  <c r="R437" i="4" a="1"/>
  <c r="R437" i="4" s="1"/>
  <c r="R436" i="4" a="1"/>
  <c r="R436" i="4" s="1"/>
  <c r="R435" i="4" a="1"/>
  <c r="R435" i="4" s="1"/>
  <c r="R434" i="4" a="1"/>
  <c r="R434" i="4" s="1"/>
  <c r="R433" i="4" a="1"/>
  <c r="R433" i="4" s="1"/>
  <c r="R432" i="4" a="1"/>
  <c r="R432" i="4" s="1"/>
  <c r="R431" i="4" a="1"/>
  <c r="R431" i="4" s="1"/>
  <c r="R430" i="4" a="1"/>
  <c r="R430" i="4" s="1"/>
  <c r="R429" i="4" a="1"/>
  <c r="R429" i="4" s="1"/>
  <c r="R428" i="4" a="1"/>
  <c r="R428" i="4" s="1"/>
  <c r="R427" i="4" a="1"/>
  <c r="R427" i="4" s="1"/>
  <c r="R426" i="4" a="1"/>
  <c r="R426" i="4" s="1"/>
  <c r="R425" i="4" a="1"/>
  <c r="R425" i="4" s="1"/>
  <c r="R424" i="4" a="1"/>
  <c r="R424" i="4" s="1"/>
  <c r="R423" i="4" a="1"/>
  <c r="R423" i="4" s="1"/>
  <c r="R422" i="4" a="1"/>
  <c r="R422" i="4" s="1"/>
  <c r="R421" i="4" a="1"/>
  <c r="R421" i="4" s="1"/>
  <c r="R420" i="4" a="1"/>
  <c r="R420" i="4" s="1"/>
  <c r="R419" i="4" a="1"/>
  <c r="R419" i="4" s="1"/>
  <c r="R418" i="4" a="1"/>
  <c r="R418" i="4" s="1"/>
  <c r="R417" i="4" a="1"/>
  <c r="R417" i="4" s="1"/>
  <c r="R416" i="4" a="1"/>
  <c r="R416" i="4" s="1"/>
  <c r="R415" i="4" a="1"/>
  <c r="R415" i="4" s="1"/>
  <c r="R414" i="4" a="1"/>
  <c r="R414" i="4" s="1"/>
  <c r="R413" i="4" a="1"/>
  <c r="R413" i="4" s="1"/>
  <c r="R412" i="4" a="1"/>
  <c r="R412" i="4" s="1"/>
  <c r="R411" i="4" a="1"/>
  <c r="R411" i="4" s="1"/>
  <c r="R410" i="4" a="1"/>
  <c r="R410" i="4" s="1"/>
  <c r="R409" i="4" a="1"/>
  <c r="R409" i="4" s="1"/>
  <c r="R408" i="4" a="1"/>
  <c r="R408" i="4" s="1"/>
  <c r="R407" i="4" a="1"/>
  <c r="R407" i="4" s="1"/>
  <c r="R406" i="4" a="1"/>
  <c r="R406" i="4" s="1"/>
  <c r="R405" i="4" a="1"/>
  <c r="R405" i="4" s="1"/>
  <c r="R404" i="4" a="1"/>
  <c r="R404" i="4" s="1"/>
  <c r="R403" i="4" a="1"/>
  <c r="R403" i="4" s="1"/>
  <c r="R402" i="4" a="1"/>
  <c r="R402" i="4" s="1"/>
  <c r="R401" i="4" a="1"/>
  <c r="R401" i="4" s="1"/>
  <c r="R400" i="4" a="1"/>
  <c r="R400" i="4" s="1"/>
  <c r="R399" i="4" a="1"/>
  <c r="R399" i="4" s="1"/>
  <c r="R398" i="4" a="1"/>
  <c r="R398" i="4" s="1"/>
  <c r="R397" i="4" a="1"/>
  <c r="R397" i="4" s="1"/>
  <c r="R396" i="4" a="1"/>
  <c r="R396" i="4" s="1"/>
  <c r="R395" i="4" a="1"/>
  <c r="R395" i="4" s="1"/>
  <c r="R394" i="4" a="1"/>
  <c r="R394" i="4" s="1"/>
  <c r="R393" i="4" a="1"/>
  <c r="R393" i="4" s="1"/>
  <c r="R392" i="4" a="1"/>
  <c r="R392" i="4" s="1"/>
  <c r="R391" i="4" a="1"/>
  <c r="R391" i="4" s="1"/>
  <c r="R390" i="4" a="1"/>
  <c r="R390" i="4" s="1"/>
  <c r="R389" i="4" a="1"/>
  <c r="R389" i="4" s="1"/>
  <c r="R388" i="4" a="1"/>
  <c r="R388" i="4" s="1"/>
  <c r="R387" i="4" a="1"/>
  <c r="R387" i="4" s="1"/>
  <c r="R386" i="4" a="1"/>
  <c r="R386" i="4" s="1"/>
  <c r="R385" i="4" a="1"/>
  <c r="R385" i="4" s="1"/>
  <c r="R384" i="4" a="1"/>
  <c r="R384" i="4" s="1"/>
  <c r="R383" i="4" a="1"/>
  <c r="R383" i="4" s="1"/>
  <c r="R382" i="4" a="1"/>
  <c r="R382" i="4" s="1"/>
  <c r="R381" i="4" a="1"/>
  <c r="R381" i="4" s="1"/>
  <c r="R380" i="4" a="1"/>
  <c r="R380" i="4" s="1"/>
  <c r="R379" i="4" a="1"/>
  <c r="R379" i="4" s="1"/>
  <c r="R378" i="4" a="1"/>
  <c r="R378" i="4" s="1"/>
  <c r="R377" i="4" a="1"/>
  <c r="R377" i="4" s="1"/>
  <c r="R376" i="4" a="1"/>
  <c r="R376" i="4" s="1"/>
  <c r="R375" i="4" a="1"/>
  <c r="R375" i="4" s="1"/>
  <c r="R374" i="4" a="1"/>
  <c r="R374" i="4" s="1"/>
  <c r="R373" i="4" a="1"/>
  <c r="R373" i="4" s="1"/>
  <c r="R372" i="4" a="1"/>
  <c r="R372" i="4" s="1"/>
  <c r="R371" i="4" a="1"/>
  <c r="R371" i="4" s="1"/>
  <c r="R370" i="4" a="1"/>
  <c r="R370" i="4" s="1"/>
  <c r="R369" i="4" a="1"/>
  <c r="R369" i="4" s="1"/>
  <c r="R368" i="4" a="1"/>
  <c r="R368" i="4" s="1"/>
  <c r="R367" i="4" a="1"/>
  <c r="R367" i="4" s="1"/>
  <c r="R366" i="4" a="1"/>
  <c r="R366" i="4" s="1"/>
  <c r="R365" i="4" a="1"/>
  <c r="R365" i="4" s="1"/>
  <c r="R364" i="4" a="1"/>
  <c r="R364" i="4" s="1"/>
  <c r="R363" i="4" a="1"/>
  <c r="R363" i="4" s="1"/>
  <c r="R362" i="4" a="1"/>
  <c r="R362" i="4" s="1"/>
  <c r="R361" i="4" a="1"/>
  <c r="R361" i="4" s="1"/>
  <c r="R360" i="4" a="1"/>
  <c r="R360" i="4" s="1"/>
  <c r="R359" i="4" a="1"/>
  <c r="R359" i="4" s="1"/>
  <c r="R358" i="4" a="1"/>
  <c r="R358" i="4" s="1"/>
  <c r="R357" i="4" a="1"/>
  <c r="R357" i="4" s="1"/>
  <c r="R356" i="4" a="1"/>
  <c r="R356" i="4" s="1"/>
  <c r="R355" i="4" a="1"/>
  <c r="R355" i="4" s="1"/>
  <c r="R354" i="4" a="1"/>
  <c r="R354" i="4" s="1"/>
  <c r="R353" i="4" a="1"/>
  <c r="R353" i="4" s="1"/>
  <c r="R352" i="4" a="1"/>
  <c r="R352" i="4" s="1"/>
  <c r="R351" i="4" a="1"/>
  <c r="R351" i="4" s="1"/>
  <c r="R350" i="4" a="1"/>
  <c r="R350" i="4" s="1"/>
  <c r="R349" i="4" a="1"/>
  <c r="R349" i="4" s="1"/>
  <c r="R348" i="4" a="1"/>
  <c r="R348" i="4" s="1"/>
  <c r="R347" i="4" a="1"/>
  <c r="R347" i="4" s="1"/>
  <c r="R346" i="4" a="1"/>
  <c r="R346" i="4" s="1"/>
  <c r="R345" i="4" a="1"/>
  <c r="R345" i="4" s="1"/>
  <c r="R344" i="4" a="1"/>
  <c r="R344" i="4" s="1"/>
  <c r="R343" i="4" a="1"/>
  <c r="R343" i="4" s="1"/>
  <c r="R342" i="4" a="1"/>
  <c r="R342" i="4" s="1"/>
  <c r="R341" i="4" a="1"/>
  <c r="R341" i="4" s="1"/>
  <c r="R340" i="4" a="1"/>
  <c r="R340" i="4" s="1"/>
  <c r="R339" i="4" a="1"/>
  <c r="R339" i="4" s="1"/>
  <c r="R338" i="4" a="1"/>
  <c r="R338" i="4" s="1"/>
  <c r="R337" i="4" a="1"/>
  <c r="R337" i="4" s="1"/>
  <c r="R336" i="4" a="1"/>
  <c r="R336" i="4" s="1"/>
  <c r="R335" i="4" a="1"/>
  <c r="R335" i="4" s="1"/>
  <c r="R334" i="4" a="1"/>
  <c r="R334" i="4" s="1"/>
  <c r="R333" i="4" a="1"/>
  <c r="R333" i="4" s="1"/>
  <c r="R332" i="4" a="1"/>
  <c r="R332" i="4" s="1"/>
  <c r="R331" i="4" a="1"/>
  <c r="R331" i="4" s="1"/>
  <c r="R330" i="4" a="1"/>
  <c r="R330" i="4" s="1"/>
  <c r="R329" i="4" a="1"/>
  <c r="R329" i="4" s="1"/>
  <c r="R328" i="4" a="1"/>
  <c r="R328" i="4" s="1"/>
  <c r="R327" i="4" a="1"/>
  <c r="R327" i="4" s="1"/>
  <c r="R326" i="4" a="1"/>
  <c r="R326" i="4" s="1"/>
  <c r="R325" i="4" a="1"/>
  <c r="R325" i="4" s="1"/>
  <c r="R324" i="4" a="1"/>
  <c r="R324" i="4" s="1"/>
  <c r="R323" i="4" a="1"/>
  <c r="R323" i="4" s="1"/>
  <c r="R322" i="4" a="1"/>
  <c r="R322" i="4" s="1"/>
  <c r="R321" i="4" a="1"/>
  <c r="R321" i="4" s="1"/>
  <c r="R320" i="4" a="1"/>
  <c r="R320" i="4" s="1"/>
  <c r="R319" i="4" a="1"/>
  <c r="R319" i="4" s="1"/>
  <c r="R318" i="4" a="1"/>
  <c r="R318" i="4" s="1"/>
  <c r="R317" i="4" a="1"/>
  <c r="R317" i="4" s="1"/>
  <c r="R316" i="4" a="1"/>
  <c r="R316" i="4" s="1"/>
  <c r="R315" i="4" a="1"/>
  <c r="R315" i="4" s="1"/>
  <c r="R314" i="4" a="1"/>
  <c r="R314" i="4" s="1"/>
  <c r="R313" i="4" a="1"/>
  <c r="R313" i="4" s="1"/>
  <c r="R312" i="4" a="1"/>
  <c r="R312" i="4" s="1"/>
  <c r="R311" i="4" a="1"/>
  <c r="R311" i="4" s="1"/>
  <c r="R310" i="4" a="1"/>
  <c r="R310" i="4" s="1"/>
  <c r="R309" i="4" a="1"/>
  <c r="R309" i="4" s="1"/>
  <c r="R308" i="4" a="1"/>
  <c r="R308" i="4" s="1"/>
  <c r="R307" i="4" a="1"/>
  <c r="R307" i="4" s="1"/>
  <c r="R306" i="4" a="1"/>
  <c r="R306" i="4" s="1"/>
  <c r="R305" i="4" a="1"/>
  <c r="R305" i="4" s="1"/>
  <c r="R304" i="4" a="1"/>
  <c r="R304" i="4" s="1"/>
  <c r="R303" i="4" a="1"/>
  <c r="R303" i="4" s="1"/>
  <c r="R302" i="4" a="1"/>
  <c r="R302" i="4" s="1"/>
  <c r="R301" i="4" a="1"/>
  <c r="R301" i="4" s="1"/>
  <c r="R300" i="4" a="1"/>
  <c r="R300" i="4" s="1"/>
  <c r="R299" i="4" a="1"/>
  <c r="R299" i="4" s="1"/>
  <c r="R298" i="4" a="1"/>
  <c r="R298" i="4" s="1"/>
  <c r="R297" i="4" a="1"/>
  <c r="R297" i="4" s="1"/>
  <c r="R296" i="4" a="1"/>
  <c r="R296" i="4" s="1"/>
  <c r="R295" i="4" a="1"/>
  <c r="R295" i="4" s="1"/>
  <c r="R294" i="4" a="1"/>
  <c r="R294" i="4" s="1"/>
  <c r="R293" i="4" a="1"/>
  <c r="R293" i="4" s="1"/>
  <c r="R292" i="4" a="1"/>
  <c r="R292" i="4" s="1"/>
  <c r="R291" i="4" a="1"/>
  <c r="R291" i="4" s="1"/>
  <c r="R290" i="4" a="1"/>
  <c r="R290" i="4" s="1"/>
  <c r="R289" i="4" a="1"/>
  <c r="R289" i="4" s="1"/>
  <c r="R288" i="4" a="1"/>
  <c r="R288" i="4" s="1"/>
  <c r="R287" i="4" a="1"/>
  <c r="R287" i="4" s="1"/>
  <c r="R286" i="4" a="1"/>
  <c r="R286" i="4" s="1"/>
  <c r="R285" i="4" a="1"/>
  <c r="R285" i="4" s="1"/>
  <c r="R284" i="4" a="1"/>
  <c r="R284" i="4" s="1"/>
  <c r="R283" i="4" a="1"/>
  <c r="R283" i="4" s="1"/>
  <c r="R282" i="4" a="1"/>
  <c r="R282" i="4" s="1"/>
  <c r="R281" i="4" a="1"/>
  <c r="R281" i="4" s="1"/>
  <c r="R280" i="4" a="1"/>
  <c r="R280" i="4" s="1"/>
  <c r="R279" i="4" a="1"/>
  <c r="R279" i="4" s="1"/>
  <c r="R278" i="4" a="1"/>
  <c r="R278" i="4" s="1"/>
  <c r="R277" i="4" a="1"/>
  <c r="R277" i="4" s="1"/>
  <c r="R276" i="4" a="1"/>
  <c r="R276" i="4" s="1"/>
  <c r="R275" i="4" a="1"/>
  <c r="R275" i="4" s="1"/>
  <c r="R274" i="4" a="1"/>
  <c r="R274" i="4" s="1"/>
  <c r="R273" i="4" a="1"/>
  <c r="R273" i="4" s="1"/>
  <c r="R272" i="4" a="1"/>
  <c r="R272" i="4" s="1"/>
  <c r="R271" i="4" a="1"/>
  <c r="R271" i="4" s="1"/>
  <c r="R270" i="4" a="1"/>
  <c r="R270" i="4" s="1"/>
  <c r="R269" i="4" a="1"/>
  <c r="R269" i="4" s="1"/>
  <c r="R268" i="4" a="1"/>
  <c r="R268" i="4" s="1"/>
  <c r="R267" i="4" a="1"/>
  <c r="R267" i="4" s="1"/>
  <c r="R266" i="4" a="1"/>
  <c r="R266" i="4" s="1"/>
  <c r="R265" i="4" a="1"/>
  <c r="R265" i="4" s="1"/>
  <c r="R264" i="4" a="1"/>
  <c r="R264" i="4" s="1"/>
  <c r="R263" i="4" a="1"/>
  <c r="R263" i="4" s="1"/>
  <c r="R262" i="4" a="1"/>
  <c r="R262" i="4" s="1"/>
  <c r="R261" i="4" a="1"/>
  <c r="R261" i="4" s="1"/>
  <c r="R260" i="4" a="1"/>
  <c r="R260" i="4" s="1"/>
  <c r="R259" i="4" a="1"/>
  <c r="R259" i="4" s="1"/>
  <c r="R258" i="4" a="1"/>
  <c r="R258" i="4" s="1"/>
  <c r="R257" i="4" a="1"/>
  <c r="R257" i="4" s="1"/>
  <c r="R256" i="4" a="1"/>
  <c r="R256" i="4" s="1"/>
  <c r="R255" i="4" a="1"/>
  <c r="R255" i="4" s="1"/>
  <c r="R254" i="4" a="1"/>
  <c r="R254" i="4" s="1"/>
  <c r="R253" i="4" a="1"/>
  <c r="R253" i="4" s="1"/>
  <c r="R252" i="4" a="1"/>
  <c r="R252" i="4" s="1"/>
  <c r="R251" i="4" a="1"/>
  <c r="R251" i="4" s="1"/>
  <c r="R250" i="4" a="1"/>
  <c r="R250" i="4" s="1"/>
  <c r="R249" i="4" a="1"/>
  <c r="R249" i="4" s="1"/>
  <c r="R248" i="4" a="1"/>
  <c r="R248" i="4" s="1"/>
  <c r="R247" i="4" a="1"/>
  <c r="R247" i="4" s="1"/>
  <c r="R246" i="4" a="1"/>
  <c r="R246" i="4" s="1"/>
  <c r="R245" i="4" a="1"/>
  <c r="R245" i="4" s="1"/>
  <c r="R244" i="4" a="1"/>
  <c r="R244" i="4" s="1"/>
  <c r="R243" i="4" a="1"/>
  <c r="R243" i="4" s="1"/>
  <c r="R242" i="4" a="1"/>
  <c r="R242" i="4" s="1"/>
  <c r="R241" i="4" a="1"/>
  <c r="R241" i="4" s="1"/>
  <c r="R240" i="4" a="1"/>
  <c r="R240" i="4" s="1"/>
  <c r="R239" i="4" a="1"/>
  <c r="R239" i="4" s="1"/>
  <c r="R238" i="4" a="1"/>
  <c r="R238" i="4" s="1"/>
  <c r="R237" i="4" a="1"/>
  <c r="R237" i="4" s="1"/>
  <c r="R236" i="4" a="1"/>
  <c r="R236" i="4" s="1"/>
  <c r="R235" i="4" a="1"/>
  <c r="R235" i="4" s="1"/>
  <c r="R234" i="4" a="1"/>
  <c r="R234" i="4" s="1"/>
  <c r="R233" i="4" a="1"/>
  <c r="R233" i="4" s="1"/>
  <c r="R232" i="4" a="1"/>
  <c r="R232" i="4" s="1"/>
  <c r="R231" i="4" a="1"/>
  <c r="R231" i="4" s="1"/>
  <c r="R230" i="4" a="1"/>
  <c r="R230" i="4" s="1"/>
  <c r="R229" i="4" a="1"/>
  <c r="R229" i="4" s="1"/>
  <c r="R228" i="4" a="1"/>
  <c r="R228" i="4" s="1"/>
  <c r="R227" i="4" a="1"/>
  <c r="R227" i="4" s="1"/>
  <c r="R226" i="4" a="1"/>
  <c r="R226" i="4" s="1"/>
  <c r="R225" i="4" a="1"/>
  <c r="R225" i="4" s="1"/>
  <c r="R224" i="4" a="1"/>
  <c r="R224" i="4" s="1"/>
  <c r="R223" i="4" a="1"/>
  <c r="R223" i="4" s="1"/>
  <c r="R222" i="4" a="1"/>
  <c r="R222" i="4" s="1"/>
  <c r="R221" i="4" a="1"/>
  <c r="R221" i="4" s="1"/>
  <c r="R220" i="4" a="1"/>
  <c r="R220" i="4" s="1"/>
  <c r="R219" i="4" a="1"/>
  <c r="R219" i="4" s="1"/>
  <c r="R218" i="4" a="1"/>
  <c r="R218" i="4" s="1"/>
  <c r="R217" i="4" a="1"/>
  <c r="R217" i="4" s="1"/>
  <c r="R216" i="4" a="1"/>
  <c r="R216" i="4" s="1"/>
  <c r="R215" i="4" a="1"/>
  <c r="R215" i="4" s="1"/>
  <c r="R214" i="4" a="1"/>
  <c r="R214" i="4" s="1"/>
  <c r="R213" i="4" a="1"/>
  <c r="R213" i="4" s="1"/>
  <c r="R212" i="4" a="1"/>
  <c r="R212" i="4" s="1"/>
  <c r="R211" i="4" a="1"/>
  <c r="R211" i="4" s="1"/>
  <c r="R210" i="4" a="1"/>
  <c r="R210" i="4" s="1"/>
  <c r="R209" i="4" a="1"/>
  <c r="R209" i="4" s="1"/>
  <c r="R208" i="4" a="1"/>
  <c r="R208" i="4" s="1"/>
  <c r="R207" i="4" a="1"/>
  <c r="R207" i="4" s="1"/>
  <c r="R206" i="4" a="1"/>
  <c r="R206" i="4" s="1"/>
  <c r="R205" i="4" a="1"/>
  <c r="R205" i="4" s="1"/>
  <c r="R204" i="4" a="1"/>
  <c r="R204" i="4" s="1"/>
  <c r="R203" i="4" a="1"/>
  <c r="R203" i="4" s="1"/>
  <c r="R202" i="4" a="1"/>
  <c r="R202" i="4" s="1"/>
  <c r="R201" i="4" a="1"/>
  <c r="R201" i="4" s="1"/>
  <c r="R200" i="4" a="1"/>
  <c r="R200" i="4" s="1"/>
  <c r="R199" i="4" a="1"/>
  <c r="R199" i="4" s="1"/>
  <c r="R198" i="4" a="1"/>
  <c r="R198" i="4" s="1"/>
  <c r="R197" i="4" a="1"/>
  <c r="R197" i="4" s="1"/>
  <c r="R196" i="4" a="1"/>
  <c r="R196" i="4" s="1"/>
  <c r="R195" i="4" a="1"/>
  <c r="R195" i="4" s="1"/>
  <c r="R194" i="4" a="1"/>
  <c r="R194" i="4" s="1"/>
  <c r="R193" i="4" a="1"/>
  <c r="R193" i="4" s="1"/>
  <c r="R192" i="4" a="1"/>
  <c r="R192" i="4" s="1"/>
  <c r="R191" i="4" a="1"/>
  <c r="R191" i="4" s="1"/>
  <c r="R190" i="4" a="1"/>
  <c r="R190" i="4" s="1"/>
  <c r="R189" i="4" a="1"/>
  <c r="R189" i="4" s="1"/>
  <c r="R188" i="4" a="1"/>
  <c r="R188" i="4" s="1"/>
  <c r="R187" i="4" a="1"/>
  <c r="R187" i="4" s="1"/>
  <c r="R186" i="4" a="1"/>
  <c r="R186" i="4" s="1"/>
  <c r="R185" i="4" a="1"/>
  <c r="R185" i="4" s="1"/>
  <c r="R184" i="4" a="1"/>
  <c r="R184" i="4" s="1"/>
  <c r="R183" i="4" a="1"/>
  <c r="R183" i="4" s="1"/>
  <c r="R182" i="4" a="1"/>
  <c r="R182" i="4" s="1"/>
  <c r="R181" i="4" a="1"/>
  <c r="R181" i="4" s="1"/>
  <c r="R180" i="4" a="1"/>
  <c r="R180" i="4" s="1"/>
  <c r="R179" i="4" a="1"/>
  <c r="R179" i="4" s="1"/>
  <c r="R178" i="4" a="1"/>
  <c r="R178" i="4" s="1"/>
  <c r="R177" i="4" a="1"/>
  <c r="R177" i="4" s="1"/>
  <c r="R176" i="4" a="1"/>
  <c r="R176" i="4" s="1"/>
  <c r="R175" i="4" a="1"/>
  <c r="R175" i="4" s="1"/>
  <c r="R174" i="4" a="1"/>
  <c r="R174" i="4" s="1"/>
  <c r="R173" i="4" a="1"/>
  <c r="R173" i="4" s="1"/>
  <c r="R172" i="4" a="1"/>
  <c r="R172" i="4" s="1"/>
  <c r="R171" i="4" a="1"/>
  <c r="R171" i="4" s="1"/>
  <c r="R170" i="4" a="1"/>
  <c r="R170" i="4" s="1"/>
  <c r="R169" i="4" a="1"/>
  <c r="R169" i="4" s="1"/>
  <c r="R168" i="4" a="1"/>
  <c r="R168" i="4" s="1"/>
  <c r="R167" i="4" a="1"/>
  <c r="R167" i="4" s="1"/>
  <c r="R166" i="4" a="1"/>
  <c r="R166" i="4" s="1"/>
  <c r="R165" i="4" a="1"/>
  <c r="R165" i="4" s="1"/>
  <c r="R164" i="4" a="1"/>
  <c r="R164" i="4" s="1"/>
  <c r="R163" i="4" a="1"/>
  <c r="R163" i="4" s="1"/>
  <c r="R162" i="4" a="1"/>
  <c r="R162" i="4" s="1"/>
  <c r="R161" i="4" a="1"/>
  <c r="R161" i="4" s="1"/>
  <c r="R160" i="4" a="1"/>
  <c r="R160" i="4" s="1"/>
  <c r="R159" i="4" a="1"/>
  <c r="R159" i="4" s="1"/>
  <c r="R158" i="4" a="1"/>
  <c r="R158" i="4" s="1"/>
  <c r="R157" i="4" a="1"/>
  <c r="R157" i="4" s="1"/>
  <c r="R156" i="4" a="1"/>
  <c r="R156" i="4" s="1"/>
  <c r="R155" i="4" a="1"/>
  <c r="R155" i="4" s="1"/>
  <c r="R154" i="4" a="1"/>
  <c r="R154" i="4" s="1"/>
  <c r="R153" i="4" a="1"/>
  <c r="R153" i="4" s="1"/>
  <c r="R152" i="4" a="1"/>
  <c r="R152" i="4" s="1"/>
  <c r="R151" i="4" a="1"/>
  <c r="R151" i="4" s="1"/>
  <c r="R150" i="4" a="1"/>
  <c r="R150" i="4" s="1"/>
  <c r="R149" i="4" a="1"/>
  <c r="R149" i="4" s="1"/>
  <c r="R148" i="4" a="1"/>
  <c r="R148" i="4" s="1"/>
  <c r="R147" i="4" a="1"/>
  <c r="R147" i="4" s="1"/>
  <c r="R146" i="4" a="1"/>
  <c r="R146" i="4" s="1"/>
  <c r="R145" i="4" a="1"/>
  <c r="R145" i="4" s="1"/>
  <c r="R144" i="4" a="1"/>
  <c r="R144" i="4" s="1"/>
  <c r="R143" i="4" a="1"/>
  <c r="R143" i="4" s="1"/>
  <c r="R142" i="4" a="1"/>
  <c r="R142" i="4" s="1"/>
  <c r="R141" i="4" a="1"/>
  <c r="R141" i="4" s="1"/>
  <c r="R140" i="4" a="1"/>
  <c r="R140" i="4" s="1"/>
  <c r="R139" i="4" a="1"/>
  <c r="R139" i="4" s="1"/>
  <c r="R138" i="4" a="1"/>
  <c r="R138" i="4" s="1"/>
  <c r="R137" i="4" a="1"/>
  <c r="R137" i="4" s="1"/>
  <c r="R136" i="4" a="1"/>
  <c r="R136" i="4" s="1"/>
  <c r="R135" i="4" a="1"/>
  <c r="R135" i="4" s="1"/>
  <c r="R134" i="4" a="1"/>
  <c r="R134" i="4" s="1"/>
  <c r="R133" i="4" a="1"/>
  <c r="R133" i="4" s="1"/>
  <c r="R132" i="4" a="1"/>
  <c r="R132" i="4" s="1"/>
  <c r="R131" i="4" a="1"/>
  <c r="R131" i="4" s="1"/>
  <c r="R130" i="4" a="1"/>
  <c r="R130" i="4" s="1"/>
  <c r="R129" i="4" a="1"/>
  <c r="R129" i="4" s="1"/>
  <c r="R128" i="4" a="1"/>
  <c r="R128" i="4" s="1"/>
  <c r="R127" i="4" a="1"/>
  <c r="R127" i="4" s="1"/>
  <c r="R126" i="4" a="1"/>
  <c r="R126" i="4" s="1"/>
  <c r="R125" i="4" a="1"/>
  <c r="R125" i="4" s="1"/>
  <c r="R124" i="4" a="1"/>
  <c r="R124" i="4" s="1"/>
  <c r="R123" i="4" a="1"/>
  <c r="R123" i="4" s="1"/>
  <c r="R122" i="4" a="1"/>
  <c r="R122" i="4" s="1"/>
  <c r="R121" i="4" a="1"/>
  <c r="R121" i="4" s="1"/>
  <c r="R120" i="4" a="1"/>
  <c r="R120" i="4" s="1"/>
  <c r="R119" i="4" a="1"/>
  <c r="R119" i="4" s="1"/>
  <c r="R118" i="4" a="1"/>
  <c r="R118" i="4" s="1"/>
  <c r="R117" i="4" a="1"/>
  <c r="R117" i="4" s="1"/>
  <c r="R116" i="4" a="1"/>
  <c r="R116" i="4" s="1"/>
  <c r="R115" i="4" a="1"/>
  <c r="R115" i="4" s="1"/>
  <c r="R114" i="4" a="1"/>
  <c r="R114" i="4" s="1"/>
  <c r="R113" i="4" a="1"/>
  <c r="R113" i="4" s="1"/>
  <c r="R112" i="4" a="1"/>
  <c r="R112" i="4" s="1"/>
  <c r="R111" i="4" a="1"/>
  <c r="R111" i="4" s="1"/>
  <c r="R110" i="4" a="1"/>
  <c r="R110" i="4" s="1"/>
  <c r="R109" i="4" a="1"/>
  <c r="R109" i="4" s="1"/>
  <c r="R108" i="4" a="1"/>
  <c r="R108" i="4" s="1"/>
  <c r="R107" i="4" a="1"/>
  <c r="R107" i="4" s="1"/>
  <c r="R106" i="4" a="1"/>
  <c r="R106" i="4" s="1"/>
  <c r="R105" i="4" a="1"/>
  <c r="R105" i="4" s="1"/>
  <c r="R104" i="4" a="1"/>
  <c r="R104" i="4" s="1"/>
  <c r="R103" i="4" a="1"/>
  <c r="R103" i="4" s="1"/>
  <c r="R102" i="4" a="1"/>
  <c r="R102" i="4" s="1"/>
  <c r="R101" i="4" a="1"/>
  <c r="R101" i="4" s="1"/>
  <c r="R100" i="4" a="1"/>
  <c r="R100" i="4" s="1"/>
  <c r="R99" i="4" a="1"/>
  <c r="R99" i="4" s="1"/>
  <c r="R98" i="4" a="1"/>
  <c r="R98" i="4" s="1"/>
  <c r="R97" i="4" a="1"/>
  <c r="R97" i="4" s="1"/>
  <c r="R96" i="4" a="1"/>
  <c r="R96" i="4" s="1"/>
  <c r="R95" i="4" a="1"/>
  <c r="R95" i="4" s="1"/>
  <c r="R94" i="4" a="1"/>
  <c r="R94" i="4" s="1"/>
  <c r="R93" i="4" a="1"/>
  <c r="R93" i="4" s="1"/>
  <c r="R92" i="4" a="1"/>
  <c r="R92" i="4" s="1"/>
  <c r="R91" i="4" a="1"/>
  <c r="R91" i="4" s="1"/>
  <c r="R90" i="4" a="1"/>
  <c r="R90" i="4" s="1"/>
  <c r="R89" i="4" a="1"/>
  <c r="R89" i="4" s="1"/>
  <c r="R88" i="4" a="1"/>
  <c r="R88" i="4" s="1"/>
  <c r="R87" i="4" a="1"/>
  <c r="R87" i="4" s="1"/>
  <c r="R86" i="4" a="1"/>
  <c r="R86" i="4" s="1"/>
  <c r="R85" i="4" a="1"/>
  <c r="R85" i="4" s="1"/>
  <c r="R84" i="4" a="1"/>
  <c r="R84" i="4" s="1"/>
  <c r="R83" i="4" a="1"/>
  <c r="R83" i="4" s="1"/>
  <c r="R82" i="4" a="1"/>
  <c r="R82" i="4" s="1"/>
  <c r="R81" i="4" a="1"/>
  <c r="R81" i="4" s="1"/>
  <c r="R80" i="4" a="1"/>
  <c r="R80" i="4" s="1"/>
  <c r="R79" i="4" a="1"/>
  <c r="R79" i="4" s="1"/>
  <c r="R78" i="4" a="1"/>
  <c r="R78" i="4" s="1"/>
  <c r="R77" i="4" a="1"/>
  <c r="R77" i="4" s="1"/>
  <c r="R76" i="4" a="1"/>
  <c r="R76" i="4" s="1"/>
  <c r="R75" i="4" a="1"/>
  <c r="R75" i="4" s="1"/>
  <c r="R74" i="4" a="1"/>
  <c r="R74" i="4" s="1"/>
  <c r="R73" i="4" a="1"/>
  <c r="R73" i="4" s="1"/>
  <c r="R72" i="4" a="1"/>
  <c r="R72" i="4" s="1"/>
  <c r="P21" i="4" a="1"/>
  <c r="P21" i="4" s="1"/>
  <c r="G21" i="4" l="1"/>
  <c r="L21" i="4" s="1" a="1"/>
  <c r="L21" i="4" s="1"/>
  <c r="G22" i="4"/>
  <c r="L22" i="4" s="1" a="1"/>
  <c r="L22" i="4" s="1"/>
  <c r="G23" i="4"/>
  <c r="L23" i="4" s="1" a="1"/>
  <c r="L23" i="4" s="1"/>
  <c r="G24" i="4"/>
  <c r="L24" i="4" s="1" a="1"/>
  <c r="L24" i="4" s="1"/>
  <c r="G25" i="4"/>
  <c r="L25" i="4" s="1" a="1"/>
  <c r="L25" i="4" s="1"/>
  <c r="J25" i="4" a="1"/>
  <c r="J25" i="4" s="1"/>
  <c r="G26" i="4"/>
  <c r="L26" i="4" s="1" a="1"/>
  <c r="L26" i="4" s="1"/>
  <c r="G27" i="4"/>
  <c r="L27" i="4" s="1" a="1"/>
  <c r="L27" i="4" s="1"/>
  <c r="G28" i="4"/>
  <c r="L28" i="4" s="1" a="1"/>
  <c r="L28" i="4" s="1"/>
  <c r="G29" i="4"/>
  <c r="L29" i="4" s="1" a="1"/>
  <c r="L29" i="4" s="1"/>
  <c r="G30" i="4"/>
  <c r="L30" i="4" s="1" a="1"/>
  <c r="L30" i="4" s="1"/>
  <c r="G31" i="4"/>
  <c r="L31" i="4" s="1" a="1"/>
  <c r="L31" i="4" s="1"/>
  <c r="G32" i="4"/>
  <c r="L32" i="4" s="1" a="1"/>
  <c r="L32" i="4" s="1"/>
  <c r="G33" i="4"/>
  <c r="L33" i="4" s="1" a="1"/>
  <c r="L33" i="4" s="1"/>
  <c r="G34" i="4"/>
  <c r="L34" i="4" s="1" a="1"/>
  <c r="L34" i="4" s="1"/>
  <c r="G35" i="4"/>
  <c r="L35" i="4" s="1" a="1"/>
  <c r="L35" i="4" s="1"/>
  <c r="G36" i="4"/>
  <c r="L36" i="4" s="1" a="1"/>
  <c r="L36" i="4" s="1"/>
  <c r="G37" i="4"/>
  <c r="L37" i="4" s="1" a="1"/>
  <c r="L37" i="4" s="1"/>
  <c r="G38" i="4"/>
  <c r="L38" i="4" s="1" a="1"/>
  <c r="L38" i="4" s="1"/>
  <c r="G39" i="4"/>
  <c r="L39" i="4" s="1" a="1"/>
  <c r="L39" i="4" s="1"/>
  <c r="G40" i="4"/>
  <c r="L40" i="4" s="1" a="1"/>
  <c r="L40" i="4" s="1"/>
  <c r="G41" i="4"/>
  <c r="L41" i="4" s="1" a="1"/>
  <c r="L41" i="4" s="1"/>
  <c r="G42" i="4"/>
  <c r="L42" i="4" s="1" a="1"/>
  <c r="L42" i="4" s="1"/>
  <c r="G43" i="4"/>
  <c r="L43" i="4" s="1" a="1"/>
  <c r="L43" i="4" s="1"/>
  <c r="G44" i="4"/>
  <c r="L44" i="4" s="1" a="1"/>
  <c r="L44" i="4" s="1"/>
  <c r="G45" i="4"/>
  <c r="L45" i="4" s="1" a="1"/>
  <c r="L45" i="4" s="1"/>
  <c r="G46" i="4"/>
  <c r="L46" i="4" s="1" a="1"/>
  <c r="L46" i="4" s="1"/>
  <c r="G47" i="4"/>
  <c r="L47" i="4" s="1" a="1"/>
  <c r="L47" i="4" s="1"/>
  <c r="G48" i="4"/>
  <c r="L48" i="4" s="1" a="1"/>
  <c r="L48" i="4" s="1"/>
  <c r="G49" i="4"/>
  <c r="L49" i="4" s="1" a="1"/>
  <c r="L49" i="4" s="1"/>
  <c r="G50" i="4"/>
  <c r="L50" i="4" s="1" a="1"/>
  <c r="L50" i="4" s="1"/>
  <c r="G51" i="4"/>
  <c r="L51" i="4" s="1" a="1"/>
  <c r="L51" i="4" s="1"/>
  <c r="J72" i="4" a="1"/>
  <c r="J72" i="4" s="1"/>
  <c r="J73" i="4" a="1"/>
  <c r="J74" i="4" a="1"/>
  <c r="J74" i="4" s="1"/>
  <c r="J75" i="4" a="1"/>
  <c r="J75" i="4" s="1"/>
  <c r="J76" i="4" a="1"/>
  <c r="J76" i="4" s="1"/>
  <c r="J77" i="4" a="1"/>
  <c r="J77" i="4" s="1"/>
  <c r="J78" i="4" a="1"/>
  <c r="J78" i="4" s="1"/>
  <c r="J79" i="4" a="1"/>
  <c r="J79" i="4" s="1"/>
  <c r="J80" i="4" a="1"/>
  <c r="J80" i="4" s="1"/>
  <c r="J81" i="4" a="1"/>
  <c r="J81" i="4" s="1"/>
  <c r="J82" i="4" a="1"/>
  <c r="J82" i="4" s="1"/>
  <c r="J83" i="4" a="1"/>
  <c r="J83" i="4" s="1"/>
  <c r="J84" i="4" a="1"/>
  <c r="J84" i="4" s="1"/>
  <c r="J85" i="4" a="1"/>
  <c r="J85" i="4" s="1"/>
  <c r="J86" i="4" a="1"/>
  <c r="J86" i="4" s="1"/>
  <c r="J87" i="4" a="1"/>
  <c r="J87" i="4" s="1"/>
  <c r="J88" i="4" a="1"/>
  <c r="J88" i="4" s="1"/>
  <c r="J89" i="4" a="1"/>
  <c r="J89" i="4" s="1"/>
  <c r="J90" i="4" a="1"/>
  <c r="J90" i="4" s="1"/>
  <c r="J91" i="4" a="1"/>
  <c r="J91" i="4" s="1"/>
  <c r="J92" i="4" a="1"/>
  <c r="J92" i="4" s="1"/>
  <c r="J93" i="4" a="1"/>
  <c r="J93" i="4" s="1"/>
  <c r="J94" i="4" a="1"/>
  <c r="J94" i="4" s="1"/>
  <c r="J95" i="4" a="1"/>
  <c r="J95" i="4" s="1"/>
  <c r="J96" i="4" a="1"/>
  <c r="J96" i="4" s="1"/>
  <c r="J97" i="4" a="1"/>
  <c r="J97" i="4" s="1"/>
  <c r="J98" i="4" a="1"/>
  <c r="J98" i="4" s="1"/>
  <c r="J99" i="4" a="1"/>
  <c r="J99" i="4" s="1"/>
  <c r="J100" i="4" a="1"/>
  <c r="J100" i="4" s="1"/>
  <c r="J101" i="4" a="1"/>
  <c r="J101" i="4" s="1"/>
  <c r="J102" i="4" a="1"/>
  <c r="J102" i="4" s="1"/>
  <c r="J103" i="4" a="1"/>
  <c r="J103" i="4" s="1"/>
  <c r="J104" i="4" a="1"/>
  <c r="J104" i="4" s="1"/>
  <c r="J105" i="4" a="1"/>
  <c r="J105" i="4" s="1"/>
  <c r="J106" i="4" a="1"/>
  <c r="J106" i="4" s="1"/>
  <c r="J107" i="4" a="1"/>
  <c r="J107" i="4" s="1"/>
  <c r="J108" i="4" a="1"/>
  <c r="J108" i="4" s="1"/>
  <c r="J109" i="4" a="1"/>
  <c r="J109" i="4" s="1"/>
  <c r="J110" i="4" a="1"/>
  <c r="J110" i="4" s="1"/>
  <c r="J111" i="4" a="1"/>
  <c r="J111" i="4" s="1"/>
  <c r="J112" i="4" a="1"/>
  <c r="J112" i="4" s="1"/>
  <c r="J113" i="4" a="1"/>
  <c r="J114" i="4" a="1"/>
  <c r="J114" i="4" s="1"/>
  <c r="J115" i="4" a="1"/>
  <c r="J115" i="4" s="1"/>
  <c r="J116" i="4" a="1"/>
  <c r="J117" i="4" a="1"/>
  <c r="J117" i="4" s="1"/>
  <c r="J118" i="4" a="1"/>
  <c r="J118" i="4" s="1"/>
  <c r="J119" i="4" a="1"/>
  <c r="J119" i="4" s="1"/>
  <c r="J120" i="4" a="1"/>
  <c r="J120" i="4" s="1"/>
  <c r="J121" i="4" a="1"/>
  <c r="J122" i="4" a="1"/>
  <c r="J122" i="4" s="1"/>
  <c r="J123" i="4" a="1"/>
  <c r="J123" i="4" s="1"/>
  <c r="J124" i="4" a="1"/>
  <c r="J124" i="4" s="1"/>
  <c r="J125" i="4" a="1"/>
  <c r="J125" i="4" s="1"/>
  <c r="J126" i="4" a="1"/>
  <c r="J126" i="4" s="1"/>
  <c r="J127" i="4" a="1"/>
  <c r="J127" i="4" s="1"/>
  <c r="J128" i="4" a="1"/>
  <c r="J128" i="4" s="1"/>
  <c r="J129" i="4" a="1"/>
  <c r="J129" i="4" s="1"/>
  <c r="J130" i="4" a="1"/>
  <c r="J130" i="4" s="1"/>
  <c r="J131" i="4" a="1"/>
  <c r="J131" i="4" s="1"/>
  <c r="J132" i="4" a="1"/>
  <c r="J132" i="4" s="1"/>
  <c r="J133" i="4" a="1"/>
  <c r="J133" i="4" s="1"/>
  <c r="J134" i="4" a="1"/>
  <c r="J134" i="4" s="1"/>
  <c r="J135" i="4" a="1"/>
  <c r="J135" i="4" s="1"/>
  <c r="J136" i="4" a="1"/>
  <c r="J137" i="4" a="1"/>
  <c r="J138" i="4" a="1"/>
  <c r="J138" i="4" s="1"/>
  <c r="J139" i="4" a="1"/>
  <c r="J140" i="4" a="1"/>
  <c r="J140" i="4" s="1"/>
  <c r="J141" i="4" a="1"/>
  <c r="J141" i="4" s="1"/>
  <c r="J142" i="4" a="1"/>
  <c r="J142" i="4" s="1"/>
  <c r="J143" i="4" a="1"/>
  <c r="J143" i="4" s="1"/>
  <c r="J144" i="4" a="1"/>
  <c r="J144" i="4" s="1"/>
  <c r="J145" i="4" a="1"/>
  <c r="J145" i="4" s="1"/>
  <c r="J146" i="4" a="1"/>
  <c r="J146" i="4" s="1"/>
  <c r="J147" i="4" a="1"/>
  <c r="J147" i="4" s="1"/>
  <c r="J148" i="4" a="1"/>
  <c r="J149" i="4" a="1"/>
  <c r="J149" i="4" s="1"/>
  <c r="J150" i="4" a="1"/>
  <c r="J150" i="4" s="1"/>
  <c r="J151" i="4" a="1"/>
  <c r="J151" i="4" s="1"/>
  <c r="J152" i="4" a="1"/>
  <c r="J152" i="4" s="1"/>
  <c r="J153" i="4" a="1"/>
  <c r="J154" i="4" a="1"/>
  <c r="J154" i="4" s="1"/>
  <c r="J155" i="4" a="1"/>
  <c r="J155" i="4" s="1"/>
  <c r="J156" i="4" a="1"/>
  <c r="J156" i="4" s="1"/>
  <c r="J157" i="4" a="1"/>
  <c r="J157" i="4" s="1"/>
  <c r="J158" i="4" a="1"/>
  <c r="J158" i="4" s="1"/>
  <c r="J159" i="4" a="1"/>
  <c r="J159" i="4" s="1"/>
  <c r="J160" i="4" a="1"/>
  <c r="J161" i="4" a="1"/>
  <c r="J161" i="4" s="1"/>
  <c r="J162" i="4" a="1"/>
  <c r="J162" i="4" s="1"/>
  <c r="J163" i="4" a="1"/>
  <c r="J163" i="4" s="1"/>
  <c r="J164" i="4" a="1"/>
  <c r="J164" i="4" s="1"/>
  <c r="J165" i="4" a="1"/>
  <c r="J165" i="4" s="1"/>
  <c r="J166" i="4" a="1"/>
  <c r="J166" i="4" s="1"/>
  <c r="J167" i="4" a="1"/>
  <c r="J167" i="4" s="1"/>
  <c r="J168" i="4" a="1"/>
  <c r="J168" i="4" s="1"/>
  <c r="J169" i="4" a="1"/>
  <c r="J169" i="4" s="1"/>
  <c r="J170" i="4" a="1"/>
  <c r="J170" i="4" s="1"/>
  <c r="J171" i="4" a="1"/>
  <c r="J171" i="4" s="1"/>
  <c r="J172" i="4" a="1"/>
  <c r="J172" i="4" s="1"/>
  <c r="J173" i="4" a="1"/>
  <c r="J173" i="4" s="1"/>
  <c r="J174" i="4" a="1"/>
  <c r="J174" i="4" s="1"/>
  <c r="J175" i="4" a="1"/>
  <c r="J175" i="4" s="1"/>
  <c r="J176" i="4" a="1"/>
  <c r="J176" i="4" s="1"/>
  <c r="J177" i="4" a="1"/>
  <c r="J177" i="4" s="1"/>
  <c r="J178" i="4" a="1"/>
  <c r="J178" i="4" s="1"/>
  <c r="J179" i="4" a="1"/>
  <c r="J179" i="4" s="1"/>
  <c r="J180" i="4" a="1"/>
  <c r="J180" i="4" s="1"/>
  <c r="J181" i="4" a="1"/>
  <c r="J181" i="4" s="1"/>
  <c r="J182" i="4" a="1"/>
  <c r="J182" i="4" s="1"/>
  <c r="J183" i="4" a="1"/>
  <c r="J183" i="4" s="1"/>
  <c r="J184" i="4" a="1"/>
  <c r="J185" i="4" a="1"/>
  <c r="J185" i="4" s="1"/>
  <c r="J186" i="4" a="1"/>
  <c r="J187" i="4" a="1"/>
  <c r="J187" i="4" s="1"/>
  <c r="J188" i="4" a="1"/>
  <c r="J188" i="4" s="1"/>
  <c r="J189" i="4" a="1"/>
  <c r="J189" i="4" s="1"/>
  <c r="J190" i="4" a="1"/>
  <c r="J190" i="4" s="1"/>
  <c r="J191" i="4" a="1"/>
  <c r="J191" i="4" s="1"/>
  <c r="J192" i="4" a="1"/>
  <c r="J192" i="4" s="1"/>
  <c r="J193" i="4" a="1"/>
  <c r="J193" i="4" s="1"/>
  <c r="J194" i="4" a="1"/>
  <c r="J194" i="4" s="1"/>
  <c r="J195" i="4" a="1"/>
  <c r="J195" i="4" s="1"/>
  <c r="J196" i="4" a="1"/>
  <c r="J196" i="4" s="1"/>
  <c r="J197" i="4" a="1"/>
  <c r="J197" i="4" s="1"/>
  <c r="J198" i="4" a="1"/>
  <c r="J198" i="4" s="1"/>
  <c r="J199" i="4" a="1"/>
  <c r="J199" i="4" s="1"/>
  <c r="J200" i="4" a="1"/>
  <c r="J200" i="4" s="1"/>
  <c r="J201" i="4" a="1"/>
  <c r="J201" i="4" s="1"/>
  <c r="J202" i="4" a="1"/>
  <c r="J202" i="4" s="1"/>
  <c r="J203" i="4" a="1"/>
  <c r="J203" i="4" s="1"/>
  <c r="J204" i="4" a="1"/>
  <c r="J204" i="4" s="1"/>
  <c r="J205" i="4" a="1"/>
  <c r="J205" i="4" s="1"/>
  <c r="J206" i="4" a="1"/>
  <c r="J206" i="4" s="1"/>
  <c r="J207" i="4" a="1"/>
  <c r="J207" i="4" s="1"/>
  <c r="J208" i="4" a="1"/>
  <c r="J208" i="4" s="1"/>
  <c r="J209" i="4" a="1"/>
  <c r="J209" i="4" s="1"/>
  <c r="J210" i="4" a="1"/>
  <c r="J210" i="4" s="1"/>
  <c r="J211" i="4" a="1"/>
  <c r="J211" i="4" s="1"/>
  <c r="J212" i="4" a="1"/>
  <c r="J212" i="4" s="1"/>
  <c r="J213" i="4" a="1"/>
  <c r="J213" i="4" s="1"/>
  <c r="J214" i="4" a="1"/>
  <c r="J214" i="4" s="1"/>
  <c r="J215" i="4" a="1"/>
  <c r="J215" i="4" s="1"/>
  <c r="J216" i="4" a="1"/>
  <c r="J216" i="4" s="1"/>
  <c r="J217" i="4" a="1"/>
  <c r="J217" i="4" s="1"/>
  <c r="J218" i="4" a="1"/>
  <c r="J219" i="4" a="1"/>
  <c r="J219" i="4" s="1"/>
  <c r="J220" i="4" a="1"/>
  <c r="J220" i="4" s="1"/>
  <c r="J221" i="4" a="1"/>
  <c r="J221" i="4" s="1"/>
  <c r="J222" i="4" a="1"/>
  <c r="J222" i="4" s="1"/>
  <c r="J223" i="4" a="1"/>
  <c r="J223" i="4" s="1"/>
  <c r="J224" i="4" a="1"/>
  <c r="J224" i="4" s="1"/>
  <c r="J225" i="4" a="1"/>
  <c r="J225" i="4" s="1"/>
  <c r="J226" i="4" a="1"/>
  <c r="J226" i="4" s="1"/>
  <c r="J227" i="4" a="1"/>
  <c r="J227" i="4" s="1"/>
  <c r="J228" i="4" a="1"/>
  <c r="J228" i="4" s="1"/>
  <c r="J229" i="4" a="1"/>
  <c r="J229" i="4" s="1"/>
  <c r="J230" i="4" a="1"/>
  <c r="J230" i="4" s="1"/>
  <c r="J231" i="4" a="1"/>
  <c r="J231" i="4" s="1"/>
  <c r="J232" i="4" a="1"/>
  <c r="J233" i="4" a="1"/>
  <c r="J233" i="4" s="1"/>
  <c r="J234" i="4" a="1"/>
  <c r="J234" i="4" s="1"/>
  <c r="J235" i="4" a="1"/>
  <c r="J235" i="4" s="1"/>
  <c r="J236" i="4" a="1"/>
  <c r="J236" i="4" s="1"/>
  <c r="J237" i="4" a="1"/>
  <c r="J237" i="4" s="1"/>
  <c r="J238" i="4" a="1"/>
  <c r="J238" i="4" s="1"/>
  <c r="J239" i="4" a="1"/>
  <c r="J239" i="4" s="1"/>
  <c r="J240" i="4" a="1"/>
  <c r="J240" i="4" s="1"/>
  <c r="J241" i="4" a="1"/>
  <c r="J242" i="4" a="1"/>
  <c r="J242" i="4" s="1"/>
  <c r="J243" i="4" a="1"/>
  <c r="J243" i="4" s="1"/>
  <c r="J244" i="4" a="1"/>
  <c r="J244" i="4" s="1"/>
  <c r="J245" i="4" a="1"/>
  <c r="J245" i="4" s="1"/>
  <c r="J246" i="4" a="1"/>
  <c r="J246" i="4" s="1"/>
  <c r="J247" i="4" a="1"/>
  <c r="J247" i="4" s="1"/>
  <c r="J248" i="4" a="1"/>
  <c r="J248" i="4" s="1"/>
  <c r="J249" i="4" a="1"/>
  <c r="J249" i="4" s="1"/>
  <c r="J250" i="4" a="1"/>
  <c r="J250" i="4" s="1"/>
  <c r="J251" i="4" a="1"/>
  <c r="J251" i="4" s="1"/>
  <c r="J252" i="4" a="1"/>
  <c r="J252" i="4" s="1"/>
  <c r="J253" i="4" a="1"/>
  <c r="J253" i="4" s="1"/>
  <c r="J254" i="4" a="1"/>
  <c r="J254" i="4" s="1"/>
  <c r="J255" i="4" a="1"/>
  <c r="J255" i="4" s="1"/>
  <c r="J256" i="4" a="1"/>
  <c r="J257" i="4" a="1"/>
  <c r="J257" i="4" s="1"/>
  <c r="J258" i="4" a="1"/>
  <c r="J258" i="4" s="1"/>
  <c r="J259" i="4" a="1"/>
  <c r="J259" i="4" s="1"/>
  <c r="J260" i="4" a="1"/>
  <c r="J260" i="4" s="1"/>
  <c r="J261" i="4" a="1"/>
  <c r="J261" i="4" s="1"/>
  <c r="J262" i="4" a="1"/>
  <c r="J262" i="4" s="1"/>
  <c r="J263" i="4" a="1"/>
  <c r="J263" i="4" s="1"/>
  <c r="J264" i="4" a="1"/>
  <c r="J264" i="4" s="1"/>
  <c r="J265" i="4" a="1"/>
  <c r="J265" i="4" s="1"/>
  <c r="J266" i="4" a="1"/>
  <c r="J266" i="4" s="1"/>
  <c r="J267" i="4" a="1"/>
  <c r="J267" i="4" s="1"/>
  <c r="J268" i="4" a="1"/>
  <c r="J268" i="4" s="1"/>
  <c r="J269" i="4" a="1"/>
  <c r="J269" i="4" s="1"/>
  <c r="J270" i="4" a="1"/>
  <c r="J270" i="4" s="1"/>
  <c r="J271" i="4" a="1"/>
  <c r="J271" i="4" s="1"/>
  <c r="J272" i="4" a="1"/>
  <c r="J272" i="4" s="1"/>
  <c r="J273" i="4" a="1"/>
  <c r="J273" i="4" s="1"/>
  <c r="J274" i="4" a="1"/>
  <c r="J274" i="4" s="1"/>
  <c r="J275" i="4" a="1"/>
  <c r="J275" i="4" s="1"/>
  <c r="J276" i="4" a="1"/>
  <c r="J276" i="4" s="1"/>
  <c r="J277" i="4" a="1"/>
  <c r="J277" i="4" s="1"/>
  <c r="J278" i="4" a="1"/>
  <c r="J278" i="4" s="1"/>
  <c r="J279" i="4" a="1"/>
  <c r="J279" i="4" s="1"/>
  <c r="J280" i="4" a="1"/>
  <c r="J281" i="4" a="1"/>
  <c r="J281" i="4" s="1"/>
  <c r="J282" i="4" a="1"/>
  <c r="J282" i="4" s="1"/>
  <c r="J283" i="4" a="1"/>
  <c r="J283" i="4" s="1"/>
  <c r="J284" i="4" a="1"/>
  <c r="J284" i="4" s="1"/>
  <c r="J285" i="4" a="1"/>
  <c r="J285" i="4" s="1"/>
  <c r="J286" i="4" a="1"/>
  <c r="J286" i="4" s="1"/>
  <c r="J287" i="4" a="1"/>
  <c r="J287" i="4" s="1"/>
  <c r="J288" i="4" a="1"/>
  <c r="J288" i="4" s="1"/>
  <c r="J289" i="4" a="1"/>
  <c r="J289" i="4" s="1"/>
  <c r="J290" i="4" a="1"/>
  <c r="J290" i="4" s="1"/>
  <c r="J291" i="4" a="1"/>
  <c r="J291" i="4" s="1"/>
  <c r="J292" i="4" a="1"/>
  <c r="J292" i="4" s="1"/>
  <c r="J293" i="4" a="1"/>
  <c r="J293" i="4" s="1"/>
  <c r="J294" i="4" a="1"/>
  <c r="J294" i="4" s="1"/>
  <c r="J295" i="4" a="1"/>
  <c r="J295" i="4" s="1"/>
  <c r="J296" i="4" a="1"/>
  <c r="J296" i="4" s="1"/>
  <c r="J297" i="4" a="1"/>
  <c r="J297" i="4" s="1"/>
  <c r="J298" i="4" a="1"/>
  <c r="J298" i="4" s="1"/>
  <c r="J299" i="4" a="1"/>
  <c r="J299" i="4" s="1"/>
  <c r="J300" i="4" a="1"/>
  <c r="J300" i="4" s="1"/>
  <c r="J301" i="4" a="1"/>
  <c r="J301" i="4" s="1"/>
  <c r="J302" i="4" a="1"/>
  <c r="J302" i="4" s="1"/>
  <c r="J303" i="4" a="1"/>
  <c r="J303" i="4" s="1"/>
  <c r="J304" i="4" a="1"/>
  <c r="J304" i="4" s="1"/>
  <c r="J305" i="4" a="1"/>
  <c r="J305" i="4" s="1"/>
  <c r="J306" i="4" a="1"/>
  <c r="J306" i="4" s="1"/>
  <c r="J307" i="4" a="1"/>
  <c r="J307" i="4" s="1"/>
  <c r="J308" i="4" a="1"/>
  <c r="J308" i="4" s="1"/>
  <c r="J309" i="4" a="1"/>
  <c r="J309" i="4" s="1"/>
  <c r="J310" i="4" a="1"/>
  <c r="J310" i="4" s="1"/>
  <c r="J311" i="4" a="1"/>
  <c r="J311" i="4" s="1"/>
  <c r="J312" i="4" a="1"/>
  <c r="J312" i="4" s="1"/>
  <c r="J313" i="4" a="1"/>
  <c r="J313" i="4" s="1"/>
  <c r="J314" i="4" a="1"/>
  <c r="J314" i="4" s="1"/>
  <c r="J315" i="4" a="1"/>
  <c r="J315" i="4" s="1"/>
  <c r="J316" i="4" a="1"/>
  <c r="J316" i="4" s="1"/>
  <c r="J317" i="4" a="1"/>
  <c r="J317" i="4" s="1"/>
  <c r="J318" i="4" a="1"/>
  <c r="J318" i="4" s="1"/>
  <c r="J319" i="4" a="1"/>
  <c r="J319" i="4" s="1"/>
  <c r="J320" i="4" a="1"/>
  <c r="J320" i="4" s="1"/>
  <c r="J321" i="4" a="1"/>
  <c r="J321" i="4" s="1"/>
  <c r="J322" i="4" a="1"/>
  <c r="J322" i="4" s="1"/>
  <c r="J323" i="4" a="1"/>
  <c r="J323" i="4" s="1"/>
  <c r="J324" i="4" a="1"/>
  <c r="J324" i="4" s="1"/>
  <c r="J325" i="4" a="1"/>
  <c r="J325" i="4" s="1"/>
  <c r="J326" i="4" a="1"/>
  <c r="J326" i="4" s="1"/>
  <c r="J327" i="4" a="1"/>
  <c r="J327" i="4" s="1"/>
  <c r="J328" i="4" a="1"/>
  <c r="J329" i="4" a="1"/>
  <c r="J329" i="4" s="1"/>
  <c r="J330" i="4" a="1"/>
  <c r="J330" i="4" s="1"/>
  <c r="J331" i="4" a="1"/>
  <c r="J331" i="4" s="1"/>
  <c r="J332" i="4" a="1"/>
  <c r="J332" i="4" s="1"/>
  <c r="J333" i="4" a="1"/>
  <c r="J333" i="4" s="1"/>
  <c r="J334" i="4" a="1"/>
  <c r="J334" i="4" s="1"/>
  <c r="J335" i="4" a="1"/>
  <c r="J335" i="4" s="1"/>
  <c r="J336" i="4" a="1"/>
  <c r="J336" i="4" s="1"/>
  <c r="J337" i="4" a="1"/>
  <c r="J337" i="4" s="1"/>
  <c r="J338" i="4" a="1"/>
  <c r="J338" i="4" s="1"/>
  <c r="J339" i="4" a="1"/>
  <c r="J339" i="4" s="1"/>
  <c r="J340" i="4" a="1"/>
  <c r="J340" i="4" s="1"/>
  <c r="J341" i="4" a="1"/>
  <c r="J341" i="4" s="1"/>
  <c r="J342" i="4" a="1"/>
  <c r="J342" i="4" s="1"/>
  <c r="J343" i="4" a="1"/>
  <c r="J343" i="4" s="1"/>
  <c r="J344" i="4" a="1"/>
  <c r="J344" i="4" s="1"/>
  <c r="J345" i="4" a="1"/>
  <c r="J345" i="4" s="1"/>
  <c r="J346" i="4" a="1"/>
  <c r="J346" i="4" s="1"/>
  <c r="J347" i="4" a="1"/>
  <c r="J347" i="4" s="1"/>
  <c r="J348" i="4" a="1"/>
  <c r="J348" i="4" s="1"/>
  <c r="J349" i="4" a="1"/>
  <c r="J349" i="4" s="1"/>
  <c r="J350" i="4" a="1"/>
  <c r="J350" i="4" s="1"/>
  <c r="J351" i="4" a="1"/>
  <c r="J351" i="4" s="1"/>
  <c r="J352" i="4" a="1"/>
  <c r="J352" i="4" s="1"/>
  <c r="J353" i="4" a="1"/>
  <c r="J353" i="4" s="1"/>
  <c r="J354" i="4" a="1"/>
  <c r="J355" i="4" a="1"/>
  <c r="J355" i="4" s="1"/>
  <c r="J356" i="4" a="1"/>
  <c r="J356" i="4" s="1"/>
  <c r="J357" i="4" a="1"/>
  <c r="J357" i="4" s="1"/>
  <c r="J358" i="4" a="1"/>
  <c r="J358" i="4" s="1"/>
  <c r="J359" i="4" a="1"/>
  <c r="J359" i="4" s="1"/>
  <c r="J360" i="4" a="1"/>
  <c r="J360" i="4" s="1"/>
  <c r="J361" i="4" a="1"/>
  <c r="J361" i="4" s="1"/>
  <c r="J362" i="4" a="1"/>
  <c r="J362" i="4" s="1"/>
  <c r="J363" i="4" a="1"/>
  <c r="J363" i="4" s="1"/>
  <c r="J364" i="4" a="1"/>
  <c r="J364" i="4" s="1"/>
  <c r="J365" i="4" a="1"/>
  <c r="J365" i="4" s="1"/>
  <c r="J366" i="4" a="1"/>
  <c r="J366" i="4" s="1"/>
  <c r="J367" i="4" a="1"/>
  <c r="J367" i="4" s="1"/>
  <c r="J368" i="4" a="1"/>
  <c r="J368" i="4" s="1"/>
  <c r="J369" i="4" a="1"/>
  <c r="J369" i="4" s="1"/>
  <c r="J370" i="4" a="1"/>
  <c r="J370" i="4" s="1"/>
  <c r="J371" i="4" a="1"/>
  <c r="J371" i="4" s="1"/>
  <c r="J372" i="4" a="1"/>
  <c r="J372" i="4" s="1"/>
  <c r="J373" i="4" a="1"/>
  <c r="J373" i="4" s="1"/>
  <c r="J374" i="4" a="1"/>
  <c r="J374" i="4" s="1"/>
  <c r="J375" i="4" a="1"/>
  <c r="J375" i="4" s="1"/>
  <c r="J376" i="4" a="1"/>
  <c r="J377" i="4" a="1"/>
  <c r="J377" i="4" s="1"/>
  <c r="J378" i="4" a="1"/>
  <c r="J378" i="4" s="1"/>
  <c r="J379" i="4" a="1"/>
  <c r="J379" i="4" s="1"/>
  <c r="J380" i="4" a="1"/>
  <c r="J380" i="4" s="1"/>
  <c r="J381" i="4" a="1"/>
  <c r="J381" i="4" s="1"/>
  <c r="J382" i="4" a="1"/>
  <c r="J382" i="4" s="1"/>
  <c r="J383" i="4" a="1"/>
  <c r="J383" i="4" s="1"/>
  <c r="J384" i="4" a="1"/>
  <c r="J384" i="4" s="1"/>
  <c r="J385" i="4" a="1"/>
  <c r="J385" i="4" s="1"/>
  <c r="J386" i="4" a="1"/>
  <c r="J386" i="4" s="1"/>
  <c r="J387" i="4" a="1"/>
  <c r="J387" i="4" s="1"/>
  <c r="J388" i="4" a="1"/>
  <c r="J388" i="4" s="1"/>
  <c r="J389" i="4" a="1"/>
  <c r="J389" i="4" s="1"/>
  <c r="J390" i="4" a="1"/>
  <c r="J390" i="4" s="1"/>
  <c r="J391" i="4" a="1"/>
  <c r="J391" i="4" s="1"/>
  <c r="J392" i="4" a="1"/>
  <c r="J392" i="4" s="1"/>
  <c r="J393" i="4" a="1"/>
  <c r="J393" i="4" s="1"/>
  <c r="J394" i="4" a="1"/>
  <c r="J394" i="4" s="1"/>
  <c r="J395" i="4" a="1"/>
  <c r="J395" i="4" s="1"/>
  <c r="J396" i="4" a="1"/>
  <c r="J396" i="4" s="1"/>
  <c r="J397" i="4" a="1"/>
  <c r="J397" i="4" s="1"/>
  <c r="J398" i="4" a="1"/>
  <c r="J398" i="4" s="1"/>
  <c r="J399" i="4" a="1"/>
  <c r="J399" i="4" s="1"/>
  <c r="J400" i="4" a="1"/>
  <c r="J401" i="4" a="1"/>
  <c r="J401" i="4" s="1"/>
  <c r="J402" i="4" a="1"/>
  <c r="J402" i="4" s="1"/>
  <c r="J403" i="4" a="1"/>
  <c r="J403" i="4" s="1"/>
  <c r="J404" i="4" a="1"/>
  <c r="J404" i="4" s="1"/>
  <c r="J405" i="4" a="1"/>
  <c r="J405" i="4" s="1"/>
  <c r="J406" i="4" a="1"/>
  <c r="J406" i="4" s="1"/>
  <c r="J407" i="4" a="1"/>
  <c r="J407" i="4" s="1"/>
  <c r="J408" i="4" a="1"/>
  <c r="J408" i="4" s="1"/>
  <c r="J409" i="4" a="1"/>
  <c r="J409" i="4" s="1"/>
  <c r="J410" i="4" a="1"/>
  <c r="J410" i="4" s="1"/>
  <c r="J411" i="4" a="1"/>
  <c r="J411" i="4" s="1"/>
  <c r="J412" i="4" a="1"/>
  <c r="J412" i="4" s="1"/>
  <c r="J413" i="4" a="1"/>
  <c r="J413" i="4" s="1"/>
  <c r="J414" i="4" a="1"/>
  <c r="J414" i="4" s="1"/>
  <c r="J415" i="4" a="1"/>
  <c r="J415" i="4" s="1"/>
  <c r="J416" i="4" a="1"/>
  <c r="J416" i="4" s="1"/>
  <c r="J417" i="4" a="1"/>
  <c r="J417" i="4" s="1"/>
  <c r="J418" i="4" a="1"/>
  <c r="J418" i="4" s="1"/>
  <c r="J419" i="4" a="1"/>
  <c r="J419" i="4" s="1"/>
  <c r="J420" i="4" a="1"/>
  <c r="J420" i="4" s="1"/>
  <c r="J421" i="4" a="1"/>
  <c r="J421" i="4" s="1"/>
  <c r="J422" i="4" a="1"/>
  <c r="J422" i="4" s="1"/>
  <c r="J423" i="4" a="1"/>
  <c r="J423" i="4" s="1"/>
  <c r="J424" i="4" a="1"/>
  <c r="J424" i="4" s="1"/>
  <c r="J425" i="4" a="1"/>
  <c r="J425" i="4" s="1"/>
  <c r="J426" i="4" a="1"/>
  <c r="J426" i="4" s="1"/>
  <c r="J427" i="4" a="1"/>
  <c r="J427" i="4" s="1"/>
  <c r="J428" i="4" a="1"/>
  <c r="J428" i="4" s="1"/>
  <c r="J429" i="4" a="1"/>
  <c r="J429" i="4" s="1"/>
  <c r="J430" i="4" a="1"/>
  <c r="J430" i="4" s="1"/>
  <c r="J431" i="4" a="1"/>
  <c r="J431" i="4" s="1"/>
  <c r="J432" i="4" a="1"/>
  <c r="J432" i="4" s="1"/>
  <c r="J433" i="4" a="1"/>
  <c r="J433" i="4" s="1"/>
  <c r="J434" i="4" a="1"/>
  <c r="J434" i="4" s="1"/>
  <c r="J435" i="4" a="1"/>
  <c r="J435" i="4" s="1"/>
  <c r="J436" i="4" a="1"/>
  <c r="J436" i="4" s="1"/>
  <c r="J437" i="4" a="1"/>
  <c r="J437" i="4" s="1"/>
  <c r="J438" i="4" a="1"/>
  <c r="J438" i="4" s="1"/>
  <c r="J439" i="4" a="1"/>
  <c r="J439" i="4" s="1"/>
  <c r="J440" i="4" a="1"/>
  <c r="J440" i="4" s="1"/>
  <c r="J441" i="4" a="1"/>
  <c r="J441" i="4" s="1"/>
  <c r="J442" i="4" a="1"/>
  <c r="J442" i="4" s="1"/>
  <c r="J443" i="4" a="1"/>
  <c r="J443" i="4" s="1"/>
  <c r="J444" i="4" a="1"/>
  <c r="J444" i="4" s="1"/>
  <c r="J445" i="4" a="1"/>
  <c r="J445" i="4" s="1"/>
  <c r="J446" i="4" a="1"/>
  <c r="J446" i="4" s="1"/>
  <c r="J447" i="4" a="1"/>
  <c r="J447" i="4" s="1"/>
  <c r="J448" i="4" a="1"/>
  <c r="J448" i="4" s="1"/>
  <c r="J449" i="4" a="1"/>
  <c r="J449" i="4" s="1"/>
  <c r="J450" i="4" a="1"/>
  <c r="J450" i="4" s="1"/>
  <c r="J451" i="4" a="1"/>
  <c r="J451" i="4" s="1"/>
  <c r="J452" i="4" a="1"/>
  <c r="J452" i="4" s="1"/>
  <c r="J453" i="4" a="1"/>
  <c r="J453" i="4" s="1"/>
  <c r="J454" i="4" a="1"/>
  <c r="J454" i="4" s="1"/>
  <c r="J455" i="4" a="1"/>
  <c r="J455" i="4" s="1"/>
  <c r="J456" i="4" a="1"/>
  <c r="J456" i="4" s="1"/>
  <c r="J457" i="4" a="1"/>
  <c r="J457" i="4" s="1"/>
  <c r="J458" i="4" a="1"/>
  <c r="J458" i="4" s="1"/>
  <c r="J459" i="4" a="1"/>
  <c r="J459" i="4" s="1"/>
  <c r="J460" i="4" a="1"/>
  <c r="J460" i="4" s="1"/>
  <c r="J461" i="4" a="1"/>
  <c r="J461" i="4" s="1"/>
  <c r="J462" i="4" a="1"/>
  <c r="J462" i="4" s="1"/>
  <c r="J463" i="4" a="1"/>
  <c r="J463" i="4" s="1"/>
  <c r="J464" i="4" a="1"/>
  <c r="J464" i="4" s="1"/>
  <c r="J465" i="4" a="1"/>
  <c r="J465" i="4" s="1"/>
  <c r="J466" i="4" a="1"/>
  <c r="J466" i="4" s="1"/>
  <c r="J467" i="4" a="1"/>
  <c r="J467" i="4" s="1"/>
  <c r="J468" i="4" a="1"/>
  <c r="J468" i="4" s="1"/>
  <c r="J469" i="4" a="1"/>
  <c r="J469" i="4" s="1"/>
  <c r="J470" i="4" a="1"/>
  <c r="J470" i="4" s="1"/>
  <c r="J471" i="4" a="1"/>
  <c r="J471" i="4" s="1"/>
  <c r="J472" i="4" a="1"/>
  <c r="J472" i="4" s="1"/>
  <c r="J473" i="4" a="1"/>
  <c r="J473" i="4" s="1"/>
  <c r="J474" i="4" a="1"/>
  <c r="J474" i="4" s="1"/>
  <c r="J475" i="4" a="1"/>
  <c r="J475" i="4" s="1"/>
  <c r="J476" i="4" a="1"/>
  <c r="J476" i="4" s="1"/>
  <c r="J477" i="4" a="1"/>
  <c r="J477" i="4" s="1"/>
  <c r="J478" i="4" a="1"/>
  <c r="J478" i="4" s="1"/>
  <c r="J479" i="4" a="1"/>
  <c r="J479" i="4" s="1"/>
  <c r="J480" i="4" a="1"/>
  <c r="J480" i="4" s="1"/>
  <c r="J481" i="4" a="1"/>
  <c r="J481" i="4" s="1"/>
  <c r="J482" i="4" a="1"/>
  <c r="J482" i="4" s="1"/>
  <c r="J483" i="4" a="1"/>
  <c r="J483" i="4" s="1"/>
  <c r="J484" i="4" a="1"/>
  <c r="J484" i="4" s="1"/>
  <c r="J485" i="4" a="1"/>
  <c r="J485" i="4" s="1"/>
  <c r="J486" i="4" a="1"/>
  <c r="J486" i="4" s="1"/>
  <c r="J487" i="4" a="1"/>
  <c r="J487" i="4" s="1"/>
  <c r="J488" i="4" a="1"/>
  <c r="J488" i="4" s="1"/>
  <c r="J489" i="4" a="1"/>
  <c r="J489" i="4" s="1"/>
  <c r="J490" i="4" a="1"/>
  <c r="J490" i="4" s="1"/>
  <c r="J491" i="4" a="1"/>
  <c r="J491" i="4" s="1"/>
  <c r="J492" i="4" a="1"/>
  <c r="J492" i="4" s="1"/>
  <c r="J493" i="4" a="1"/>
  <c r="J493" i="4" s="1"/>
  <c r="J494" i="4" a="1"/>
  <c r="J494" i="4" s="1"/>
  <c r="J495" i="4" a="1"/>
  <c r="J495" i="4" s="1"/>
  <c r="J496" i="4" a="1"/>
  <c r="J496" i="4" s="1"/>
  <c r="J497" i="4" a="1"/>
  <c r="J497" i="4" s="1"/>
  <c r="J498" i="4" a="1"/>
  <c r="J498" i="4" s="1"/>
  <c r="J499" i="4" a="1"/>
  <c r="J499" i="4" s="1"/>
  <c r="J500" i="4" a="1"/>
  <c r="J500" i="4" s="1"/>
  <c r="J501" i="4" a="1"/>
  <c r="J501" i="4" s="1"/>
  <c r="J502" i="4" a="1"/>
  <c r="J502" i="4" s="1"/>
  <c r="J503" i="4" a="1"/>
  <c r="J503" i="4" s="1"/>
  <c r="J504" i="4" a="1"/>
  <c r="J504" i="4" s="1"/>
  <c r="J505" i="4" a="1"/>
  <c r="J505" i="4" s="1"/>
  <c r="J506" i="4" a="1"/>
  <c r="J506" i="4" s="1"/>
  <c r="J507" i="4" a="1"/>
  <c r="J507" i="4" s="1"/>
  <c r="J508" i="4" a="1"/>
  <c r="J508" i="4" s="1"/>
  <c r="J509" i="4" a="1"/>
  <c r="J509" i="4" s="1"/>
  <c r="J510" i="4" a="1"/>
  <c r="J510" i="4" s="1"/>
  <c r="J511" i="4" a="1"/>
  <c r="J511" i="4" s="1"/>
  <c r="J512" i="4" a="1"/>
  <c r="J512" i="4" s="1"/>
  <c r="J513" i="4" a="1"/>
  <c r="J513" i="4" s="1"/>
  <c r="J514" i="4" a="1"/>
  <c r="J514" i="4" s="1"/>
  <c r="J515" i="4" a="1"/>
  <c r="J515" i="4" s="1"/>
  <c r="J516" i="4" a="1"/>
  <c r="J516" i="4" s="1"/>
  <c r="J517" i="4" a="1"/>
  <c r="J517" i="4" s="1"/>
  <c r="J518" i="4" a="1"/>
  <c r="J518" i="4" s="1"/>
  <c r="J519" i="4" a="1"/>
  <c r="J519" i="4" s="1"/>
  <c r="J520" i="4" a="1"/>
  <c r="J520" i="4" s="1"/>
  <c r="J73" i="4"/>
  <c r="J113" i="4"/>
  <c r="J116" i="4"/>
  <c r="J121" i="4"/>
  <c r="J136" i="4"/>
  <c r="J137" i="4"/>
  <c r="J139" i="4"/>
  <c r="J148" i="4"/>
  <c r="J153" i="4"/>
  <c r="J160" i="4"/>
  <c r="J184" i="4"/>
  <c r="J186" i="4"/>
  <c r="J218" i="4"/>
  <c r="J232" i="4"/>
  <c r="J241" i="4"/>
  <c r="J256" i="4"/>
  <c r="J280" i="4"/>
  <c r="J328" i="4"/>
  <c r="J354" i="4"/>
  <c r="J376" i="4"/>
  <c r="J400" i="4"/>
  <c r="Q21" i="4"/>
  <c r="U2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H22" i="4" a="1"/>
  <c r="H22" i="4" s="1"/>
  <c r="I22" i="4" a="1"/>
  <c r="I22" i="4" s="1"/>
  <c r="P22" i="4" a="1"/>
  <c r="P22" i="4" s="1"/>
  <c r="Q22" i="4"/>
  <c r="U22" i="4"/>
  <c r="H23" i="4" a="1"/>
  <c r="H23" i="4" s="1"/>
  <c r="I23" i="4" a="1"/>
  <c r="I23" i="4" s="1"/>
  <c r="P23" i="4" a="1"/>
  <c r="P23" i="4" s="1"/>
  <c r="Q23" i="4"/>
  <c r="U23" i="4"/>
  <c r="H24" i="4" a="1"/>
  <c r="H24" i="4" s="1"/>
  <c r="I24" i="4" a="1"/>
  <c r="I24" i="4" s="1"/>
  <c r="P24" i="4" a="1"/>
  <c r="P24" i="4" s="1"/>
  <c r="Q24" i="4"/>
  <c r="U24" i="4"/>
  <c r="H25" i="4" a="1"/>
  <c r="H25" i="4" s="1"/>
  <c r="I25" i="4" a="1"/>
  <c r="I25" i="4" s="1"/>
  <c r="P25" i="4" a="1"/>
  <c r="P25" i="4" s="1"/>
  <c r="Q25" i="4"/>
  <c r="U25" i="4"/>
  <c r="H26" i="4" a="1"/>
  <c r="H26" i="4" s="1"/>
  <c r="I26" i="4" a="1"/>
  <c r="I26" i="4" s="1"/>
  <c r="P26" i="4" a="1"/>
  <c r="P26" i="4" s="1"/>
  <c r="Q26" i="4"/>
  <c r="U26" i="4"/>
  <c r="H27" i="4" a="1"/>
  <c r="H27" i="4" s="1"/>
  <c r="I27" i="4" a="1"/>
  <c r="I27" i="4" s="1"/>
  <c r="P27" i="4" a="1"/>
  <c r="P27" i="4" s="1"/>
  <c r="Q27" i="4"/>
  <c r="U27" i="4"/>
  <c r="H28" i="4" a="1"/>
  <c r="H28" i="4" s="1"/>
  <c r="I28" i="4" a="1"/>
  <c r="I28" i="4" s="1"/>
  <c r="P28" i="4" a="1"/>
  <c r="P28" i="4" s="1"/>
  <c r="Q28" i="4"/>
  <c r="U28" i="4"/>
  <c r="H29" i="4" a="1"/>
  <c r="H29" i="4" s="1"/>
  <c r="I29" i="4" a="1"/>
  <c r="I29" i="4" s="1"/>
  <c r="P29" i="4" a="1"/>
  <c r="P29" i="4" s="1"/>
  <c r="Q29" i="4"/>
  <c r="U29" i="4"/>
  <c r="H30" i="4" a="1"/>
  <c r="H30" i="4" s="1"/>
  <c r="I30" i="4" a="1"/>
  <c r="I30" i="4" s="1"/>
  <c r="P30" i="4" a="1"/>
  <c r="P30" i="4" s="1"/>
  <c r="Q30" i="4"/>
  <c r="U30" i="4"/>
  <c r="H31" i="4" a="1"/>
  <c r="H31" i="4" s="1"/>
  <c r="I31" i="4" a="1"/>
  <c r="I31" i="4" s="1"/>
  <c r="P31" i="4" a="1"/>
  <c r="P31" i="4" s="1"/>
  <c r="Q31" i="4"/>
  <c r="U31" i="4"/>
  <c r="H32" i="4" a="1"/>
  <c r="H32" i="4" s="1"/>
  <c r="I32" i="4" a="1"/>
  <c r="I32" i="4" s="1"/>
  <c r="P32" i="4" a="1"/>
  <c r="P32" i="4" s="1"/>
  <c r="Q32" i="4"/>
  <c r="U32" i="4"/>
  <c r="H33" i="4" a="1"/>
  <c r="H33" i="4" s="1"/>
  <c r="I33" i="4" a="1"/>
  <c r="I33" i="4" s="1"/>
  <c r="P33" i="4" a="1"/>
  <c r="P33" i="4" s="1"/>
  <c r="Q33" i="4"/>
  <c r="U33" i="4"/>
  <c r="H34" i="4" a="1"/>
  <c r="H34" i="4" s="1"/>
  <c r="I34" i="4" a="1"/>
  <c r="I34" i="4" s="1"/>
  <c r="P34" i="4" a="1"/>
  <c r="P34" i="4" s="1"/>
  <c r="Q34" i="4"/>
  <c r="U34" i="4"/>
  <c r="I35" i="4" a="1"/>
  <c r="I35" i="4" s="1"/>
  <c r="P35" i="4" a="1"/>
  <c r="P35" i="4" s="1"/>
  <c r="Q35" i="4"/>
  <c r="U35" i="4"/>
  <c r="H36" i="4" a="1"/>
  <c r="H36" i="4" s="1"/>
  <c r="I36" i="4" a="1"/>
  <c r="I36" i="4" s="1"/>
  <c r="P36" i="4" a="1"/>
  <c r="P36" i="4" s="1"/>
  <c r="Q36" i="4"/>
  <c r="U36" i="4"/>
  <c r="H37" i="4" a="1"/>
  <c r="H37" i="4" s="1"/>
  <c r="I37" i="4" a="1"/>
  <c r="I37" i="4" s="1"/>
  <c r="P37" i="4" a="1"/>
  <c r="P37" i="4" s="1"/>
  <c r="Q37" i="4"/>
  <c r="U37" i="4"/>
  <c r="H38" i="4" a="1"/>
  <c r="H38" i="4" s="1"/>
  <c r="I38" i="4" a="1"/>
  <c r="I38" i="4" s="1"/>
  <c r="P38" i="4" a="1"/>
  <c r="P38" i="4" s="1"/>
  <c r="Q38" i="4"/>
  <c r="U38" i="4"/>
  <c r="I39" i="4" a="1"/>
  <c r="I39" i="4" s="1"/>
  <c r="P39" i="4" a="1"/>
  <c r="P39" i="4" s="1"/>
  <c r="Q39" i="4"/>
  <c r="U39" i="4"/>
  <c r="H40" i="4" a="1"/>
  <c r="H40" i="4" s="1"/>
  <c r="I40" i="4" a="1"/>
  <c r="I40" i="4" s="1"/>
  <c r="P40" i="4" a="1"/>
  <c r="P40" i="4" s="1"/>
  <c r="Q40" i="4"/>
  <c r="U40" i="4"/>
  <c r="I41" i="4" a="1"/>
  <c r="I41" i="4" s="1"/>
  <c r="P41" i="4" a="1"/>
  <c r="P41" i="4" s="1"/>
  <c r="Q41" i="4"/>
  <c r="U41" i="4"/>
  <c r="H42" i="4" a="1"/>
  <c r="H42" i="4" s="1"/>
  <c r="I42" i="4" a="1"/>
  <c r="I42" i="4" s="1"/>
  <c r="P42" i="4" a="1"/>
  <c r="P42" i="4" s="1"/>
  <c r="Q42" i="4"/>
  <c r="U42" i="4"/>
  <c r="I43" i="4" a="1"/>
  <c r="I43" i="4" s="1"/>
  <c r="H43" i="4" a="1"/>
  <c r="H43" i="4" s="1"/>
  <c r="P43" i="4" a="1"/>
  <c r="P43" i="4" s="1"/>
  <c r="Q43" i="4"/>
  <c r="U43" i="4"/>
  <c r="H44" i="4" a="1"/>
  <c r="H44" i="4" s="1"/>
  <c r="I44" i="4" a="1"/>
  <c r="I44" i="4" s="1"/>
  <c r="P44" i="4" a="1"/>
  <c r="P44" i="4" s="1"/>
  <c r="Q44" i="4"/>
  <c r="U44" i="4"/>
  <c r="H45" i="4" a="1"/>
  <c r="H45" i="4" s="1"/>
  <c r="I45" i="4" a="1"/>
  <c r="I45" i="4" s="1"/>
  <c r="P45" i="4" a="1"/>
  <c r="P45" i="4" s="1"/>
  <c r="Q45" i="4"/>
  <c r="U45" i="4"/>
  <c r="H46" i="4" a="1"/>
  <c r="H46" i="4" s="1"/>
  <c r="I46" i="4" a="1"/>
  <c r="I46" i="4" s="1"/>
  <c r="P46" i="4" a="1"/>
  <c r="P46" i="4" s="1"/>
  <c r="Q46" i="4"/>
  <c r="U46" i="4"/>
  <c r="I47" i="4" a="1"/>
  <c r="I47" i="4" s="1"/>
  <c r="P47" i="4" a="1"/>
  <c r="P47" i="4" s="1"/>
  <c r="Q47" i="4"/>
  <c r="U47" i="4"/>
  <c r="H48" i="4" a="1"/>
  <c r="H48" i="4" s="1"/>
  <c r="I48" i="4" a="1"/>
  <c r="I48" i="4" s="1"/>
  <c r="P48" i="4" a="1"/>
  <c r="P48" i="4" s="1"/>
  <c r="Q48" i="4"/>
  <c r="U48" i="4"/>
  <c r="I49" i="4" a="1"/>
  <c r="I49" i="4" s="1"/>
  <c r="P49" i="4" a="1"/>
  <c r="P49" i="4" s="1"/>
  <c r="Q49" i="4"/>
  <c r="U49" i="4"/>
  <c r="H50" i="4" a="1"/>
  <c r="H50" i="4" s="1"/>
  <c r="I50" i="4" a="1"/>
  <c r="I50" i="4" s="1"/>
  <c r="P50" i="4" a="1"/>
  <c r="P50" i="4" s="1"/>
  <c r="Q50" i="4"/>
  <c r="U50" i="4"/>
  <c r="I51" i="4" a="1"/>
  <c r="I51" i="4" s="1"/>
  <c r="P51" i="4" a="1"/>
  <c r="P51" i="4" s="1"/>
  <c r="Q51" i="4"/>
  <c r="U51" i="4"/>
  <c r="G52" i="4"/>
  <c r="L52" i="4" s="1" a="1"/>
  <c r="L52" i="4" s="1"/>
  <c r="I52" i="4" a="1"/>
  <c r="I52" i="4" s="1"/>
  <c r="P52" i="4" a="1"/>
  <c r="P52" i="4" s="1"/>
  <c r="Q52" i="4"/>
  <c r="U52" i="4"/>
  <c r="G53" i="4"/>
  <c r="L53" i="4" s="1" a="1"/>
  <c r="L53" i="4" s="1"/>
  <c r="I53" i="4" a="1"/>
  <c r="I53" i="4" s="1"/>
  <c r="P53" i="4" a="1"/>
  <c r="P53" i="4" s="1"/>
  <c r="Q53" i="4"/>
  <c r="U53" i="4"/>
  <c r="G54" i="4"/>
  <c r="L54" i="4" s="1" a="1"/>
  <c r="L54" i="4" s="1"/>
  <c r="I54" i="4" a="1"/>
  <c r="I54" i="4" s="1"/>
  <c r="P54" i="4" a="1"/>
  <c r="P54" i="4" s="1"/>
  <c r="Q54" i="4"/>
  <c r="U54" i="4"/>
  <c r="G55" i="4"/>
  <c r="L55" i="4" s="1" a="1"/>
  <c r="L55" i="4" s="1"/>
  <c r="I55" i="4" a="1"/>
  <c r="I55" i="4" s="1"/>
  <c r="P55" i="4" a="1"/>
  <c r="P55" i="4" s="1"/>
  <c r="Q55" i="4"/>
  <c r="U55" i="4"/>
  <c r="G56" i="4"/>
  <c r="L56" i="4" s="1" a="1"/>
  <c r="L56" i="4" s="1"/>
  <c r="I56" i="4" a="1"/>
  <c r="I56" i="4" s="1"/>
  <c r="P56" i="4" a="1"/>
  <c r="P56" i="4" s="1"/>
  <c r="Q56" i="4"/>
  <c r="U56" i="4"/>
  <c r="G57" i="4"/>
  <c r="L57" i="4" s="1" a="1"/>
  <c r="L57" i="4" s="1"/>
  <c r="I57" i="4" a="1"/>
  <c r="I57" i="4" s="1"/>
  <c r="P57" i="4" a="1"/>
  <c r="P57" i="4" s="1"/>
  <c r="Q57" i="4"/>
  <c r="U57" i="4"/>
  <c r="G58" i="4"/>
  <c r="L58" i="4" s="1" a="1"/>
  <c r="L58" i="4" s="1"/>
  <c r="P58" i="4" a="1"/>
  <c r="P58" i="4" s="1"/>
  <c r="Q58" i="4"/>
  <c r="U58" i="4"/>
  <c r="G59" i="4"/>
  <c r="L59" i="4" s="1" a="1"/>
  <c r="L59" i="4" s="1"/>
  <c r="P59" i="4" a="1"/>
  <c r="P59" i="4" s="1"/>
  <c r="Q59" i="4"/>
  <c r="U59" i="4"/>
  <c r="G60" i="4"/>
  <c r="L60" i="4" s="1" a="1"/>
  <c r="L60" i="4" s="1"/>
  <c r="P60" i="4" a="1"/>
  <c r="P60" i="4" s="1"/>
  <c r="Q60" i="4"/>
  <c r="U60" i="4"/>
  <c r="G61" i="4"/>
  <c r="L61" i="4" s="1" a="1"/>
  <c r="L61" i="4" s="1"/>
  <c r="P61" i="4" a="1"/>
  <c r="P61" i="4" s="1"/>
  <c r="Q61" i="4"/>
  <c r="U61" i="4"/>
  <c r="G62" i="4"/>
  <c r="L62" i="4" s="1" a="1"/>
  <c r="L62" i="4" s="1"/>
  <c r="P62" i="4" a="1"/>
  <c r="P62" i="4" s="1"/>
  <c r="Q62" i="4"/>
  <c r="U62" i="4"/>
  <c r="G63" i="4"/>
  <c r="L63" i="4" s="1" a="1"/>
  <c r="L63" i="4" s="1"/>
  <c r="P63" i="4" a="1"/>
  <c r="P63" i="4" s="1"/>
  <c r="Q63" i="4"/>
  <c r="U63" i="4"/>
  <c r="G64" i="4"/>
  <c r="L64" i="4" s="1" a="1"/>
  <c r="L64" i="4" s="1"/>
  <c r="P64" i="4" a="1"/>
  <c r="P64" i="4" s="1"/>
  <c r="Q64" i="4"/>
  <c r="U64" i="4"/>
  <c r="G65" i="4"/>
  <c r="L65" i="4" s="1" a="1"/>
  <c r="L65" i="4" s="1"/>
  <c r="P65" i="4" a="1"/>
  <c r="P65" i="4" s="1"/>
  <c r="Q65" i="4"/>
  <c r="U65" i="4"/>
  <c r="G66" i="4"/>
  <c r="L66" i="4" s="1" a="1"/>
  <c r="L66" i="4" s="1"/>
  <c r="P66" i="4" a="1"/>
  <c r="P66" i="4" s="1"/>
  <c r="Q66" i="4"/>
  <c r="U66" i="4"/>
  <c r="G67" i="4"/>
  <c r="L67" i="4" s="1" a="1"/>
  <c r="L67" i="4" s="1"/>
  <c r="P67" i="4" a="1"/>
  <c r="P67" i="4" s="1"/>
  <c r="Q67" i="4"/>
  <c r="U67" i="4"/>
  <c r="G68" i="4"/>
  <c r="L68" i="4" s="1" a="1"/>
  <c r="L68" i="4" s="1"/>
  <c r="P68" i="4" a="1"/>
  <c r="P68" i="4" s="1"/>
  <c r="Q68" i="4"/>
  <c r="U68" i="4"/>
  <c r="G69" i="4"/>
  <c r="L69" i="4" s="1" a="1"/>
  <c r="L69" i="4" s="1"/>
  <c r="Q69" i="4"/>
  <c r="U69" i="4"/>
  <c r="G70" i="4"/>
  <c r="L70" i="4" s="1" a="1"/>
  <c r="L70" i="4" s="1"/>
  <c r="Q70" i="4"/>
  <c r="U70" i="4"/>
  <c r="G71" i="4"/>
  <c r="L71" i="4" s="1" a="1"/>
  <c r="L71" i="4" s="1"/>
  <c r="Q71" i="4"/>
  <c r="U71" i="4"/>
  <c r="G72" i="4"/>
  <c r="H72" i="4" a="1"/>
  <c r="H72" i="4" s="1"/>
  <c r="I72" i="4" a="1"/>
  <c r="I72" i="4" s="1"/>
  <c r="N72" i="4"/>
  <c r="P72" i="4" a="1"/>
  <c r="P72" i="4" s="1"/>
  <c r="Q72" i="4"/>
  <c r="S72" i="4"/>
  <c r="U72" i="4"/>
  <c r="V72" i="4"/>
  <c r="W72" i="4"/>
  <c r="X72" i="4"/>
  <c r="Z72" i="4"/>
  <c r="AA72" i="4" s="1"/>
  <c r="G73" i="4"/>
  <c r="H73" i="4" a="1"/>
  <c r="H73" i="4" s="1"/>
  <c r="I73" i="4" a="1"/>
  <c r="I73" i="4" s="1"/>
  <c r="N73" i="4"/>
  <c r="P73" i="4" a="1"/>
  <c r="P73" i="4" s="1"/>
  <c r="Q73" i="4"/>
  <c r="S73" i="4"/>
  <c r="U73" i="4"/>
  <c r="V73" i="4"/>
  <c r="W73" i="4"/>
  <c r="X73" i="4"/>
  <c r="Z73" i="4"/>
  <c r="AB73" i="4" s="1"/>
  <c r="G74" i="4"/>
  <c r="H74" i="4" a="1"/>
  <c r="H74" i="4" s="1"/>
  <c r="I74" i="4" a="1"/>
  <c r="I74" i="4" s="1"/>
  <c r="N74" i="4"/>
  <c r="P74" i="4" a="1"/>
  <c r="P74" i="4" s="1"/>
  <c r="Q74" i="4"/>
  <c r="S74" i="4"/>
  <c r="U74" i="4"/>
  <c r="V74" i="4"/>
  <c r="W74" i="4"/>
  <c r="X74" i="4"/>
  <c r="Z74" i="4"/>
  <c r="G75" i="4"/>
  <c r="H75" i="4" a="1"/>
  <c r="H75" i="4" s="1"/>
  <c r="I75" i="4" a="1"/>
  <c r="I75" i="4" s="1"/>
  <c r="N75" i="4"/>
  <c r="P75" i="4" a="1"/>
  <c r="P75" i="4" s="1"/>
  <c r="Q75" i="4"/>
  <c r="S75" i="4"/>
  <c r="U75" i="4"/>
  <c r="V75" i="4"/>
  <c r="W75" i="4"/>
  <c r="X75" i="4"/>
  <c r="Z75" i="4"/>
  <c r="AB75" i="4" s="1"/>
  <c r="G76" i="4"/>
  <c r="H76" i="4" a="1"/>
  <c r="H76" i="4" s="1"/>
  <c r="I76" i="4" a="1"/>
  <c r="I76" i="4" s="1"/>
  <c r="N76" i="4"/>
  <c r="P76" i="4" a="1"/>
  <c r="P76" i="4" s="1"/>
  <c r="Q76" i="4"/>
  <c r="S76" i="4"/>
  <c r="U76" i="4"/>
  <c r="V76" i="4"/>
  <c r="W76" i="4"/>
  <c r="X76" i="4"/>
  <c r="Z76" i="4"/>
  <c r="AB76" i="4" s="1"/>
  <c r="G77" i="4"/>
  <c r="H77" i="4" a="1"/>
  <c r="H77" i="4" s="1"/>
  <c r="I77" i="4" a="1"/>
  <c r="I77" i="4" s="1"/>
  <c r="N77" i="4"/>
  <c r="P77" i="4" a="1"/>
  <c r="P77" i="4" s="1"/>
  <c r="Q77" i="4"/>
  <c r="S77" i="4"/>
  <c r="U77" i="4"/>
  <c r="V77" i="4"/>
  <c r="W77" i="4"/>
  <c r="X77" i="4"/>
  <c r="Z77" i="4"/>
  <c r="AA77" i="4" s="1"/>
  <c r="G78" i="4"/>
  <c r="H78" i="4" a="1"/>
  <c r="H78" i="4" s="1"/>
  <c r="I78" i="4" a="1"/>
  <c r="I78" i="4" s="1"/>
  <c r="N78" i="4"/>
  <c r="P78" i="4" a="1"/>
  <c r="P78" i="4" s="1"/>
  <c r="Q78" i="4"/>
  <c r="S78" i="4"/>
  <c r="U78" i="4"/>
  <c r="V78" i="4"/>
  <c r="W78" i="4"/>
  <c r="X78" i="4"/>
  <c r="Z78" i="4"/>
  <c r="AB78" i="4" s="1"/>
  <c r="G79" i="4"/>
  <c r="H79" i="4" a="1"/>
  <c r="H79" i="4" s="1"/>
  <c r="I79" i="4" a="1"/>
  <c r="I79" i="4" s="1"/>
  <c r="N79" i="4"/>
  <c r="P79" i="4" a="1"/>
  <c r="P79" i="4" s="1"/>
  <c r="Q79" i="4"/>
  <c r="S79" i="4"/>
  <c r="U79" i="4"/>
  <c r="V79" i="4"/>
  <c r="W79" i="4"/>
  <c r="X79" i="4"/>
  <c r="Z79" i="4"/>
  <c r="AB79" i="4" s="1"/>
  <c r="G80" i="4"/>
  <c r="H80" i="4" a="1"/>
  <c r="H80" i="4" s="1"/>
  <c r="I80" i="4" a="1"/>
  <c r="I80" i="4" s="1"/>
  <c r="N80" i="4"/>
  <c r="P80" i="4" a="1"/>
  <c r="P80" i="4" s="1"/>
  <c r="Q80" i="4"/>
  <c r="S80" i="4"/>
  <c r="U80" i="4"/>
  <c r="V80" i="4"/>
  <c r="W80" i="4"/>
  <c r="X80" i="4"/>
  <c r="Z80" i="4"/>
  <c r="G81" i="4"/>
  <c r="H81" i="4" a="1"/>
  <c r="H81" i="4" s="1"/>
  <c r="I81" i="4" a="1"/>
  <c r="I81" i="4" s="1"/>
  <c r="N81" i="4"/>
  <c r="P81" i="4" a="1"/>
  <c r="P81" i="4" s="1"/>
  <c r="Q81" i="4"/>
  <c r="S81" i="4"/>
  <c r="U81" i="4"/>
  <c r="V81" i="4"/>
  <c r="W81" i="4"/>
  <c r="X81" i="4"/>
  <c r="Z81" i="4"/>
  <c r="AB81" i="4" s="1"/>
  <c r="G82" i="4"/>
  <c r="H82" i="4" a="1"/>
  <c r="H82" i="4" s="1"/>
  <c r="I82" i="4" a="1"/>
  <c r="I82" i="4" s="1"/>
  <c r="N82" i="4"/>
  <c r="P82" i="4" a="1"/>
  <c r="P82" i="4" s="1"/>
  <c r="Q82" i="4"/>
  <c r="S82" i="4"/>
  <c r="U82" i="4"/>
  <c r="V82" i="4"/>
  <c r="W82" i="4"/>
  <c r="X82" i="4"/>
  <c r="Z82" i="4"/>
  <c r="AB82" i="4" s="1"/>
  <c r="G83" i="4"/>
  <c r="H83" i="4" a="1"/>
  <c r="H83" i="4" s="1"/>
  <c r="I83" i="4" a="1"/>
  <c r="I83" i="4" s="1"/>
  <c r="N83" i="4"/>
  <c r="P83" i="4" a="1"/>
  <c r="P83" i="4" s="1"/>
  <c r="Q83" i="4"/>
  <c r="S83" i="4"/>
  <c r="U83" i="4"/>
  <c r="V83" i="4"/>
  <c r="W83" i="4"/>
  <c r="X83" i="4"/>
  <c r="Z83" i="4"/>
  <c r="AA83" i="4" s="1"/>
  <c r="G84" i="4"/>
  <c r="H84" i="4" a="1"/>
  <c r="H84" i="4" s="1"/>
  <c r="I84" i="4" a="1"/>
  <c r="I84" i="4" s="1"/>
  <c r="N84" i="4"/>
  <c r="P84" i="4" a="1"/>
  <c r="P84" i="4" s="1"/>
  <c r="Q84" i="4"/>
  <c r="S84" i="4"/>
  <c r="U84" i="4"/>
  <c r="V84" i="4"/>
  <c r="W84" i="4"/>
  <c r="X84" i="4"/>
  <c r="Z84" i="4"/>
  <c r="AA84" i="4" s="1"/>
  <c r="G85" i="4"/>
  <c r="H85" i="4" a="1"/>
  <c r="H85" i="4" s="1"/>
  <c r="I85" i="4" a="1"/>
  <c r="I85" i="4" s="1"/>
  <c r="N85" i="4"/>
  <c r="P85" i="4" a="1"/>
  <c r="P85" i="4" s="1"/>
  <c r="Q85" i="4"/>
  <c r="S85" i="4"/>
  <c r="U85" i="4"/>
  <c r="V85" i="4"/>
  <c r="W85" i="4"/>
  <c r="X85" i="4"/>
  <c r="Z85" i="4"/>
  <c r="AB85" i="4" s="1"/>
  <c r="G86" i="4"/>
  <c r="H86" i="4" a="1"/>
  <c r="H86" i="4" s="1"/>
  <c r="I86" i="4" a="1"/>
  <c r="I86" i="4" s="1"/>
  <c r="N86" i="4"/>
  <c r="P86" i="4" a="1"/>
  <c r="P86" i="4" s="1"/>
  <c r="Q86" i="4"/>
  <c r="S86" i="4"/>
  <c r="U86" i="4"/>
  <c r="V86" i="4"/>
  <c r="W86" i="4"/>
  <c r="X86" i="4"/>
  <c r="Z86" i="4"/>
  <c r="G87" i="4"/>
  <c r="H87" i="4" a="1"/>
  <c r="H87" i="4" s="1"/>
  <c r="I87" i="4" a="1"/>
  <c r="I87" i="4" s="1"/>
  <c r="N87" i="4"/>
  <c r="P87" i="4" a="1"/>
  <c r="P87" i="4" s="1"/>
  <c r="Q87" i="4"/>
  <c r="S87" i="4"/>
  <c r="U87" i="4"/>
  <c r="V87" i="4"/>
  <c r="W87" i="4"/>
  <c r="X87" i="4"/>
  <c r="Z87" i="4"/>
  <c r="AA87" i="4" s="1"/>
  <c r="G88" i="4"/>
  <c r="H88" i="4" a="1"/>
  <c r="H88" i="4" s="1"/>
  <c r="I88" i="4" a="1"/>
  <c r="I88" i="4" s="1"/>
  <c r="N88" i="4"/>
  <c r="P88" i="4" a="1"/>
  <c r="P88" i="4" s="1"/>
  <c r="Q88" i="4"/>
  <c r="S88" i="4"/>
  <c r="U88" i="4"/>
  <c r="V88" i="4"/>
  <c r="W88" i="4"/>
  <c r="X88" i="4"/>
  <c r="Z88" i="4"/>
  <c r="AA88" i="4" s="1"/>
  <c r="G89" i="4"/>
  <c r="H89" i="4" a="1"/>
  <c r="H89" i="4" s="1"/>
  <c r="I89" i="4" a="1"/>
  <c r="I89" i="4" s="1"/>
  <c r="N89" i="4"/>
  <c r="P89" i="4" a="1"/>
  <c r="P89" i="4" s="1"/>
  <c r="Q89" i="4"/>
  <c r="S89" i="4"/>
  <c r="U89" i="4"/>
  <c r="V89" i="4"/>
  <c r="W89" i="4"/>
  <c r="X89" i="4"/>
  <c r="Z89" i="4"/>
  <c r="AA89" i="4" s="1"/>
  <c r="G90" i="4"/>
  <c r="H90" i="4" a="1"/>
  <c r="H90" i="4" s="1"/>
  <c r="I90" i="4" a="1"/>
  <c r="I90" i="4" s="1"/>
  <c r="N90" i="4"/>
  <c r="P90" i="4" a="1"/>
  <c r="P90" i="4" s="1"/>
  <c r="Q90" i="4"/>
  <c r="S90" i="4"/>
  <c r="U90" i="4"/>
  <c r="V90" i="4"/>
  <c r="W90" i="4"/>
  <c r="X90" i="4"/>
  <c r="Z90" i="4"/>
  <c r="AA90" i="4" s="1"/>
  <c r="G91" i="4"/>
  <c r="H91" i="4" a="1"/>
  <c r="H91" i="4" s="1"/>
  <c r="I91" i="4" a="1"/>
  <c r="I91" i="4" s="1"/>
  <c r="N91" i="4"/>
  <c r="P91" i="4" a="1"/>
  <c r="P91" i="4" s="1"/>
  <c r="Q91" i="4"/>
  <c r="S91" i="4"/>
  <c r="U91" i="4"/>
  <c r="V91" i="4"/>
  <c r="W91" i="4"/>
  <c r="X91" i="4"/>
  <c r="Z91" i="4"/>
  <c r="AB91" i="4" s="1"/>
  <c r="G92" i="4"/>
  <c r="H92" i="4" a="1"/>
  <c r="H92" i="4" s="1"/>
  <c r="I92" i="4" a="1"/>
  <c r="I92" i="4" s="1"/>
  <c r="N92" i="4"/>
  <c r="P92" i="4" a="1"/>
  <c r="P92" i="4" s="1"/>
  <c r="Q92" i="4"/>
  <c r="S92" i="4"/>
  <c r="U92" i="4"/>
  <c r="V92" i="4"/>
  <c r="W92" i="4"/>
  <c r="X92" i="4"/>
  <c r="Z92" i="4"/>
  <c r="G93" i="4"/>
  <c r="H93" i="4" a="1"/>
  <c r="H93" i="4" s="1"/>
  <c r="I93" i="4" a="1"/>
  <c r="I93" i="4" s="1"/>
  <c r="N93" i="4"/>
  <c r="P93" i="4" a="1"/>
  <c r="P93" i="4" s="1"/>
  <c r="Q93" i="4"/>
  <c r="S93" i="4"/>
  <c r="U93" i="4"/>
  <c r="V93" i="4"/>
  <c r="W93" i="4"/>
  <c r="X93" i="4"/>
  <c r="Z93" i="4"/>
  <c r="AA93" i="4" s="1"/>
  <c r="G94" i="4"/>
  <c r="H94" i="4" a="1"/>
  <c r="H94" i="4" s="1"/>
  <c r="I94" i="4" a="1"/>
  <c r="I94" i="4" s="1"/>
  <c r="N94" i="4"/>
  <c r="P94" i="4" a="1"/>
  <c r="P94" i="4" s="1"/>
  <c r="Q94" i="4"/>
  <c r="S94" i="4"/>
  <c r="U94" i="4"/>
  <c r="V94" i="4"/>
  <c r="W94" i="4"/>
  <c r="X94" i="4"/>
  <c r="Z94" i="4"/>
  <c r="AB94" i="4" s="1"/>
  <c r="G95" i="4"/>
  <c r="H95" i="4" a="1"/>
  <c r="H95" i="4" s="1"/>
  <c r="I95" i="4" a="1"/>
  <c r="I95" i="4" s="1"/>
  <c r="N95" i="4"/>
  <c r="P95" i="4" a="1"/>
  <c r="P95" i="4" s="1"/>
  <c r="Q95" i="4"/>
  <c r="S95" i="4"/>
  <c r="U95" i="4"/>
  <c r="V95" i="4"/>
  <c r="W95" i="4"/>
  <c r="X95" i="4"/>
  <c r="Z95" i="4"/>
  <c r="AA95" i="4" s="1"/>
  <c r="G96" i="4"/>
  <c r="H96" i="4" a="1"/>
  <c r="H96" i="4" s="1"/>
  <c r="I96" i="4" a="1"/>
  <c r="I96" i="4" s="1"/>
  <c r="N96" i="4"/>
  <c r="P96" i="4" a="1"/>
  <c r="P96" i="4" s="1"/>
  <c r="Q96" i="4"/>
  <c r="S96" i="4"/>
  <c r="U96" i="4"/>
  <c r="V96" i="4"/>
  <c r="W96" i="4"/>
  <c r="X96" i="4"/>
  <c r="Z96" i="4"/>
  <c r="AB96" i="4" s="1"/>
  <c r="G97" i="4"/>
  <c r="H97" i="4" a="1"/>
  <c r="H97" i="4" s="1"/>
  <c r="I97" i="4" a="1"/>
  <c r="I97" i="4" s="1"/>
  <c r="N97" i="4"/>
  <c r="P97" i="4" a="1"/>
  <c r="P97" i="4" s="1"/>
  <c r="Q97" i="4"/>
  <c r="S97" i="4"/>
  <c r="U97" i="4"/>
  <c r="V97" i="4"/>
  <c r="W97" i="4"/>
  <c r="X97" i="4"/>
  <c r="Z97" i="4"/>
  <c r="AB97" i="4" s="1"/>
  <c r="G98" i="4"/>
  <c r="H98" i="4" a="1"/>
  <c r="H98" i="4" s="1"/>
  <c r="I98" i="4" a="1"/>
  <c r="I98" i="4" s="1"/>
  <c r="N98" i="4"/>
  <c r="P98" i="4" a="1"/>
  <c r="P98" i="4" s="1"/>
  <c r="Q98" i="4"/>
  <c r="S98" i="4"/>
  <c r="U98" i="4"/>
  <c r="V98" i="4"/>
  <c r="W98" i="4"/>
  <c r="X98" i="4"/>
  <c r="Z98" i="4"/>
  <c r="G99" i="4"/>
  <c r="H99" i="4" a="1"/>
  <c r="H99" i="4" s="1"/>
  <c r="I99" i="4" a="1"/>
  <c r="I99" i="4" s="1"/>
  <c r="N99" i="4"/>
  <c r="P99" i="4" a="1"/>
  <c r="P99" i="4" s="1"/>
  <c r="Q99" i="4"/>
  <c r="S99" i="4"/>
  <c r="U99" i="4"/>
  <c r="V99" i="4"/>
  <c r="W99" i="4"/>
  <c r="X99" i="4"/>
  <c r="Z99" i="4"/>
  <c r="AA99" i="4" s="1"/>
  <c r="G100" i="4"/>
  <c r="H100" i="4" a="1"/>
  <c r="H100" i="4" s="1"/>
  <c r="I100" i="4" a="1"/>
  <c r="I100" i="4" s="1"/>
  <c r="N100" i="4"/>
  <c r="P100" i="4" a="1"/>
  <c r="P100" i="4" s="1"/>
  <c r="Q100" i="4"/>
  <c r="S100" i="4"/>
  <c r="U100" i="4"/>
  <c r="V100" i="4"/>
  <c r="W100" i="4"/>
  <c r="X100" i="4"/>
  <c r="Z100" i="4"/>
  <c r="AA100" i="4" s="1"/>
  <c r="G101" i="4"/>
  <c r="H101" i="4" a="1"/>
  <c r="H101" i="4" s="1"/>
  <c r="I101" i="4" a="1"/>
  <c r="I101" i="4" s="1"/>
  <c r="N101" i="4"/>
  <c r="P101" i="4" a="1"/>
  <c r="P101" i="4" s="1"/>
  <c r="Q101" i="4"/>
  <c r="S101" i="4"/>
  <c r="U101" i="4"/>
  <c r="V101" i="4"/>
  <c r="W101" i="4"/>
  <c r="X101" i="4"/>
  <c r="Z101" i="4"/>
  <c r="AB101" i="4" s="1"/>
  <c r="G102" i="4"/>
  <c r="H102" i="4" a="1"/>
  <c r="H102" i="4" s="1"/>
  <c r="I102" i="4" a="1"/>
  <c r="I102" i="4" s="1"/>
  <c r="N102" i="4"/>
  <c r="P102" i="4" a="1"/>
  <c r="P102" i="4" s="1"/>
  <c r="Q102" i="4"/>
  <c r="S102" i="4"/>
  <c r="U102" i="4"/>
  <c r="V102" i="4"/>
  <c r="W102" i="4"/>
  <c r="X102" i="4"/>
  <c r="Z102" i="4"/>
  <c r="AA102" i="4" s="1"/>
  <c r="G103" i="4"/>
  <c r="H103" i="4" a="1"/>
  <c r="H103" i="4" s="1"/>
  <c r="I103" i="4" a="1"/>
  <c r="I103" i="4" s="1"/>
  <c r="N103" i="4"/>
  <c r="P103" i="4" a="1"/>
  <c r="P103" i="4" s="1"/>
  <c r="Q103" i="4"/>
  <c r="S103" i="4"/>
  <c r="U103" i="4"/>
  <c r="V103" i="4"/>
  <c r="W103" i="4"/>
  <c r="X103" i="4"/>
  <c r="Z103" i="4"/>
  <c r="AB103" i="4" s="1"/>
  <c r="G104" i="4"/>
  <c r="H104" i="4" a="1"/>
  <c r="H104" i="4" s="1"/>
  <c r="I104" i="4" a="1"/>
  <c r="I104" i="4" s="1"/>
  <c r="N104" i="4"/>
  <c r="P104" i="4" a="1"/>
  <c r="P104" i="4" s="1"/>
  <c r="Q104" i="4"/>
  <c r="S104" i="4"/>
  <c r="U104" i="4"/>
  <c r="V104" i="4"/>
  <c r="W104" i="4"/>
  <c r="X104" i="4"/>
  <c r="Z104" i="4"/>
  <c r="AB104" i="4" s="1"/>
  <c r="G105" i="4"/>
  <c r="H105" i="4" a="1"/>
  <c r="H105" i="4" s="1"/>
  <c r="I105" i="4" a="1"/>
  <c r="I105" i="4" s="1"/>
  <c r="N105" i="4"/>
  <c r="P105" i="4" a="1"/>
  <c r="P105" i="4" s="1"/>
  <c r="Q105" i="4"/>
  <c r="S105" i="4"/>
  <c r="U105" i="4"/>
  <c r="V105" i="4"/>
  <c r="W105" i="4"/>
  <c r="X105" i="4"/>
  <c r="Z105" i="4"/>
  <c r="AA105" i="4" s="1"/>
  <c r="G106" i="4"/>
  <c r="H106" i="4" a="1"/>
  <c r="H106" i="4" s="1"/>
  <c r="I106" i="4" a="1"/>
  <c r="I106" i="4" s="1"/>
  <c r="N106" i="4"/>
  <c r="P106" i="4" a="1"/>
  <c r="P106" i="4" s="1"/>
  <c r="Q106" i="4"/>
  <c r="S106" i="4"/>
  <c r="U106" i="4"/>
  <c r="V106" i="4"/>
  <c r="W106" i="4"/>
  <c r="X106" i="4"/>
  <c r="Z106" i="4"/>
  <c r="AB106" i="4" s="1"/>
  <c r="G107" i="4"/>
  <c r="H107" i="4" a="1"/>
  <c r="H107" i="4" s="1"/>
  <c r="I107" i="4" a="1"/>
  <c r="I107" i="4" s="1"/>
  <c r="N107" i="4"/>
  <c r="P107" i="4" a="1"/>
  <c r="P107" i="4" s="1"/>
  <c r="Q107" i="4"/>
  <c r="S107" i="4"/>
  <c r="U107" i="4"/>
  <c r="V107" i="4"/>
  <c r="W107" i="4"/>
  <c r="X107" i="4"/>
  <c r="Z107" i="4"/>
  <c r="AA107" i="4" s="1"/>
  <c r="G108" i="4"/>
  <c r="H108" i="4" a="1"/>
  <c r="H108" i="4" s="1"/>
  <c r="I108" i="4" a="1"/>
  <c r="I108" i="4" s="1"/>
  <c r="N108" i="4"/>
  <c r="P108" i="4" a="1"/>
  <c r="P108" i="4" s="1"/>
  <c r="Q108" i="4"/>
  <c r="S108" i="4"/>
  <c r="U108" i="4"/>
  <c r="V108" i="4"/>
  <c r="W108" i="4"/>
  <c r="X108" i="4"/>
  <c r="Z108" i="4"/>
  <c r="AA108" i="4" s="1"/>
  <c r="G109" i="4"/>
  <c r="H109" i="4" a="1"/>
  <c r="H109" i="4" s="1"/>
  <c r="I109" i="4" a="1"/>
  <c r="I109" i="4" s="1"/>
  <c r="N109" i="4"/>
  <c r="P109" i="4" a="1"/>
  <c r="P109" i="4" s="1"/>
  <c r="Q109" i="4"/>
  <c r="S109" i="4"/>
  <c r="U109" i="4"/>
  <c r="V109" i="4"/>
  <c r="W109" i="4"/>
  <c r="X109" i="4"/>
  <c r="Z109" i="4"/>
  <c r="AA109" i="4" s="1"/>
  <c r="G110" i="4"/>
  <c r="H110" i="4" a="1"/>
  <c r="H110" i="4" s="1"/>
  <c r="I110" i="4" a="1"/>
  <c r="I110" i="4" s="1"/>
  <c r="N110" i="4"/>
  <c r="P110" i="4" a="1"/>
  <c r="P110" i="4" s="1"/>
  <c r="Q110" i="4"/>
  <c r="S110" i="4"/>
  <c r="U110" i="4"/>
  <c r="V110" i="4"/>
  <c r="W110" i="4"/>
  <c r="X110" i="4"/>
  <c r="Z110" i="4"/>
  <c r="AB110" i="4" s="1"/>
  <c r="G111" i="4"/>
  <c r="H111" i="4" a="1"/>
  <c r="H111" i="4" s="1"/>
  <c r="I111" i="4" a="1"/>
  <c r="I111" i="4" s="1"/>
  <c r="N111" i="4"/>
  <c r="P111" i="4" a="1"/>
  <c r="P111" i="4" s="1"/>
  <c r="Q111" i="4"/>
  <c r="S111" i="4"/>
  <c r="U111" i="4"/>
  <c r="V111" i="4"/>
  <c r="W111" i="4"/>
  <c r="X111" i="4"/>
  <c r="Z111" i="4"/>
  <c r="AA111" i="4" s="1"/>
  <c r="G112" i="4"/>
  <c r="H112" i="4" a="1"/>
  <c r="H112" i="4" s="1"/>
  <c r="I112" i="4" a="1"/>
  <c r="I112" i="4" s="1"/>
  <c r="N112" i="4"/>
  <c r="P112" i="4" a="1"/>
  <c r="P112" i="4" s="1"/>
  <c r="Q112" i="4"/>
  <c r="S112" i="4"/>
  <c r="U112" i="4"/>
  <c r="V112" i="4"/>
  <c r="W112" i="4"/>
  <c r="X112" i="4"/>
  <c r="Z112" i="4"/>
  <c r="AB112" i="4" s="1"/>
  <c r="G113" i="4"/>
  <c r="H113" i="4" a="1"/>
  <c r="H113" i="4" s="1"/>
  <c r="I113" i="4" a="1"/>
  <c r="I113" i="4" s="1"/>
  <c r="N113" i="4"/>
  <c r="P113" i="4" a="1"/>
  <c r="P113" i="4" s="1"/>
  <c r="Q113" i="4"/>
  <c r="S113" i="4"/>
  <c r="U113" i="4"/>
  <c r="V113" i="4"/>
  <c r="W113" i="4"/>
  <c r="X113" i="4"/>
  <c r="Z113" i="4"/>
  <c r="AA113" i="4" s="1"/>
  <c r="G114" i="4"/>
  <c r="H114" i="4" a="1"/>
  <c r="H114" i="4" s="1"/>
  <c r="I114" i="4" a="1"/>
  <c r="I114" i="4" s="1"/>
  <c r="N114" i="4"/>
  <c r="P114" i="4" a="1"/>
  <c r="P114" i="4" s="1"/>
  <c r="Q114" i="4"/>
  <c r="S114" i="4"/>
  <c r="U114" i="4"/>
  <c r="V114" i="4"/>
  <c r="W114" i="4"/>
  <c r="X114" i="4"/>
  <c r="Z114" i="4"/>
  <c r="AA114" i="4" s="1"/>
  <c r="G115" i="4"/>
  <c r="H115" i="4" a="1"/>
  <c r="H115" i="4" s="1"/>
  <c r="I115" i="4" a="1"/>
  <c r="I115" i="4" s="1"/>
  <c r="N115" i="4"/>
  <c r="P115" i="4" a="1"/>
  <c r="P115" i="4" s="1"/>
  <c r="Q115" i="4"/>
  <c r="S115" i="4"/>
  <c r="U115" i="4"/>
  <c r="V115" i="4"/>
  <c r="W115" i="4"/>
  <c r="X115" i="4"/>
  <c r="Z115" i="4"/>
  <c r="AA115" i="4" s="1"/>
  <c r="G116" i="4"/>
  <c r="H116" i="4" a="1"/>
  <c r="H116" i="4" s="1"/>
  <c r="I116" i="4" a="1"/>
  <c r="I116" i="4" s="1"/>
  <c r="N116" i="4"/>
  <c r="P116" i="4" a="1"/>
  <c r="P116" i="4" s="1"/>
  <c r="Q116" i="4"/>
  <c r="S116" i="4"/>
  <c r="U116" i="4"/>
  <c r="V116" i="4"/>
  <c r="W116" i="4"/>
  <c r="X116" i="4"/>
  <c r="Z116" i="4"/>
  <c r="AA116" i="4" s="1"/>
  <c r="G117" i="4"/>
  <c r="H117" i="4" a="1"/>
  <c r="H117" i="4" s="1"/>
  <c r="I117" i="4" a="1"/>
  <c r="I117" i="4" s="1"/>
  <c r="N117" i="4"/>
  <c r="P117" i="4" a="1"/>
  <c r="P117" i="4" s="1"/>
  <c r="Q117" i="4"/>
  <c r="S117" i="4"/>
  <c r="U117" i="4"/>
  <c r="V117" i="4"/>
  <c r="W117" i="4"/>
  <c r="X117" i="4"/>
  <c r="Z117" i="4"/>
  <c r="AB117" i="4" s="1"/>
  <c r="G118" i="4"/>
  <c r="H118" i="4" a="1"/>
  <c r="H118" i="4" s="1"/>
  <c r="I118" i="4" a="1"/>
  <c r="I118" i="4" s="1"/>
  <c r="N118" i="4"/>
  <c r="P118" i="4" a="1"/>
  <c r="P118" i="4" s="1"/>
  <c r="Q118" i="4"/>
  <c r="S118" i="4"/>
  <c r="U118" i="4"/>
  <c r="V118" i="4"/>
  <c r="W118" i="4"/>
  <c r="X118" i="4"/>
  <c r="Z118" i="4"/>
  <c r="AA118" i="4" s="1"/>
  <c r="G119" i="4"/>
  <c r="H119" i="4" a="1"/>
  <c r="H119" i="4" s="1"/>
  <c r="I119" i="4" a="1"/>
  <c r="I119" i="4" s="1"/>
  <c r="N119" i="4"/>
  <c r="P119" i="4" a="1"/>
  <c r="P119" i="4" s="1"/>
  <c r="Q119" i="4"/>
  <c r="S119" i="4"/>
  <c r="U119" i="4"/>
  <c r="V119" i="4"/>
  <c r="W119" i="4"/>
  <c r="X119" i="4"/>
  <c r="Z119" i="4"/>
  <c r="AA119" i="4" s="1"/>
  <c r="G120" i="4"/>
  <c r="H120" i="4" a="1"/>
  <c r="H120" i="4" s="1"/>
  <c r="I120" i="4" a="1"/>
  <c r="I120" i="4" s="1"/>
  <c r="N120" i="4"/>
  <c r="P120" i="4" a="1"/>
  <c r="P120" i="4" s="1"/>
  <c r="Q120" i="4"/>
  <c r="S120" i="4"/>
  <c r="U120" i="4"/>
  <c r="V120" i="4"/>
  <c r="W120" i="4"/>
  <c r="X120" i="4"/>
  <c r="Z120" i="4"/>
  <c r="AA120" i="4" s="1"/>
  <c r="G121" i="4"/>
  <c r="H121" i="4" a="1"/>
  <c r="H121" i="4" s="1"/>
  <c r="I121" i="4" a="1"/>
  <c r="I121" i="4" s="1"/>
  <c r="N121" i="4"/>
  <c r="P121" i="4" a="1"/>
  <c r="P121" i="4" s="1"/>
  <c r="Q121" i="4"/>
  <c r="S121" i="4"/>
  <c r="U121" i="4"/>
  <c r="V121" i="4"/>
  <c r="W121" i="4"/>
  <c r="X121" i="4"/>
  <c r="Z121" i="4"/>
  <c r="AA121" i="4" s="1"/>
  <c r="G122" i="4"/>
  <c r="H122" i="4" a="1"/>
  <c r="H122" i="4" s="1"/>
  <c r="I122" i="4" a="1"/>
  <c r="I122" i="4" s="1"/>
  <c r="N122" i="4"/>
  <c r="P122" i="4" a="1"/>
  <c r="P122" i="4" s="1"/>
  <c r="Q122" i="4"/>
  <c r="S122" i="4"/>
  <c r="U122" i="4"/>
  <c r="V122" i="4"/>
  <c r="W122" i="4"/>
  <c r="X122" i="4"/>
  <c r="Z122" i="4"/>
  <c r="AA122" i="4" s="1"/>
  <c r="G123" i="4"/>
  <c r="H123" i="4" a="1"/>
  <c r="H123" i="4" s="1"/>
  <c r="I123" i="4" a="1"/>
  <c r="I123" i="4" s="1"/>
  <c r="N123" i="4"/>
  <c r="P123" i="4" a="1"/>
  <c r="P123" i="4" s="1"/>
  <c r="Q123" i="4"/>
  <c r="S123" i="4"/>
  <c r="U123" i="4"/>
  <c r="V123" i="4"/>
  <c r="W123" i="4"/>
  <c r="X123" i="4"/>
  <c r="Z123" i="4"/>
  <c r="AB123" i="4" s="1"/>
  <c r="G124" i="4"/>
  <c r="H124" i="4" a="1"/>
  <c r="H124" i="4" s="1"/>
  <c r="I124" i="4" a="1"/>
  <c r="I124" i="4" s="1"/>
  <c r="N124" i="4"/>
  <c r="P124" i="4" a="1"/>
  <c r="P124" i="4" s="1"/>
  <c r="Q124" i="4"/>
  <c r="S124" i="4"/>
  <c r="U124" i="4"/>
  <c r="V124" i="4"/>
  <c r="W124" i="4"/>
  <c r="X124" i="4"/>
  <c r="Z124" i="4"/>
  <c r="AA124" i="4" s="1"/>
  <c r="G125" i="4"/>
  <c r="H125" i="4" a="1"/>
  <c r="H125" i="4" s="1"/>
  <c r="I125" i="4" a="1"/>
  <c r="I125" i="4" s="1"/>
  <c r="N125" i="4"/>
  <c r="P125" i="4" a="1"/>
  <c r="P125" i="4" s="1"/>
  <c r="Q125" i="4"/>
  <c r="S125" i="4"/>
  <c r="U125" i="4"/>
  <c r="V125" i="4"/>
  <c r="W125" i="4"/>
  <c r="X125" i="4"/>
  <c r="Z125" i="4"/>
  <c r="AB125" i="4" s="1"/>
  <c r="G126" i="4"/>
  <c r="H126" i="4" a="1"/>
  <c r="H126" i="4" s="1"/>
  <c r="I126" i="4" a="1"/>
  <c r="I126" i="4" s="1"/>
  <c r="N126" i="4"/>
  <c r="P126" i="4" a="1"/>
  <c r="P126" i="4" s="1"/>
  <c r="Q126" i="4"/>
  <c r="S126" i="4"/>
  <c r="U126" i="4"/>
  <c r="V126" i="4"/>
  <c r="W126" i="4"/>
  <c r="X126" i="4"/>
  <c r="Z126" i="4"/>
  <c r="AA126" i="4" s="1"/>
  <c r="G127" i="4"/>
  <c r="H127" i="4" a="1"/>
  <c r="H127" i="4" s="1"/>
  <c r="I127" i="4" a="1"/>
  <c r="I127" i="4" s="1"/>
  <c r="N127" i="4"/>
  <c r="P127" i="4" a="1"/>
  <c r="P127" i="4" s="1"/>
  <c r="Q127" i="4"/>
  <c r="S127" i="4"/>
  <c r="U127" i="4"/>
  <c r="V127" i="4"/>
  <c r="W127" i="4"/>
  <c r="X127" i="4"/>
  <c r="Z127" i="4"/>
  <c r="AA127" i="4" s="1"/>
  <c r="G128" i="4"/>
  <c r="H128" i="4" a="1"/>
  <c r="H128" i="4" s="1"/>
  <c r="I128" i="4" a="1"/>
  <c r="I128" i="4" s="1"/>
  <c r="N128" i="4"/>
  <c r="P128" i="4" a="1"/>
  <c r="P128" i="4" s="1"/>
  <c r="Q128" i="4"/>
  <c r="S128" i="4"/>
  <c r="U128" i="4"/>
  <c r="V128" i="4"/>
  <c r="W128" i="4"/>
  <c r="X128" i="4"/>
  <c r="Z128" i="4"/>
  <c r="AA128" i="4" s="1"/>
  <c r="G129" i="4"/>
  <c r="H129" i="4" a="1"/>
  <c r="H129" i="4" s="1"/>
  <c r="I129" i="4" a="1"/>
  <c r="I129" i="4" s="1"/>
  <c r="N129" i="4"/>
  <c r="P129" i="4" a="1"/>
  <c r="P129" i="4" s="1"/>
  <c r="Q129" i="4"/>
  <c r="S129" i="4"/>
  <c r="U129" i="4"/>
  <c r="V129" i="4"/>
  <c r="W129" i="4"/>
  <c r="X129" i="4"/>
  <c r="Z129" i="4"/>
  <c r="AB129" i="4" s="1"/>
  <c r="G130" i="4"/>
  <c r="H130" i="4" a="1"/>
  <c r="H130" i="4" s="1"/>
  <c r="I130" i="4" a="1"/>
  <c r="I130" i="4" s="1"/>
  <c r="N130" i="4"/>
  <c r="P130" i="4" a="1"/>
  <c r="P130" i="4" s="1"/>
  <c r="Q130" i="4"/>
  <c r="S130" i="4"/>
  <c r="U130" i="4"/>
  <c r="V130" i="4"/>
  <c r="W130" i="4"/>
  <c r="X130" i="4"/>
  <c r="Z130" i="4"/>
  <c r="AB130" i="4" s="1"/>
  <c r="G131" i="4"/>
  <c r="H131" i="4" a="1"/>
  <c r="H131" i="4" s="1"/>
  <c r="I131" i="4" a="1"/>
  <c r="I131" i="4" s="1"/>
  <c r="N131" i="4"/>
  <c r="P131" i="4" a="1"/>
  <c r="P131" i="4" s="1"/>
  <c r="Q131" i="4"/>
  <c r="S131" i="4"/>
  <c r="U131" i="4"/>
  <c r="V131" i="4"/>
  <c r="W131" i="4"/>
  <c r="X131" i="4"/>
  <c r="Z131" i="4"/>
  <c r="AB131" i="4" s="1"/>
  <c r="G132" i="4"/>
  <c r="H132" i="4" a="1"/>
  <c r="H132" i="4" s="1"/>
  <c r="I132" i="4" a="1"/>
  <c r="I132" i="4" s="1"/>
  <c r="N132" i="4"/>
  <c r="P132" i="4" a="1"/>
  <c r="P132" i="4" s="1"/>
  <c r="Q132" i="4"/>
  <c r="S132" i="4"/>
  <c r="U132" i="4"/>
  <c r="V132" i="4"/>
  <c r="W132" i="4"/>
  <c r="X132" i="4"/>
  <c r="Z132" i="4"/>
  <c r="AA132" i="4" s="1"/>
  <c r="G133" i="4"/>
  <c r="H133" i="4" a="1"/>
  <c r="H133" i="4" s="1"/>
  <c r="I133" i="4" a="1"/>
  <c r="I133" i="4" s="1"/>
  <c r="N133" i="4"/>
  <c r="P133" i="4" a="1"/>
  <c r="P133" i="4" s="1"/>
  <c r="Q133" i="4"/>
  <c r="S133" i="4"/>
  <c r="U133" i="4"/>
  <c r="V133" i="4"/>
  <c r="W133" i="4"/>
  <c r="X133" i="4"/>
  <c r="Z133" i="4"/>
  <c r="AB133" i="4" s="1"/>
  <c r="G134" i="4"/>
  <c r="H134" i="4" a="1"/>
  <c r="H134" i="4" s="1"/>
  <c r="I134" i="4" a="1"/>
  <c r="I134" i="4" s="1"/>
  <c r="N134" i="4"/>
  <c r="P134" i="4" a="1"/>
  <c r="P134" i="4" s="1"/>
  <c r="Q134" i="4"/>
  <c r="S134" i="4"/>
  <c r="U134" i="4"/>
  <c r="V134" i="4"/>
  <c r="W134" i="4"/>
  <c r="X134" i="4"/>
  <c r="Z134" i="4"/>
  <c r="AA134" i="4" s="1"/>
  <c r="G135" i="4"/>
  <c r="H135" i="4" a="1"/>
  <c r="H135" i="4" s="1"/>
  <c r="I135" i="4" a="1"/>
  <c r="I135" i="4" s="1"/>
  <c r="N135" i="4"/>
  <c r="P135" i="4" a="1"/>
  <c r="P135" i="4" s="1"/>
  <c r="Q135" i="4"/>
  <c r="S135" i="4"/>
  <c r="U135" i="4"/>
  <c r="V135" i="4"/>
  <c r="W135" i="4"/>
  <c r="X135" i="4"/>
  <c r="Z135" i="4"/>
  <c r="AA135" i="4" s="1"/>
  <c r="G136" i="4"/>
  <c r="H136" i="4" a="1"/>
  <c r="H136" i="4" s="1"/>
  <c r="I136" i="4" a="1"/>
  <c r="I136" i="4" s="1"/>
  <c r="N136" i="4"/>
  <c r="P136" i="4" a="1"/>
  <c r="P136" i="4" s="1"/>
  <c r="Q136" i="4"/>
  <c r="S136" i="4"/>
  <c r="U136" i="4"/>
  <c r="V136" i="4"/>
  <c r="W136" i="4"/>
  <c r="X136" i="4"/>
  <c r="Z136" i="4"/>
  <c r="AA136" i="4" s="1"/>
  <c r="G137" i="4"/>
  <c r="H137" i="4" a="1"/>
  <c r="H137" i="4" s="1"/>
  <c r="I137" i="4" a="1"/>
  <c r="I137" i="4" s="1"/>
  <c r="N137" i="4"/>
  <c r="P137" i="4" a="1"/>
  <c r="P137" i="4" s="1"/>
  <c r="Q137" i="4"/>
  <c r="S137" i="4"/>
  <c r="U137" i="4"/>
  <c r="V137" i="4"/>
  <c r="W137" i="4"/>
  <c r="X137" i="4"/>
  <c r="Z137" i="4"/>
  <c r="AB137" i="4" s="1"/>
  <c r="G138" i="4"/>
  <c r="H138" i="4" a="1"/>
  <c r="H138" i="4" s="1"/>
  <c r="I138" i="4" a="1"/>
  <c r="I138" i="4" s="1"/>
  <c r="N138" i="4"/>
  <c r="P138" i="4" a="1"/>
  <c r="P138" i="4" s="1"/>
  <c r="Q138" i="4"/>
  <c r="S138" i="4"/>
  <c r="U138" i="4"/>
  <c r="V138" i="4"/>
  <c r="W138" i="4"/>
  <c r="X138" i="4"/>
  <c r="Z138" i="4"/>
  <c r="G139" i="4"/>
  <c r="H139" i="4" a="1"/>
  <c r="H139" i="4" s="1"/>
  <c r="I139" i="4" a="1"/>
  <c r="I139" i="4" s="1"/>
  <c r="N139" i="4"/>
  <c r="P139" i="4" a="1"/>
  <c r="P139" i="4" s="1"/>
  <c r="Q139" i="4"/>
  <c r="S139" i="4"/>
  <c r="U139" i="4"/>
  <c r="V139" i="4"/>
  <c r="W139" i="4"/>
  <c r="X139" i="4"/>
  <c r="Z139" i="4"/>
  <c r="AA139" i="4" s="1"/>
  <c r="G140" i="4"/>
  <c r="H140" i="4" a="1"/>
  <c r="H140" i="4" s="1"/>
  <c r="I140" i="4" a="1"/>
  <c r="I140" i="4" s="1"/>
  <c r="N140" i="4"/>
  <c r="P140" i="4" a="1"/>
  <c r="P140" i="4" s="1"/>
  <c r="Q140" i="4"/>
  <c r="S140" i="4"/>
  <c r="U140" i="4"/>
  <c r="V140" i="4"/>
  <c r="W140" i="4"/>
  <c r="X140" i="4"/>
  <c r="Z140" i="4"/>
  <c r="AB140" i="4" s="1"/>
  <c r="G141" i="4"/>
  <c r="H141" i="4" a="1"/>
  <c r="H141" i="4" s="1"/>
  <c r="I141" i="4" a="1"/>
  <c r="I141" i="4" s="1"/>
  <c r="N141" i="4"/>
  <c r="P141" i="4" a="1"/>
  <c r="P141" i="4" s="1"/>
  <c r="Q141" i="4"/>
  <c r="S141" i="4"/>
  <c r="U141" i="4"/>
  <c r="V141" i="4"/>
  <c r="W141" i="4"/>
  <c r="X141" i="4"/>
  <c r="Z141" i="4"/>
  <c r="AB141" i="4" s="1"/>
  <c r="G142" i="4"/>
  <c r="H142" i="4" a="1"/>
  <c r="H142" i="4" s="1"/>
  <c r="I142" i="4" a="1"/>
  <c r="I142" i="4" s="1"/>
  <c r="N142" i="4"/>
  <c r="P142" i="4" a="1"/>
  <c r="P142" i="4" s="1"/>
  <c r="Q142" i="4"/>
  <c r="S142" i="4"/>
  <c r="U142" i="4"/>
  <c r="V142" i="4"/>
  <c r="W142" i="4"/>
  <c r="X142" i="4"/>
  <c r="Z142" i="4"/>
  <c r="AB142" i="4" s="1"/>
  <c r="G143" i="4"/>
  <c r="H143" i="4" a="1"/>
  <c r="H143" i="4" s="1"/>
  <c r="I143" i="4" a="1"/>
  <c r="I143" i="4" s="1"/>
  <c r="N143" i="4"/>
  <c r="P143" i="4" a="1"/>
  <c r="P143" i="4" s="1"/>
  <c r="Q143" i="4"/>
  <c r="S143" i="4"/>
  <c r="U143" i="4"/>
  <c r="V143" i="4"/>
  <c r="W143" i="4"/>
  <c r="X143" i="4"/>
  <c r="Z143" i="4"/>
  <c r="AB143" i="4" s="1"/>
  <c r="G144" i="4"/>
  <c r="H144" i="4" a="1"/>
  <c r="H144" i="4" s="1"/>
  <c r="I144" i="4" a="1"/>
  <c r="I144" i="4" s="1"/>
  <c r="N144" i="4"/>
  <c r="P144" i="4" a="1"/>
  <c r="P144" i="4" s="1"/>
  <c r="Q144" i="4"/>
  <c r="S144" i="4"/>
  <c r="U144" i="4"/>
  <c r="V144" i="4"/>
  <c r="W144" i="4"/>
  <c r="X144" i="4"/>
  <c r="Z144" i="4"/>
  <c r="G145" i="4"/>
  <c r="H145" i="4" a="1"/>
  <c r="H145" i="4" s="1"/>
  <c r="I145" i="4" a="1"/>
  <c r="I145" i="4" s="1"/>
  <c r="N145" i="4"/>
  <c r="P145" i="4" a="1"/>
  <c r="P145" i="4" s="1"/>
  <c r="Q145" i="4"/>
  <c r="S145" i="4"/>
  <c r="U145" i="4"/>
  <c r="V145" i="4"/>
  <c r="W145" i="4"/>
  <c r="X145" i="4"/>
  <c r="Z145" i="4"/>
  <c r="AA145" i="4" s="1"/>
  <c r="G146" i="4"/>
  <c r="H146" i="4" a="1"/>
  <c r="H146" i="4" s="1"/>
  <c r="I146" i="4" a="1"/>
  <c r="I146" i="4" s="1"/>
  <c r="N146" i="4"/>
  <c r="P146" i="4" a="1"/>
  <c r="P146" i="4" s="1"/>
  <c r="Q146" i="4"/>
  <c r="S146" i="4"/>
  <c r="U146" i="4"/>
  <c r="V146" i="4"/>
  <c r="W146" i="4"/>
  <c r="X146" i="4"/>
  <c r="Z146" i="4"/>
  <c r="AA146" i="4" s="1"/>
  <c r="G147" i="4"/>
  <c r="H147" i="4" a="1"/>
  <c r="H147" i="4" s="1"/>
  <c r="I147" i="4" a="1"/>
  <c r="I147" i="4" s="1"/>
  <c r="N147" i="4"/>
  <c r="P147" i="4" a="1"/>
  <c r="P147" i="4" s="1"/>
  <c r="Q147" i="4"/>
  <c r="S147" i="4"/>
  <c r="U147" i="4"/>
  <c r="V147" i="4"/>
  <c r="W147" i="4"/>
  <c r="X147" i="4"/>
  <c r="Z147" i="4"/>
  <c r="AB147" i="4" s="1"/>
  <c r="G148" i="4"/>
  <c r="H148" i="4" a="1"/>
  <c r="H148" i="4" s="1"/>
  <c r="I148" i="4" a="1"/>
  <c r="I148" i="4" s="1"/>
  <c r="N148" i="4"/>
  <c r="P148" i="4" a="1"/>
  <c r="P148" i="4" s="1"/>
  <c r="Q148" i="4"/>
  <c r="S148" i="4"/>
  <c r="U148" i="4"/>
  <c r="V148" i="4"/>
  <c r="W148" i="4"/>
  <c r="X148" i="4"/>
  <c r="Z148" i="4"/>
  <c r="AA148" i="4" s="1"/>
  <c r="G149" i="4"/>
  <c r="H149" i="4" a="1"/>
  <c r="H149" i="4" s="1"/>
  <c r="I149" i="4" a="1"/>
  <c r="I149" i="4" s="1"/>
  <c r="N149" i="4"/>
  <c r="P149" i="4" a="1"/>
  <c r="P149" i="4" s="1"/>
  <c r="Q149" i="4"/>
  <c r="S149" i="4"/>
  <c r="U149" i="4"/>
  <c r="V149" i="4"/>
  <c r="W149" i="4"/>
  <c r="X149" i="4"/>
  <c r="Z149" i="4"/>
  <c r="AB149" i="4" s="1"/>
  <c r="G150" i="4"/>
  <c r="H150" i="4" a="1"/>
  <c r="H150" i="4" s="1"/>
  <c r="I150" i="4" a="1"/>
  <c r="I150" i="4" s="1"/>
  <c r="N150" i="4"/>
  <c r="P150" i="4" a="1"/>
  <c r="P150" i="4" s="1"/>
  <c r="Q150" i="4"/>
  <c r="S150" i="4"/>
  <c r="U150" i="4"/>
  <c r="V150" i="4"/>
  <c r="W150" i="4"/>
  <c r="X150" i="4"/>
  <c r="Z150" i="4"/>
  <c r="G151" i="4"/>
  <c r="H151" i="4" a="1"/>
  <c r="H151" i="4" s="1"/>
  <c r="I151" i="4" a="1"/>
  <c r="I151" i="4" s="1"/>
  <c r="N151" i="4"/>
  <c r="P151" i="4" a="1"/>
  <c r="P151" i="4" s="1"/>
  <c r="Q151" i="4"/>
  <c r="S151" i="4"/>
  <c r="U151" i="4"/>
  <c r="V151" i="4"/>
  <c r="W151" i="4"/>
  <c r="X151" i="4"/>
  <c r="Z151" i="4"/>
  <c r="AA151" i="4" s="1"/>
  <c r="G152" i="4"/>
  <c r="H152" i="4" a="1"/>
  <c r="H152" i="4" s="1"/>
  <c r="I152" i="4" a="1"/>
  <c r="I152" i="4" s="1"/>
  <c r="N152" i="4"/>
  <c r="P152" i="4" a="1"/>
  <c r="P152" i="4" s="1"/>
  <c r="Q152" i="4"/>
  <c r="S152" i="4"/>
  <c r="U152" i="4"/>
  <c r="V152" i="4"/>
  <c r="W152" i="4"/>
  <c r="X152" i="4"/>
  <c r="Z152" i="4"/>
  <c r="AA152" i="4" s="1"/>
  <c r="G153" i="4"/>
  <c r="H153" i="4" a="1"/>
  <c r="H153" i="4" s="1"/>
  <c r="I153" i="4" a="1"/>
  <c r="I153" i="4" s="1"/>
  <c r="N153" i="4"/>
  <c r="P153" i="4" a="1"/>
  <c r="P153" i="4" s="1"/>
  <c r="Q153" i="4"/>
  <c r="S153" i="4"/>
  <c r="U153" i="4"/>
  <c r="V153" i="4"/>
  <c r="W153" i="4"/>
  <c r="X153" i="4"/>
  <c r="Z153" i="4"/>
  <c r="AA153" i="4" s="1"/>
  <c r="G154" i="4"/>
  <c r="H154" i="4" a="1"/>
  <c r="H154" i="4" s="1"/>
  <c r="I154" i="4" a="1"/>
  <c r="I154" i="4" s="1"/>
  <c r="N154" i="4"/>
  <c r="P154" i="4" a="1"/>
  <c r="P154" i="4" s="1"/>
  <c r="Q154" i="4"/>
  <c r="S154" i="4"/>
  <c r="U154" i="4"/>
  <c r="V154" i="4"/>
  <c r="W154" i="4"/>
  <c r="X154" i="4"/>
  <c r="Z154" i="4"/>
  <c r="AB154" i="4" s="1"/>
  <c r="G155" i="4"/>
  <c r="H155" i="4" a="1"/>
  <c r="H155" i="4" s="1"/>
  <c r="I155" i="4" a="1"/>
  <c r="I155" i="4" s="1"/>
  <c r="N155" i="4"/>
  <c r="P155" i="4" a="1"/>
  <c r="P155" i="4" s="1"/>
  <c r="Q155" i="4"/>
  <c r="S155" i="4"/>
  <c r="U155" i="4"/>
  <c r="V155" i="4"/>
  <c r="W155" i="4"/>
  <c r="X155" i="4"/>
  <c r="Z155" i="4"/>
  <c r="AB155" i="4" s="1"/>
  <c r="G156" i="4"/>
  <c r="H156" i="4" a="1"/>
  <c r="H156" i="4" s="1"/>
  <c r="I156" i="4" a="1"/>
  <c r="I156" i="4" s="1"/>
  <c r="N156" i="4"/>
  <c r="P156" i="4" a="1"/>
  <c r="P156" i="4" s="1"/>
  <c r="Q156" i="4"/>
  <c r="S156" i="4"/>
  <c r="U156" i="4"/>
  <c r="V156" i="4"/>
  <c r="W156" i="4"/>
  <c r="X156" i="4"/>
  <c r="Z156" i="4"/>
  <c r="G157" i="4"/>
  <c r="H157" i="4" a="1"/>
  <c r="H157" i="4" s="1"/>
  <c r="I157" i="4" a="1"/>
  <c r="I157" i="4" s="1"/>
  <c r="N157" i="4"/>
  <c r="P157" i="4" a="1"/>
  <c r="P157" i="4" s="1"/>
  <c r="Q157" i="4"/>
  <c r="S157" i="4"/>
  <c r="U157" i="4"/>
  <c r="V157" i="4"/>
  <c r="W157" i="4"/>
  <c r="X157" i="4"/>
  <c r="Z157" i="4"/>
  <c r="AB157" i="4" s="1"/>
  <c r="G158" i="4"/>
  <c r="H158" i="4" a="1"/>
  <c r="H158" i="4" s="1"/>
  <c r="I158" i="4" a="1"/>
  <c r="I158" i="4" s="1"/>
  <c r="N158" i="4"/>
  <c r="P158" i="4" a="1"/>
  <c r="P158" i="4" s="1"/>
  <c r="Q158" i="4"/>
  <c r="S158" i="4"/>
  <c r="U158" i="4"/>
  <c r="V158" i="4"/>
  <c r="W158" i="4"/>
  <c r="X158" i="4"/>
  <c r="Z158" i="4"/>
  <c r="AA158" i="4" s="1"/>
  <c r="G159" i="4"/>
  <c r="H159" i="4" a="1"/>
  <c r="H159" i="4" s="1"/>
  <c r="I159" i="4" a="1"/>
  <c r="I159" i="4" s="1"/>
  <c r="N159" i="4"/>
  <c r="P159" i="4" a="1"/>
  <c r="P159" i="4" s="1"/>
  <c r="Q159" i="4"/>
  <c r="S159" i="4"/>
  <c r="U159" i="4"/>
  <c r="V159" i="4"/>
  <c r="W159" i="4"/>
  <c r="X159" i="4"/>
  <c r="Z159" i="4"/>
  <c r="AA159" i="4" s="1"/>
  <c r="G160" i="4"/>
  <c r="H160" i="4" a="1"/>
  <c r="H160" i="4" s="1"/>
  <c r="I160" i="4" a="1"/>
  <c r="I160" i="4" s="1"/>
  <c r="N160" i="4"/>
  <c r="P160" i="4" a="1"/>
  <c r="P160" i="4" s="1"/>
  <c r="Q160" i="4"/>
  <c r="S160" i="4"/>
  <c r="U160" i="4"/>
  <c r="V160" i="4"/>
  <c r="W160" i="4"/>
  <c r="X160" i="4"/>
  <c r="Z160" i="4"/>
  <c r="AA160" i="4" s="1"/>
  <c r="G161" i="4"/>
  <c r="H161" i="4" a="1"/>
  <c r="H161" i="4" s="1"/>
  <c r="I161" i="4" a="1"/>
  <c r="I161" i="4" s="1"/>
  <c r="N161" i="4"/>
  <c r="P161" i="4" a="1"/>
  <c r="P161" i="4" s="1"/>
  <c r="Q161" i="4"/>
  <c r="S161" i="4"/>
  <c r="U161" i="4"/>
  <c r="V161" i="4"/>
  <c r="W161" i="4"/>
  <c r="X161" i="4"/>
  <c r="Z161" i="4"/>
  <c r="AB161" i="4" s="1"/>
  <c r="G162" i="4"/>
  <c r="H162" i="4" a="1"/>
  <c r="H162" i="4" s="1"/>
  <c r="I162" i="4" a="1"/>
  <c r="I162" i="4" s="1"/>
  <c r="N162" i="4"/>
  <c r="P162" i="4" a="1"/>
  <c r="P162" i="4" s="1"/>
  <c r="Q162" i="4"/>
  <c r="S162" i="4"/>
  <c r="U162" i="4"/>
  <c r="V162" i="4"/>
  <c r="W162" i="4"/>
  <c r="X162" i="4"/>
  <c r="Z162" i="4"/>
  <c r="G163" i="4"/>
  <c r="H163" i="4" a="1"/>
  <c r="H163" i="4" s="1"/>
  <c r="I163" i="4" a="1"/>
  <c r="I163" i="4" s="1"/>
  <c r="N163" i="4"/>
  <c r="P163" i="4" a="1"/>
  <c r="P163" i="4" s="1"/>
  <c r="Q163" i="4"/>
  <c r="S163" i="4"/>
  <c r="U163" i="4"/>
  <c r="V163" i="4"/>
  <c r="W163" i="4"/>
  <c r="X163" i="4"/>
  <c r="Z163" i="4"/>
  <c r="AA163" i="4" s="1"/>
  <c r="G164" i="4"/>
  <c r="H164" i="4" a="1"/>
  <c r="H164" i="4" s="1"/>
  <c r="I164" i="4" a="1"/>
  <c r="I164" i="4" s="1"/>
  <c r="N164" i="4"/>
  <c r="P164" i="4" a="1"/>
  <c r="P164" i="4" s="1"/>
  <c r="Q164" i="4"/>
  <c r="S164" i="4"/>
  <c r="U164" i="4"/>
  <c r="V164" i="4"/>
  <c r="W164" i="4"/>
  <c r="X164" i="4"/>
  <c r="Z164" i="4"/>
  <c r="AA164" i="4" s="1"/>
  <c r="G165" i="4"/>
  <c r="H165" i="4" a="1"/>
  <c r="H165" i="4" s="1"/>
  <c r="I165" i="4" a="1"/>
  <c r="I165" i="4" s="1"/>
  <c r="N165" i="4"/>
  <c r="P165" i="4" a="1"/>
  <c r="P165" i="4" s="1"/>
  <c r="Q165" i="4"/>
  <c r="S165" i="4"/>
  <c r="U165" i="4"/>
  <c r="V165" i="4"/>
  <c r="W165" i="4"/>
  <c r="X165" i="4"/>
  <c r="Z165" i="4"/>
  <c r="AB165" i="4" s="1"/>
  <c r="G166" i="4"/>
  <c r="H166" i="4" a="1"/>
  <c r="H166" i="4" s="1"/>
  <c r="I166" i="4" a="1"/>
  <c r="I166" i="4" s="1"/>
  <c r="N166" i="4"/>
  <c r="P166" i="4" a="1"/>
  <c r="P166" i="4" s="1"/>
  <c r="Q166" i="4"/>
  <c r="S166" i="4"/>
  <c r="U166" i="4"/>
  <c r="V166" i="4"/>
  <c r="W166" i="4"/>
  <c r="X166" i="4"/>
  <c r="Z166" i="4"/>
  <c r="AB166" i="4" s="1"/>
  <c r="G167" i="4"/>
  <c r="H167" i="4" a="1"/>
  <c r="H167" i="4" s="1"/>
  <c r="I167" i="4" a="1"/>
  <c r="I167" i="4" s="1"/>
  <c r="N167" i="4"/>
  <c r="P167" i="4" a="1"/>
  <c r="P167" i="4" s="1"/>
  <c r="Q167" i="4"/>
  <c r="S167" i="4"/>
  <c r="U167" i="4"/>
  <c r="V167" i="4"/>
  <c r="W167" i="4"/>
  <c r="X167" i="4"/>
  <c r="Z167" i="4"/>
  <c r="AB167" i="4" s="1"/>
  <c r="G168" i="4"/>
  <c r="H168" i="4" a="1"/>
  <c r="H168" i="4" s="1"/>
  <c r="I168" i="4" a="1"/>
  <c r="I168" i="4" s="1"/>
  <c r="N168" i="4"/>
  <c r="P168" i="4" a="1"/>
  <c r="P168" i="4" s="1"/>
  <c r="Q168" i="4"/>
  <c r="S168" i="4"/>
  <c r="U168" i="4"/>
  <c r="V168" i="4"/>
  <c r="W168" i="4"/>
  <c r="X168" i="4"/>
  <c r="Z168" i="4"/>
  <c r="G169" i="4"/>
  <c r="H169" i="4" a="1"/>
  <c r="H169" i="4" s="1"/>
  <c r="I169" i="4" a="1"/>
  <c r="I169" i="4" s="1"/>
  <c r="N169" i="4"/>
  <c r="P169" i="4" a="1"/>
  <c r="P169" i="4" s="1"/>
  <c r="Q169" i="4"/>
  <c r="S169" i="4"/>
  <c r="U169" i="4"/>
  <c r="V169" i="4"/>
  <c r="W169" i="4"/>
  <c r="X169" i="4"/>
  <c r="Z169" i="4"/>
  <c r="AA169" i="4" s="1"/>
  <c r="G170" i="4"/>
  <c r="H170" i="4" a="1"/>
  <c r="H170" i="4" s="1"/>
  <c r="I170" i="4" a="1"/>
  <c r="I170" i="4" s="1"/>
  <c r="N170" i="4"/>
  <c r="P170" i="4" a="1"/>
  <c r="P170" i="4" s="1"/>
  <c r="Q170" i="4"/>
  <c r="S170" i="4"/>
  <c r="U170" i="4"/>
  <c r="V170" i="4"/>
  <c r="W170" i="4"/>
  <c r="X170" i="4"/>
  <c r="Z170" i="4"/>
  <c r="AA170" i="4" s="1"/>
  <c r="G171" i="4"/>
  <c r="H171" i="4" a="1"/>
  <c r="H171" i="4" s="1"/>
  <c r="I171" i="4" a="1"/>
  <c r="I171" i="4" s="1"/>
  <c r="N171" i="4"/>
  <c r="P171" i="4" a="1"/>
  <c r="P171" i="4" s="1"/>
  <c r="Q171" i="4"/>
  <c r="S171" i="4"/>
  <c r="U171" i="4"/>
  <c r="V171" i="4"/>
  <c r="W171" i="4"/>
  <c r="X171" i="4"/>
  <c r="Z171" i="4"/>
  <c r="AB171" i="4" s="1"/>
  <c r="G172" i="4"/>
  <c r="H172" i="4" a="1"/>
  <c r="H172" i="4" s="1"/>
  <c r="I172" i="4" a="1"/>
  <c r="I172" i="4" s="1"/>
  <c r="N172" i="4"/>
  <c r="P172" i="4" a="1"/>
  <c r="P172" i="4" s="1"/>
  <c r="Q172" i="4"/>
  <c r="S172" i="4"/>
  <c r="U172" i="4"/>
  <c r="V172" i="4"/>
  <c r="W172" i="4"/>
  <c r="X172" i="4"/>
  <c r="Z172" i="4"/>
  <c r="AB172" i="4" s="1"/>
  <c r="G173" i="4"/>
  <c r="H173" i="4" a="1"/>
  <c r="H173" i="4" s="1"/>
  <c r="I173" i="4" a="1"/>
  <c r="I173" i="4" s="1"/>
  <c r="N173" i="4"/>
  <c r="P173" i="4" a="1"/>
  <c r="P173" i="4" s="1"/>
  <c r="Q173" i="4"/>
  <c r="S173" i="4"/>
  <c r="U173" i="4"/>
  <c r="V173" i="4"/>
  <c r="W173" i="4"/>
  <c r="X173" i="4"/>
  <c r="Z173" i="4"/>
  <c r="AB173" i="4" s="1"/>
  <c r="G174" i="4"/>
  <c r="H174" i="4" a="1"/>
  <c r="H174" i="4" s="1"/>
  <c r="I174" i="4" a="1"/>
  <c r="I174" i="4" s="1"/>
  <c r="N174" i="4"/>
  <c r="P174" i="4" a="1"/>
  <c r="P174" i="4" s="1"/>
  <c r="Q174" i="4"/>
  <c r="S174" i="4"/>
  <c r="U174" i="4"/>
  <c r="V174" i="4"/>
  <c r="W174" i="4"/>
  <c r="X174" i="4"/>
  <c r="Z174" i="4"/>
  <c r="G175" i="4"/>
  <c r="H175" i="4" a="1"/>
  <c r="H175" i="4" s="1"/>
  <c r="I175" i="4" a="1"/>
  <c r="I175" i="4" s="1"/>
  <c r="N175" i="4"/>
  <c r="P175" i="4" a="1"/>
  <c r="P175" i="4" s="1"/>
  <c r="Q175" i="4"/>
  <c r="S175" i="4"/>
  <c r="U175" i="4"/>
  <c r="V175" i="4"/>
  <c r="W175" i="4"/>
  <c r="X175" i="4"/>
  <c r="Z175" i="4"/>
  <c r="AA175" i="4" s="1"/>
  <c r="G176" i="4"/>
  <c r="H176" i="4" a="1"/>
  <c r="H176" i="4" s="1"/>
  <c r="I176" i="4" a="1"/>
  <c r="I176" i="4" s="1"/>
  <c r="N176" i="4"/>
  <c r="P176" i="4" a="1"/>
  <c r="P176" i="4" s="1"/>
  <c r="Q176" i="4"/>
  <c r="S176" i="4"/>
  <c r="U176" i="4"/>
  <c r="V176" i="4"/>
  <c r="W176" i="4"/>
  <c r="X176" i="4"/>
  <c r="Z176" i="4"/>
  <c r="AB176" i="4" s="1"/>
  <c r="G177" i="4"/>
  <c r="H177" i="4" a="1"/>
  <c r="H177" i="4" s="1"/>
  <c r="I177" i="4" a="1"/>
  <c r="I177" i="4" s="1"/>
  <c r="N177" i="4"/>
  <c r="P177" i="4" a="1"/>
  <c r="P177" i="4" s="1"/>
  <c r="Q177" i="4"/>
  <c r="S177" i="4"/>
  <c r="U177" i="4"/>
  <c r="V177" i="4"/>
  <c r="W177" i="4"/>
  <c r="X177" i="4"/>
  <c r="Z177" i="4"/>
  <c r="AB177" i="4" s="1"/>
  <c r="G178" i="4"/>
  <c r="H178" i="4" a="1"/>
  <c r="H178" i="4" s="1"/>
  <c r="I178" i="4" a="1"/>
  <c r="I178" i="4" s="1"/>
  <c r="N178" i="4"/>
  <c r="P178" i="4" a="1"/>
  <c r="P178" i="4" s="1"/>
  <c r="Q178" i="4"/>
  <c r="S178" i="4"/>
  <c r="U178" i="4"/>
  <c r="V178" i="4"/>
  <c r="W178" i="4"/>
  <c r="X178" i="4"/>
  <c r="Z178" i="4"/>
  <c r="AA178" i="4" s="1"/>
  <c r="G179" i="4"/>
  <c r="H179" i="4" a="1"/>
  <c r="H179" i="4" s="1"/>
  <c r="I179" i="4" a="1"/>
  <c r="I179" i="4" s="1"/>
  <c r="N179" i="4"/>
  <c r="P179" i="4" a="1"/>
  <c r="P179" i="4" s="1"/>
  <c r="Q179" i="4"/>
  <c r="S179" i="4"/>
  <c r="U179" i="4"/>
  <c r="V179" i="4"/>
  <c r="W179" i="4"/>
  <c r="X179" i="4"/>
  <c r="Z179" i="4"/>
  <c r="AB179" i="4" s="1"/>
  <c r="G180" i="4"/>
  <c r="H180" i="4" a="1"/>
  <c r="H180" i="4" s="1"/>
  <c r="I180" i="4" a="1"/>
  <c r="I180" i="4" s="1"/>
  <c r="N180" i="4"/>
  <c r="P180" i="4" a="1"/>
  <c r="P180" i="4" s="1"/>
  <c r="Q180" i="4"/>
  <c r="S180" i="4"/>
  <c r="U180" i="4"/>
  <c r="V180" i="4"/>
  <c r="W180" i="4"/>
  <c r="X180" i="4"/>
  <c r="Z180" i="4"/>
  <c r="G181" i="4"/>
  <c r="H181" i="4" a="1"/>
  <c r="H181" i="4" s="1"/>
  <c r="I181" i="4" a="1"/>
  <c r="I181" i="4" s="1"/>
  <c r="N181" i="4"/>
  <c r="P181" i="4" a="1"/>
  <c r="P181" i="4" s="1"/>
  <c r="Q181" i="4"/>
  <c r="S181" i="4"/>
  <c r="U181" i="4"/>
  <c r="V181" i="4"/>
  <c r="W181" i="4"/>
  <c r="X181" i="4"/>
  <c r="Z181" i="4"/>
  <c r="AB181" i="4" s="1"/>
  <c r="G182" i="4"/>
  <c r="H182" i="4" a="1"/>
  <c r="H182" i="4" s="1"/>
  <c r="I182" i="4" a="1"/>
  <c r="I182" i="4" s="1"/>
  <c r="N182" i="4"/>
  <c r="P182" i="4" a="1"/>
  <c r="P182" i="4" s="1"/>
  <c r="Q182" i="4"/>
  <c r="S182" i="4"/>
  <c r="U182" i="4"/>
  <c r="V182" i="4"/>
  <c r="W182" i="4"/>
  <c r="X182" i="4"/>
  <c r="Z182" i="4"/>
  <c r="AA182" i="4" s="1"/>
  <c r="G183" i="4"/>
  <c r="H183" i="4" a="1"/>
  <c r="H183" i="4" s="1"/>
  <c r="I183" i="4" a="1"/>
  <c r="I183" i="4" s="1"/>
  <c r="N183" i="4"/>
  <c r="P183" i="4" a="1"/>
  <c r="P183" i="4" s="1"/>
  <c r="Q183" i="4"/>
  <c r="S183" i="4"/>
  <c r="U183" i="4"/>
  <c r="V183" i="4"/>
  <c r="W183" i="4"/>
  <c r="X183" i="4"/>
  <c r="Z183" i="4"/>
  <c r="AA183" i="4" s="1"/>
  <c r="G184" i="4"/>
  <c r="H184" i="4" a="1"/>
  <c r="H184" i="4" s="1"/>
  <c r="I184" i="4" a="1"/>
  <c r="I184" i="4" s="1"/>
  <c r="N184" i="4"/>
  <c r="P184" i="4" a="1"/>
  <c r="P184" i="4" s="1"/>
  <c r="Q184" i="4"/>
  <c r="S184" i="4"/>
  <c r="U184" i="4"/>
  <c r="V184" i="4"/>
  <c r="W184" i="4"/>
  <c r="X184" i="4"/>
  <c r="Z184" i="4"/>
  <c r="AA184" i="4" s="1"/>
  <c r="G185" i="4"/>
  <c r="H185" i="4" a="1"/>
  <c r="H185" i="4" s="1"/>
  <c r="I185" i="4" a="1"/>
  <c r="I185" i="4" s="1"/>
  <c r="N185" i="4"/>
  <c r="P185" i="4" a="1"/>
  <c r="P185" i="4" s="1"/>
  <c r="Q185" i="4"/>
  <c r="S185" i="4"/>
  <c r="U185" i="4"/>
  <c r="V185" i="4"/>
  <c r="W185" i="4"/>
  <c r="X185" i="4"/>
  <c r="Z185" i="4"/>
  <c r="AB185" i="4" s="1"/>
  <c r="G186" i="4"/>
  <c r="H186" i="4" a="1"/>
  <c r="H186" i="4" s="1"/>
  <c r="I186" i="4" a="1"/>
  <c r="I186" i="4" s="1"/>
  <c r="N186" i="4"/>
  <c r="P186" i="4" a="1"/>
  <c r="P186" i="4" s="1"/>
  <c r="Q186" i="4"/>
  <c r="S186" i="4"/>
  <c r="U186" i="4"/>
  <c r="V186" i="4"/>
  <c r="W186" i="4"/>
  <c r="X186" i="4"/>
  <c r="Z186" i="4"/>
  <c r="G187" i="4"/>
  <c r="H187" i="4" a="1"/>
  <c r="H187" i="4" s="1"/>
  <c r="I187" i="4" a="1"/>
  <c r="I187" i="4" s="1"/>
  <c r="N187" i="4"/>
  <c r="P187" i="4" a="1"/>
  <c r="P187" i="4" s="1"/>
  <c r="Q187" i="4"/>
  <c r="S187" i="4"/>
  <c r="U187" i="4"/>
  <c r="V187" i="4"/>
  <c r="W187" i="4"/>
  <c r="X187" i="4"/>
  <c r="Z187" i="4"/>
  <c r="AA187" i="4" s="1"/>
  <c r="G188" i="4"/>
  <c r="H188" i="4" a="1"/>
  <c r="H188" i="4" s="1"/>
  <c r="I188" i="4" a="1"/>
  <c r="I188" i="4" s="1"/>
  <c r="N188" i="4"/>
  <c r="P188" i="4" a="1"/>
  <c r="P188" i="4" s="1"/>
  <c r="Q188" i="4"/>
  <c r="S188" i="4"/>
  <c r="U188" i="4"/>
  <c r="V188" i="4"/>
  <c r="W188" i="4"/>
  <c r="X188" i="4"/>
  <c r="Z188" i="4"/>
  <c r="AA188" i="4" s="1"/>
  <c r="G189" i="4"/>
  <c r="H189" i="4" a="1"/>
  <c r="H189" i="4" s="1"/>
  <c r="I189" i="4" a="1"/>
  <c r="I189" i="4" s="1"/>
  <c r="N189" i="4"/>
  <c r="P189" i="4" a="1"/>
  <c r="P189" i="4" s="1"/>
  <c r="Q189" i="4"/>
  <c r="S189" i="4"/>
  <c r="U189" i="4"/>
  <c r="V189" i="4"/>
  <c r="W189" i="4"/>
  <c r="X189" i="4"/>
  <c r="Z189" i="4"/>
  <c r="G190" i="4"/>
  <c r="H190" i="4" a="1"/>
  <c r="H190" i="4" s="1"/>
  <c r="I190" i="4" a="1"/>
  <c r="I190" i="4" s="1"/>
  <c r="N190" i="4"/>
  <c r="P190" i="4" a="1"/>
  <c r="P190" i="4" s="1"/>
  <c r="Q190" i="4"/>
  <c r="S190" i="4"/>
  <c r="U190" i="4"/>
  <c r="V190" i="4"/>
  <c r="W190" i="4"/>
  <c r="X190" i="4"/>
  <c r="Z190" i="4"/>
  <c r="AA190" i="4" s="1"/>
  <c r="G191" i="4"/>
  <c r="H191" i="4" a="1"/>
  <c r="H191" i="4" s="1"/>
  <c r="I191" i="4" a="1"/>
  <c r="I191" i="4" s="1"/>
  <c r="N191" i="4"/>
  <c r="P191" i="4" a="1"/>
  <c r="P191" i="4" s="1"/>
  <c r="Q191" i="4"/>
  <c r="S191" i="4"/>
  <c r="U191" i="4"/>
  <c r="V191" i="4"/>
  <c r="W191" i="4"/>
  <c r="X191" i="4"/>
  <c r="Z191" i="4"/>
  <c r="AB191" i="4" s="1"/>
  <c r="G192" i="4"/>
  <c r="H192" i="4" a="1"/>
  <c r="H192" i="4" s="1"/>
  <c r="I192" i="4" a="1"/>
  <c r="I192" i="4" s="1"/>
  <c r="N192" i="4"/>
  <c r="P192" i="4" a="1"/>
  <c r="P192" i="4" s="1"/>
  <c r="Q192" i="4"/>
  <c r="S192" i="4"/>
  <c r="U192" i="4"/>
  <c r="V192" i="4"/>
  <c r="W192" i="4"/>
  <c r="X192" i="4"/>
  <c r="Z192" i="4"/>
  <c r="G193" i="4"/>
  <c r="H193" i="4" a="1"/>
  <c r="H193" i="4" s="1"/>
  <c r="I193" i="4" a="1"/>
  <c r="I193" i="4" s="1"/>
  <c r="N193" i="4"/>
  <c r="P193" i="4" a="1"/>
  <c r="P193" i="4" s="1"/>
  <c r="Q193" i="4"/>
  <c r="S193" i="4"/>
  <c r="U193" i="4"/>
  <c r="V193" i="4"/>
  <c r="W193" i="4"/>
  <c r="X193" i="4"/>
  <c r="Z193" i="4"/>
  <c r="AA193" i="4" s="1"/>
  <c r="G194" i="4"/>
  <c r="H194" i="4" a="1"/>
  <c r="H194" i="4" s="1"/>
  <c r="I194" i="4" a="1"/>
  <c r="I194" i="4" s="1"/>
  <c r="N194" i="4"/>
  <c r="P194" i="4" a="1"/>
  <c r="P194" i="4" s="1"/>
  <c r="Q194" i="4"/>
  <c r="S194" i="4"/>
  <c r="U194" i="4"/>
  <c r="V194" i="4"/>
  <c r="W194" i="4"/>
  <c r="X194" i="4"/>
  <c r="Z194" i="4"/>
  <c r="AA194" i="4" s="1"/>
  <c r="G195" i="4"/>
  <c r="H195" i="4" a="1"/>
  <c r="H195" i="4" s="1"/>
  <c r="I195" i="4" a="1"/>
  <c r="I195" i="4" s="1"/>
  <c r="N195" i="4"/>
  <c r="P195" i="4" a="1"/>
  <c r="P195" i="4" s="1"/>
  <c r="Q195" i="4"/>
  <c r="S195" i="4"/>
  <c r="U195" i="4"/>
  <c r="V195" i="4"/>
  <c r="W195" i="4"/>
  <c r="X195" i="4"/>
  <c r="Z195" i="4"/>
  <c r="AB195" i="4" s="1"/>
  <c r="G196" i="4"/>
  <c r="H196" i="4" a="1"/>
  <c r="H196" i="4" s="1"/>
  <c r="I196" i="4" a="1"/>
  <c r="I196" i="4" s="1"/>
  <c r="N196" i="4"/>
  <c r="P196" i="4" a="1"/>
  <c r="P196" i="4" s="1"/>
  <c r="Q196" i="4"/>
  <c r="S196" i="4"/>
  <c r="U196" i="4"/>
  <c r="V196" i="4"/>
  <c r="W196" i="4"/>
  <c r="X196" i="4"/>
  <c r="Z196" i="4"/>
  <c r="AB196" i="4" s="1"/>
  <c r="G197" i="4"/>
  <c r="H197" i="4" a="1"/>
  <c r="H197" i="4" s="1"/>
  <c r="I197" i="4" a="1"/>
  <c r="I197" i="4" s="1"/>
  <c r="N197" i="4"/>
  <c r="P197" i="4" a="1"/>
  <c r="P197" i="4" s="1"/>
  <c r="Q197" i="4"/>
  <c r="S197" i="4"/>
  <c r="U197" i="4"/>
  <c r="V197" i="4"/>
  <c r="W197" i="4"/>
  <c r="X197" i="4"/>
  <c r="Z197" i="4"/>
  <c r="AB197" i="4" s="1"/>
  <c r="G198" i="4"/>
  <c r="H198" i="4" a="1"/>
  <c r="H198" i="4" s="1"/>
  <c r="I198" i="4" a="1"/>
  <c r="I198" i="4" s="1"/>
  <c r="N198" i="4"/>
  <c r="P198" i="4" a="1"/>
  <c r="P198" i="4" s="1"/>
  <c r="Q198" i="4"/>
  <c r="S198" i="4"/>
  <c r="U198" i="4"/>
  <c r="V198" i="4"/>
  <c r="W198" i="4"/>
  <c r="X198" i="4"/>
  <c r="Z198" i="4"/>
  <c r="G199" i="4"/>
  <c r="H199" i="4" a="1"/>
  <c r="H199" i="4" s="1"/>
  <c r="I199" i="4" a="1"/>
  <c r="I199" i="4" s="1"/>
  <c r="N199" i="4"/>
  <c r="P199" i="4" a="1"/>
  <c r="P199" i="4" s="1"/>
  <c r="Q199" i="4"/>
  <c r="S199" i="4"/>
  <c r="U199" i="4"/>
  <c r="V199" i="4"/>
  <c r="W199" i="4"/>
  <c r="X199" i="4"/>
  <c r="Z199" i="4"/>
  <c r="AA199" i="4" s="1"/>
  <c r="G200" i="4"/>
  <c r="H200" i="4" a="1"/>
  <c r="H200" i="4" s="1"/>
  <c r="I200" i="4" a="1"/>
  <c r="I200" i="4" s="1"/>
  <c r="N200" i="4"/>
  <c r="P200" i="4" a="1"/>
  <c r="P200" i="4" s="1"/>
  <c r="Q200" i="4"/>
  <c r="S200" i="4"/>
  <c r="U200" i="4"/>
  <c r="V200" i="4"/>
  <c r="W200" i="4"/>
  <c r="X200" i="4"/>
  <c r="Z200" i="4"/>
  <c r="G201" i="4"/>
  <c r="H201" i="4" a="1"/>
  <c r="H201" i="4" s="1"/>
  <c r="I201" i="4" a="1"/>
  <c r="I201" i="4" s="1"/>
  <c r="N201" i="4"/>
  <c r="P201" i="4" a="1"/>
  <c r="P201" i="4" s="1"/>
  <c r="Q201" i="4"/>
  <c r="S201" i="4"/>
  <c r="U201" i="4"/>
  <c r="V201" i="4"/>
  <c r="W201" i="4"/>
  <c r="X201" i="4"/>
  <c r="Z201" i="4"/>
  <c r="AB201" i="4" s="1"/>
  <c r="G202" i="4"/>
  <c r="H202" i="4" a="1"/>
  <c r="H202" i="4" s="1"/>
  <c r="I202" i="4" a="1"/>
  <c r="I202" i="4" s="1"/>
  <c r="N202" i="4"/>
  <c r="P202" i="4" a="1"/>
  <c r="P202" i="4" s="1"/>
  <c r="Q202" i="4"/>
  <c r="S202" i="4"/>
  <c r="U202" i="4"/>
  <c r="V202" i="4"/>
  <c r="W202" i="4"/>
  <c r="X202" i="4"/>
  <c r="Z202" i="4"/>
  <c r="AA202" i="4" s="1"/>
  <c r="G203" i="4"/>
  <c r="H203" i="4" a="1"/>
  <c r="H203" i="4" s="1"/>
  <c r="I203" i="4" a="1"/>
  <c r="I203" i="4" s="1"/>
  <c r="N203" i="4"/>
  <c r="P203" i="4" a="1"/>
  <c r="P203" i="4" s="1"/>
  <c r="Q203" i="4"/>
  <c r="S203" i="4"/>
  <c r="U203" i="4"/>
  <c r="V203" i="4"/>
  <c r="W203" i="4"/>
  <c r="X203" i="4"/>
  <c r="Z203" i="4"/>
  <c r="AB203" i="4" s="1"/>
  <c r="G204" i="4"/>
  <c r="H204" i="4" a="1"/>
  <c r="H204" i="4" s="1"/>
  <c r="I204" i="4" a="1"/>
  <c r="I204" i="4" s="1"/>
  <c r="N204" i="4"/>
  <c r="P204" i="4" a="1"/>
  <c r="P204" i="4" s="1"/>
  <c r="Q204" i="4"/>
  <c r="S204" i="4"/>
  <c r="U204" i="4"/>
  <c r="V204" i="4"/>
  <c r="W204" i="4"/>
  <c r="X204" i="4"/>
  <c r="Z204" i="4"/>
  <c r="G205" i="4"/>
  <c r="H205" i="4" a="1"/>
  <c r="H205" i="4" s="1"/>
  <c r="I205" i="4" a="1"/>
  <c r="I205" i="4" s="1"/>
  <c r="N205" i="4"/>
  <c r="P205" i="4" a="1"/>
  <c r="P205" i="4" s="1"/>
  <c r="Q205" i="4"/>
  <c r="S205" i="4"/>
  <c r="U205" i="4"/>
  <c r="V205" i="4"/>
  <c r="W205" i="4"/>
  <c r="X205" i="4"/>
  <c r="Z205" i="4"/>
  <c r="AA205" i="4" s="1"/>
  <c r="G206" i="4"/>
  <c r="H206" i="4" a="1"/>
  <c r="H206" i="4" s="1"/>
  <c r="I206" i="4" a="1"/>
  <c r="I206" i="4" s="1"/>
  <c r="N206" i="4"/>
  <c r="P206" i="4" a="1"/>
  <c r="P206" i="4" s="1"/>
  <c r="Q206" i="4"/>
  <c r="S206" i="4"/>
  <c r="U206" i="4"/>
  <c r="V206" i="4"/>
  <c r="W206" i="4"/>
  <c r="X206" i="4"/>
  <c r="Z206" i="4"/>
  <c r="AB206" i="4" s="1"/>
  <c r="G207" i="4"/>
  <c r="H207" i="4" a="1"/>
  <c r="H207" i="4" s="1"/>
  <c r="I207" i="4" a="1"/>
  <c r="I207" i="4" s="1"/>
  <c r="N207" i="4"/>
  <c r="P207" i="4" a="1"/>
  <c r="P207" i="4" s="1"/>
  <c r="Q207" i="4"/>
  <c r="S207" i="4"/>
  <c r="U207" i="4"/>
  <c r="V207" i="4"/>
  <c r="W207" i="4"/>
  <c r="X207" i="4"/>
  <c r="Z207" i="4"/>
  <c r="AA207" i="4" s="1"/>
  <c r="G208" i="4"/>
  <c r="H208" i="4" a="1"/>
  <c r="H208" i="4" s="1"/>
  <c r="I208" i="4" a="1"/>
  <c r="I208" i="4" s="1"/>
  <c r="N208" i="4"/>
  <c r="P208" i="4" a="1"/>
  <c r="P208" i="4" s="1"/>
  <c r="Q208" i="4"/>
  <c r="S208" i="4"/>
  <c r="U208" i="4"/>
  <c r="V208" i="4"/>
  <c r="W208" i="4"/>
  <c r="X208" i="4"/>
  <c r="Z208" i="4"/>
  <c r="AB208" i="4" s="1"/>
  <c r="G209" i="4"/>
  <c r="H209" i="4" a="1"/>
  <c r="H209" i="4" s="1"/>
  <c r="I209" i="4" a="1"/>
  <c r="I209" i="4" s="1"/>
  <c r="N209" i="4"/>
  <c r="P209" i="4" a="1"/>
  <c r="P209" i="4" s="1"/>
  <c r="Q209" i="4"/>
  <c r="S209" i="4"/>
  <c r="U209" i="4"/>
  <c r="V209" i="4"/>
  <c r="W209" i="4"/>
  <c r="X209" i="4"/>
  <c r="Z209" i="4"/>
  <c r="AB209" i="4" s="1"/>
  <c r="G210" i="4"/>
  <c r="H210" i="4" a="1"/>
  <c r="H210" i="4" s="1"/>
  <c r="I210" i="4" a="1"/>
  <c r="I210" i="4" s="1"/>
  <c r="N210" i="4"/>
  <c r="P210" i="4" a="1"/>
  <c r="P210" i="4" s="1"/>
  <c r="Q210" i="4"/>
  <c r="S210" i="4"/>
  <c r="U210" i="4"/>
  <c r="V210" i="4"/>
  <c r="W210" i="4"/>
  <c r="X210" i="4"/>
  <c r="Z210" i="4"/>
  <c r="AB210" i="4" s="1"/>
  <c r="G211" i="4"/>
  <c r="H211" i="4" a="1"/>
  <c r="H211" i="4" s="1"/>
  <c r="I211" i="4" a="1"/>
  <c r="I211" i="4" s="1"/>
  <c r="N211" i="4"/>
  <c r="P211" i="4" a="1"/>
  <c r="P211" i="4" s="1"/>
  <c r="Q211" i="4"/>
  <c r="S211" i="4"/>
  <c r="U211" i="4"/>
  <c r="V211" i="4"/>
  <c r="W211" i="4"/>
  <c r="X211" i="4"/>
  <c r="Z211" i="4"/>
  <c r="AB211" i="4" s="1"/>
  <c r="G212" i="4"/>
  <c r="H212" i="4" a="1"/>
  <c r="H212" i="4" s="1"/>
  <c r="I212" i="4" a="1"/>
  <c r="I212" i="4" s="1"/>
  <c r="N212" i="4"/>
  <c r="P212" i="4" a="1"/>
  <c r="P212" i="4" s="1"/>
  <c r="Q212" i="4"/>
  <c r="S212" i="4"/>
  <c r="U212" i="4"/>
  <c r="V212" i="4"/>
  <c r="W212" i="4"/>
  <c r="X212" i="4"/>
  <c r="Z212" i="4"/>
  <c r="AA212" i="4" s="1"/>
  <c r="G213" i="4"/>
  <c r="H213" i="4" a="1"/>
  <c r="H213" i="4" s="1"/>
  <c r="I213" i="4" a="1"/>
  <c r="I213" i="4" s="1"/>
  <c r="N213" i="4"/>
  <c r="P213" i="4" a="1"/>
  <c r="P213" i="4" s="1"/>
  <c r="Q213" i="4"/>
  <c r="S213" i="4"/>
  <c r="U213" i="4"/>
  <c r="V213" i="4"/>
  <c r="W213" i="4"/>
  <c r="X213" i="4"/>
  <c r="Z213" i="4"/>
  <c r="G214" i="4"/>
  <c r="H214" i="4" a="1"/>
  <c r="H214" i="4" s="1"/>
  <c r="I214" i="4" a="1"/>
  <c r="I214" i="4" s="1"/>
  <c r="N214" i="4"/>
  <c r="P214" i="4" a="1"/>
  <c r="P214" i="4" s="1"/>
  <c r="Q214" i="4"/>
  <c r="S214" i="4"/>
  <c r="U214" i="4"/>
  <c r="V214" i="4"/>
  <c r="W214" i="4"/>
  <c r="X214" i="4"/>
  <c r="Z214" i="4"/>
  <c r="AA214" i="4" s="1"/>
  <c r="G215" i="4"/>
  <c r="H215" i="4" a="1"/>
  <c r="H215" i="4" s="1"/>
  <c r="I215" i="4" a="1"/>
  <c r="I215" i="4" s="1"/>
  <c r="N215" i="4"/>
  <c r="P215" i="4" a="1"/>
  <c r="P215" i="4" s="1"/>
  <c r="Q215" i="4"/>
  <c r="S215" i="4"/>
  <c r="U215" i="4"/>
  <c r="V215" i="4"/>
  <c r="W215" i="4"/>
  <c r="X215" i="4"/>
  <c r="Z215" i="4"/>
  <c r="AB215" i="4" s="1"/>
  <c r="G216" i="4"/>
  <c r="H216" i="4" a="1"/>
  <c r="H216" i="4" s="1"/>
  <c r="I216" i="4" a="1"/>
  <c r="I216" i="4" s="1"/>
  <c r="N216" i="4"/>
  <c r="P216" i="4" a="1"/>
  <c r="P216" i="4" s="1"/>
  <c r="Q216" i="4"/>
  <c r="S216" i="4"/>
  <c r="U216" i="4"/>
  <c r="V216" i="4"/>
  <c r="W216" i="4"/>
  <c r="X216" i="4"/>
  <c r="Z216" i="4"/>
  <c r="AA216" i="4" s="1"/>
  <c r="G217" i="4"/>
  <c r="H217" i="4" a="1"/>
  <c r="H217" i="4" s="1"/>
  <c r="I217" i="4" a="1"/>
  <c r="I217" i="4" s="1"/>
  <c r="N217" i="4"/>
  <c r="P217" i="4" a="1"/>
  <c r="P217" i="4" s="1"/>
  <c r="Q217" i="4"/>
  <c r="S217" i="4"/>
  <c r="U217" i="4"/>
  <c r="V217" i="4"/>
  <c r="W217" i="4"/>
  <c r="X217" i="4"/>
  <c r="Z217" i="4"/>
  <c r="G218" i="4"/>
  <c r="H218" i="4" a="1"/>
  <c r="H218" i="4" s="1"/>
  <c r="I218" i="4" a="1"/>
  <c r="I218" i="4" s="1"/>
  <c r="N218" i="4"/>
  <c r="P218" i="4" a="1"/>
  <c r="P218" i="4" s="1"/>
  <c r="Q218" i="4"/>
  <c r="S218" i="4"/>
  <c r="U218" i="4"/>
  <c r="V218" i="4"/>
  <c r="W218" i="4"/>
  <c r="X218" i="4"/>
  <c r="Z218" i="4"/>
  <c r="AA218" i="4" s="1"/>
  <c r="G219" i="4"/>
  <c r="H219" i="4" a="1"/>
  <c r="H219" i="4" s="1"/>
  <c r="I219" i="4" a="1"/>
  <c r="I219" i="4" s="1"/>
  <c r="N219" i="4"/>
  <c r="P219" i="4" a="1"/>
  <c r="P219" i="4" s="1"/>
  <c r="Q219" i="4"/>
  <c r="S219" i="4"/>
  <c r="U219" i="4"/>
  <c r="V219" i="4"/>
  <c r="W219" i="4"/>
  <c r="X219" i="4"/>
  <c r="Z219" i="4"/>
  <c r="AA219" i="4" s="1"/>
  <c r="G220" i="4"/>
  <c r="H220" i="4" a="1"/>
  <c r="H220" i="4" s="1"/>
  <c r="I220" i="4" a="1"/>
  <c r="I220" i="4" s="1"/>
  <c r="N220" i="4"/>
  <c r="P220" i="4" a="1"/>
  <c r="P220" i="4" s="1"/>
  <c r="Q220" i="4"/>
  <c r="S220" i="4"/>
  <c r="U220" i="4"/>
  <c r="V220" i="4"/>
  <c r="W220" i="4"/>
  <c r="X220" i="4"/>
  <c r="Z220" i="4"/>
  <c r="AA220" i="4" s="1"/>
  <c r="G221" i="4"/>
  <c r="H221" i="4" a="1"/>
  <c r="H221" i="4" s="1"/>
  <c r="I221" i="4" a="1"/>
  <c r="I221" i="4" s="1"/>
  <c r="N221" i="4"/>
  <c r="P221" i="4" a="1"/>
  <c r="P221" i="4" s="1"/>
  <c r="Q221" i="4"/>
  <c r="S221" i="4"/>
  <c r="U221" i="4"/>
  <c r="V221" i="4"/>
  <c r="W221" i="4"/>
  <c r="X221" i="4"/>
  <c r="Z221" i="4"/>
  <c r="AA221" i="4" s="1"/>
  <c r="G222" i="4"/>
  <c r="H222" i="4" a="1"/>
  <c r="H222" i="4" s="1"/>
  <c r="I222" i="4" a="1"/>
  <c r="I222" i="4" s="1"/>
  <c r="N222" i="4"/>
  <c r="P222" i="4" a="1"/>
  <c r="P222" i="4" s="1"/>
  <c r="Q222" i="4"/>
  <c r="S222" i="4"/>
  <c r="U222" i="4"/>
  <c r="V222" i="4"/>
  <c r="W222" i="4"/>
  <c r="X222" i="4"/>
  <c r="Z222" i="4"/>
  <c r="AA222" i="4" s="1"/>
  <c r="G223" i="4"/>
  <c r="H223" i="4" a="1"/>
  <c r="H223" i="4" s="1"/>
  <c r="I223" i="4" a="1"/>
  <c r="I223" i="4" s="1"/>
  <c r="N223" i="4"/>
  <c r="P223" i="4" a="1"/>
  <c r="P223" i="4" s="1"/>
  <c r="Q223" i="4"/>
  <c r="S223" i="4"/>
  <c r="U223" i="4"/>
  <c r="V223" i="4"/>
  <c r="W223" i="4"/>
  <c r="X223" i="4"/>
  <c r="Z223" i="4"/>
  <c r="AB223" i="4" s="1"/>
  <c r="G224" i="4"/>
  <c r="H224" i="4" a="1"/>
  <c r="H224" i="4" s="1"/>
  <c r="I224" i="4" a="1"/>
  <c r="I224" i="4" s="1"/>
  <c r="N224" i="4"/>
  <c r="P224" i="4" a="1"/>
  <c r="P224" i="4" s="1"/>
  <c r="Q224" i="4"/>
  <c r="S224" i="4"/>
  <c r="U224" i="4"/>
  <c r="V224" i="4"/>
  <c r="W224" i="4"/>
  <c r="X224" i="4"/>
  <c r="Z224" i="4"/>
  <c r="AA224" i="4" s="1"/>
  <c r="G225" i="4"/>
  <c r="H225" i="4" a="1"/>
  <c r="H225" i="4" s="1"/>
  <c r="I225" i="4" a="1"/>
  <c r="I225" i="4" s="1"/>
  <c r="N225" i="4"/>
  <c r="P225" i="4" a="1"/>
  <c r="P225" i="4" s="1"/>
  <c r="Q225" i="4"/>
  <c r="S225" i="4"/>
  <c r="U225" i="4"/>
  <c r="V225" i="4"/>
  <c r="W225" i="4"/>
  <c r="X225" i="4"/>
  <c r="Z225" i="4"/>
  <c r="AA225" i="4" s="1"/>
  <c r="G226" i="4"/>
  <c r="H226" i="4" a="1"/>
  <c r="H226" i="4" s="1"/>
  <c r="I226" i="4" a="1"/>
  <c r="I226" i="4" s="1"/>
  <c r="N226" i="4"/>
  <c r="P226" i="4" a="1"/>
  <c r="P226" i="4" s="1"/>
  <c r="Q226" i="4"/>
  <c r="S226" i="4"/>
  <c r="U226" i="4"/>
  <c r="V226" i="4"/>
  <c r="W226" i="4"/>
  <c r="X226" i="4"/>
  <c r="Z226" i="4"/>
  <c r="AB226" i="4" s="1"/>
  <c r="G227" i="4"/>
  <c r="H227" i="4" a="1"/>
  <c r="H227" i="4" s="1"/>
  <c r="I227" i="4" a="1"/>
  <c r="I227" i="4" s="1"/>
  <c r="N227" i="4"/>
  <c r="P227" i="4" a="1"/>
  <c r="P227" i="4" s="1"/>
  <c r="Q227" i="4"/>
  <c r="S227" i="4"/>
  <c r="U227" i="4"/>
  <c r="V227" i="4"/>
  <c r="W227" i="4"/>
  <c r="X227" i="4"/>
  <c r="Z227" i="4"/>
  <c r="AA227" i="4" s="1"/>
  <c r="G228" i="4"/>
  <c r="H228" i="4" a="1"/>
  <c r="H228" i="4" s="1"/>
  <c r="I228" i="4" a="1"/>
  <c r="I228" i="4" s="1"/>
  <c r="N228" i="4"/>
  <c r="P228" i="4" a="1"/>
  <c r="P228" i="4" s="1"/>
  <c r="Q228" i="4"/>
  <c r="S228" i="4"/>
  <c r="U228" i="4"/>
  <c r="V228" i="4"/>
  <c r="W228" i="4"/>
  <c r="X228" i="4"/>
  <c r="Z228" i="4"/>
  <c r="AA228" i="4" s="1"/>
  <c r="G229" i="4"/>
  <c r="H229" i="4" a="1"/>
  <c r="H229" i="4" s="1"/>
  <c r="I229" i="4" a="1"/>
  <c r="I229" i="4" s="1"/>
  <c r="N229" i="4"/>
  <c r="P229" i="4" a="1"/>
  <c r="P229" i="4" s="1"/>
  <c r="Q229" i="4"/>
  <c r="S229" i="4"/>
  <c r="U229" i="4"/>
  <c r="V229" i="4"/>
  <c r="W229" i="4"/>
  <c r="X229" i="4"/>
  <c r="Z229" i="4"/>
  <c r="AB229" i="4" s="1"/>
  <c r="G230" i="4"/>
  <c r="H230" i="4" a="1"/>
  <c r="H230" i="4" s="1"/>
  <c r="I230" i="4" a="1"/>
  <c r="I230" i="4" s="1"/>
  <c r="N230" i="4"/>
  <c r="P230" i="4" a="1"/>
  <c r="P230" i="4" s="1"/>
  <c r="Q230" i="4"/>
  <c r="S230" i="4"/>
  <c r="U230" i="4"/>
  <c r="V230" i="4"/>
  <c r="W230" i="4"/>
  <c r="X230" i="4"/>
  <c r="Z230" i="4"/>
  <c r="AB230" i="4" s="1"/>
  <c r="G231" i="4"/>
  <c r="H231" i="4" a="1"/>
  <c r="H231" i="4" s="1"/>
  <c r="I231" i="4" a="1"/>
  <c r="I231" i="4" s="1"/>
  <c r="N231" i="4"/>
  <c r="P231" i="4" a="1"/>
  <c r="P231" i="4" s="1"/>
  <c r="Q231" i="4"/>
  <c r="S231" i="4"/>
  <c r="U231" i="4"/>
  <c r="V231" i="4"/>
  <c r="W231" i="4"/>
  <c r="X231" i="4"/>
  <c r="Z231" i="4"/>
  <c r="AA231" i="4" s="1"/>
  <c r="G232" i="4"/>
  <c r="H232" i="4" a="1"/>
  <c r="H232" i="4" s="1"/>
  <c r="I232" i="4" a="1"/>
  <c r="I232" i="4" s="1"/>
  <c r="N232" i="4"/>
  <c r="P232" i="4" a="1"/>
  <c r="P232" i="4" s="1"/>
  <c r="Q232" i="4"/>
  <c r="S232" i="4"/>
  <c r="U232" i="4"/>
  <c r="V232" i="4"/>
  <c r="W232" i="4"/>
  <c r="X232" i="4"/>
  <c r="Z232" i="4"/>
  <c r="AA232" i="4" s="1"/>
  <c r="G233" i="4"/>
  <c r="H233" i="4" a="1"/>
  <c r="H233" i="4" s="1"/>
  <c r="I233" i="4" a="1"/>
  <c r="I233" i="4" s="1"/>
  <c r="N233" i="4"/>
  <c r="P233" i="4" a="1"/>
  <c r="P233" i="4" s="1"/>
  <c r="Q233" i="4"/>
  <c r="S233" i="4"/>
  <c r="U233" i="4"/>
  <c r="V233" i="4"/>
  <c r="W233" i="4"/>
  <c r="X233" i="4"/>
  <c r="Z233" i="4"/>
  <c r="AA233" i="4" s="1"/>
  <c r="G234" i="4"/>
  <c r="H234" i="4" a="1"/>
  <c r="H234" i="4" s="1"/>
  <c r="I234" i="4" a="1"/>
  <c r="I234" i="4" s="1"/>
  <c r="N234" i="4"/>
  <c r="P234" i="4" a="1"/>
  <c r="P234" i="4" s="1"/>
  <c r="Q234" i="4"/>
  <c r="S234" i="4"/>
  <c r="U234" i="4"/>
  <c r="V234" i="4"/>
  <c r="W234" i="4"/>
  <c r="X234" i="4"/>
  <c r="Z234" i="4"/>
  <c r="AB234" i="4" s="1"/>
  <c r="G235" i="4"/>
  <c r="H235" i="4" a="1"/>
  <c r="H235" i="4" s="1"/>
  <c r="I235" i="4" a="1"/>
  <c r="I235" i="4" s="1"/>
  <c r="N235" i="4"/>
  <c r="P235" i="4" a="1"/>
  <c r="P235" i="4" s="1"/>
  <c r="Q235" i="4"/>
  <c r="S235" i="4"/>
  <c r="U235" i="4"/>
  <c r="V235" i="4"/>
  <c r="W235" i="4"/>
  <c r="X235" i="4"/>
  <c r="Z235" i="4"/>
  <c r="AB235" i="4" s="1"/>
  <c r="G236" i="4"/>
  <c r="H236" i="4" a="1"/>
  <c r="H236" i="4" s="1"/>
  <c r="I236" i="4" a="1"/>
  <c r="I236" i="4" s="1"/>
  <c r="N236" i="4"/>
  <c r="P236" i="4" a="1"/>
  <c r="P236" i="4" s="1"/>
  <c r="Q236" i="4"/>
  <c r="S236" i="4"/>
  <c r="U236" i="4"/>
  <c r="V236" i="4"/>
  <c r="W236" i="4"/>
  <c r="X236" i="4"/>
  <c r="Z236" i="4"/>
  <c r="AA236" i="4" s="1"/>
  <c r="G237" i="4"/>
  <c r="H237" i="4" a="1"/>
  <c r="H237" i="4" s="1"/>
  <c r="I237" i="4" a="1"/>
  <c r="I237" i="4" s="1"/>
  <c r="N237" i="4"/>
  <c r="P237" i="4" a="1"/>
  <c r="P237" i="4" s="1"/>
  <c r="Q237" i="4"/>
  <c r="S237" i="4"/>
  <c r="U237" i="4"/>
  <c r="V237" i="4"/>
  <c r="W237" i="4"/>
  <c r="X237" i="4"/>
  <c r="Z237" i="4"/>
  <c r="AA237" i="4" s="1"/>
  <c r="G238" i="4"/>
  <c r="H238" i="4" a="1"/>
  <c r="H238" i="4" s="1"/>
  <c r="I238" i="4" a="1"/>
  <c r="I238" i="4" s="1"/>
  <c r="N238" i="4"/>
  <c r="P238" i="4" a="1"/>
  <c r="P238" i="4" s="1"/>
  <c r="Q238" i="4"/>
  <c r="S238" i="4"/>
  <c r="U238" i="4"/>
  <c r="V238" i="4"/>
  <c r="W238" i="4"/>
  <c r="X238" i="4"/>
  <c r="Z238" i="4"/>
  <c r="AA238" i="4" s="1"/>
  <c r="G239" i="4"/>
  <c r="H239" i="4" a="1"/>
  <c r="H239" i="4" s="1"/>
  <c r="I239" i="4" a="1"/>
  <c r="I239" i="4" s="1"/>
  <c r="N239" i="4"/>
  <c r="P239" i="4" a="1"/>
  <c r="P239" i="4" s="1"/>
  <c r="Q239" i="4"/>
  <c r="S239" i="4"/>
  <c r="U239" i="4"/>
  <c r="V239" i="4"/>
  <c r="W239" i="4"/>
  <c r="X239" i="4"/>
  <c r="Z239" i="4"/>
  <c r="AB239" i="4" s="1"/>
  <c r="G240" i="4"/>
  <c r="H240" i="4" a="1"/>
  <c r="H240" i="4" s="1"/>
  <c r="I240" i="4" a="1"/>
  <c r="I240" i="4" s="1"/>
  <c r="N240" i="4"/>
  <c r="P240" i="4" a="1"/>
  <c r="P240" i="4" s="1"/>
  <c r="Q240" i="4"/>
  <c r="S240" i="4"/>
  <c r="U240" i="4"/>
  <c r="V240" i="4"/>
  <c r="W240" i="4"/>
  <c r="X240" i="4"/>
  <c r="Z240" i="4"/>
  <c r="AA240" i="4" s="1"/>
  <c r="G241" i="4"/>
  <c r="H241" i="4" a="1"/>
  <c r="H241" i="4" s="1"/>
  <c r="I241" i="4" a="1"/>
  <c r="I241" i="4" s="1"/>
  <c r="N241" i="4"/>
  <c r="P241" i="4" a="1"/>
  <c r="P241" i="4" s="1"/>
  <c r="Q241" i="4"/>
  <c r="S241" i="4"/>
  <c r="U241" i="4"/>
  <c r="V241" i="4"/>
  <c r="W241" i="4"/>
  <c r="X241" i="4"/>
  <c r="Z241" i="4"/>
  <c r="AB241" i="4" s="1"/>
  <c r="G242" i="4"/>
  <c r="H242" i="4" a="1"/>
  <c r="H242" i="4" s="1"/>
  <c r="I242" i="4" a="1"/>
  <c r="I242" i="4" s="1"/>
  <c r="N242" i="4"/>
  <c r="P242" i="4" a="1"/>
  <c r="P242" i="4" s="1"/>
  <c r="Q242" i="4"/>
  <c r="S242" i="4"/>
  <c r="U242" i="4"/>
  <c r="V242" i="4"/>
  <c r="W242" i="4"/>
  <c r="X242" i="4"/>
  <c r="Z242" i="4"/>
  <c r="AB242" i="4" s="1"/>
  <c r="G243" i="4"/>
  <c r="H243" i="4" a="1"/>
  <c r="H243" i="4" s="1"/>
  <c r="I243" i="4" a="1"/>
  <c r="I243" i="4" s="1"/>
  <c r="N243" i="4"/>
  <c r="P243" i="4" a="1"/>
  <c r="P243" i="4" s="1"/>
  <c r="Q243" i="4"/>
  <c r="S243" i="4"/>
  <c r="U243" i="4"/>
  <c r="V243" i="4"/>
  <c r="W243" i="4"/>
  <c r="X243" i="4"/>
  <c r="Z243" i="4"/>
  <c r="AA243" i="4" s="1"/>
  <c r="G244" i="4"/>
  <c r="H244" i="4" a="1"/>
  <c r="H244" i="4" s="1"/>
  <c r="I244" i="4" a="1"/>
  <c r="I244" i="4" s="1"/>
  <c r="N244" i="4"/>
  <c r="P244" i="4" a="1"/>
  <c r="P244" i="4" s="1"/>
  <c r="Q244" i="4"/>
  <c r="S244" i="4"/>
  <c r="U244" i="4"/>
  <c r="V244" i="4"/>
  <c r="W244" i="4"/>
  <c r="X244" i="4"/>
  <c r="Z244" i="4"/>
  <c r="AA244" i="4" s="1"/>
  <c r="G245" i="4"/>
  <c r="H245" i="4" a="1"/>
  <c r="H245" i="4" s="1"/>
  <c r="I245" i="4" a="1"/>
  <c r="I245" i="4" s="1"/>
  <c r="N245" i="4"/>
  <c r="P245" i="4" a="1"/>
  <c r="P245" i="4" s="1"/>
  <c r="Q245" i="4"/>
  <c r="S245" i="4"/>
  <c r="U245" i="4"/>
  <c r="V245" i="4"/>
  <c r="W245" i="4"/>
  <c r="X245" i="4"/>
  <c r="Z245" i="4"/>
  <c r="AA245" i="4" s="1"/>
  <c r="G246" i="4"/>
  <c r="H246" i="4" a="1"/>
  <c r="H246" i="4" s="1"/>
  <c r="I246" i="4" a="1"/>
  <c r="I246" i="4" s="1"/>
  <c r="N246" i="4"/>
  <c r="P246" i="4" a="1"/>
  <c r="P246" i="4" s="1"/>
  <c r="Q246" i="4"/>
  <c r="S246" i="4"/>
  <c r="U246" i="4"/>
  <c r="V246" i="4"/>
  <c r="W246" i="4"/>
  <c r="X246" i="4"/>
  <c r="Z246" i="4"/>
  <c r="AA246" i="4" s="1"/>
  <c r="G247" i="4"/>
  <c r="H247" i="4" a="1"/>
  <c r="H247" i="4" s="1"/>
  <c r="I247" i="4" a="1"/>
  <c r="I247" i="4" s="1"/>
  <c r="N247" i="4"/>
  <c r="P247" i="4" a="1"/>
  <c r="P247" i="4" s="1"/>
  <c r="Q247" i="4"/>
  <c r="S247" i="4"/>
  <c r="U247" i="4"/>
  <c r="V247" i="4"/>
  <c r="W247" i="4"/>
  <c r="X247" i="4"/>
  <c r="Z247" i="4"/>
  <c r="AB247" i="4" s="1"/>
  <c r="G248" i="4"/>
  <c r="H248" i="4" a="1"/>
  <c r="H248" i="4" s="1"/>
  <c r="I248" i="4" a="1"/>
  <c r="I248" i="4" s="1"/>
  <c r="N248" i="4"/>
  <c r="P248" i="4" a="1"/>
  <c r="P248" i="4" s="1"/>
  <c r="Q248" i="4"/>
  <c r="S248" i="4"/>
  <c r="U248" i="4"/>
  <c r="V248" i="4"/>
  <c r="W248" i="4"/>
  <c r="X248" i="4"/>
  <c r="Z248" i="4"/>
  <c r="AB248" i="4" s="1"/>
  <c r="G249" i="4"/>
  <c r="H249" i="4" a="1"/>
  <c r="H249" i="4" s="1"/>
  <c r="I249" i="4" a="1"/>
  <c r="I249" i="4" s="1"/>
  <c r="N249" i="4"/>
  <c r="P249" i="4" a="1"/>
  <c r="P249" i="4" s="1"/>
  <c r="Q249" i="4"/>
  <c r="S249" i="4"/>
  <c r="U249" i="4"/>
  <c r="V249" i="4"/>
  <c r="W249" i="4"/>
  <c r="X249" i="4"/>
  <c r="Z249" i="4"/>
  <c r="AA249" i="4" s="1"/>
  <c r="G250" i="4"/>
  <c r="H250" i="4" a="1"/>
  <c r="H250" i="4" s="1"/>
  <c r="I250" i="4" a="1"/>
  <c r="I250" i="4" s="1"/>
  <c r="N250" i="4"/>
  <c r="P250" i="4" a="1"/>
  <c r="P250" i="4" s="1"/>
  <c r="Q250" i="4"/>
  <c r="S250" i="4"/>
  <c r="U250" i="4"/>
  <c r="V250" i="4"/>
  <c r="W250" i="4"/>
  <c r="X250" i="4"/>
  <c r="Z250" i="4"/>
  <c r="AA250" i="4" s="1"/>
  <c r="G251" i="4"/>
  <c r="H251" i="4" a="1"/>
  <c r="H251" i="4" s="1"/>
  <c r="I251" i="4" a="1"/>
  <c r="I251" i="4" s="1"/>
  <c r="N251" i="4"/>
  <c r="P251" i="4" a="1"/>
  <c r="P251" i="4" s="1"/>
  <c r="Q251" i="4"/>
  <c r="S251" i="4"/>
  <c r="U251" i="4"/>
  <c r="V251" i="4"/>
  <c r="W251" i="4"/>
  <c r="X251" i="4"/>
  <c r="Z251" i="4"/>
  <c r="AA251" i="4" s="1"/>
  <c r="G252" i="4"/>
  <c r="H252" i="4" a="1"/>
  <c r="H252" i="4" s="1"/>
  <c r="I252" i="4" a="1"/>
  <c r="I252" i="4" s="1"/>
  <c r="N252" i="4"/>
  <c r="P252" i="4" a="1"/>
  <c r="P252" i="4" s="1"/>
  <c r="Q252" i="4"/>
  <c r="S252" i="4"/>
  <c r="U252" i="4"/>
  <c r="V252" i="4"/>
  <c r="W252" i="4"/>
  <c r="X252" i="4"/>
  <c r="Z252" i="4"/>
  <c r="AA252" i="4" s="1"/>
  <c r="G253" i="4"/>
  <c r="H253" i="4" a="1"/>
  <c r="H253" i="4" s="1"/>
  <c r="I253" i="4" a="1"/>
  <c r="I253" i="4" s="1"/>
  <c r="N253" i="4"/>
  <c r="P253" i="4" a="1"/>
  <c r="P253" i="4" s="1"/>
  <c r="Q253" i="4"/>
  <c r="S253" i="4"/>
  <c r="U253" i="4"/>
  <c r="V253" i="4"/>
  <c r="W253" i="4"/>
  <c r="X253" i="4"/>
  <c r="Z253" i="4"/>
  <c r="AB253" i="4" s="1"/>
  <c r="G254" i="4"/>
  <c r="H254" i="4" a="1"/>
  <c r="H254" i="4" s="1"/>
  <c r="I254" i="4" a="1"/>
  <c r="I254" i="4" s="1"/>
  <c r="N254" i="4"/>
  <c r="P254" i="4" a="1"/>
  <c r="P254" i="4" s="1"/>
  <c r="Q254" i="4"/>
  <c r="S254" i="4"/>
  <c r="U254" i="4"/>
  <c r="V254" i="4"/>
  <c r="W254" i="4"/>
  <c r="X254" i="4"/>
  <c r="Z254" i="4"/>
  <c r="G255" i="4"/>
  <c r="H255" i="4" a="1"/>
  <c r="H255" i="4" s="1"/>
  <c r="I255" i="4" a="1"/>
  <c r="I255" i="4" s="1"/>
  <c r="N255" i="4"/>
  <c r="P255" i="4" a="1"/>
  <c r="P255" i="4" s="1"/>
  <c r="Q255" i="4"/>
  <c r="S255" i="4"/>
  <c r="U255" i="4"/>
  <c r="V255" i="4"/>
  <c r="W255" i="4"/>
  <c r="X255" i="4"/>
  <c r="Z255" i="4"/>
  <c r="AA255" i="4" s="1"/>
  <c r="G256" i="4"/>
  <c r="H256" i="4" a="1"/>
  <c r="H256" i="4" s="1"/>
  <c r="I256" i="4" a="1"/>
  <c r="I256" i="4" s="1"/>
  <c r="N256" i="4"/>
  <c r="P256" i="4" a="1"/>
  <c r="P256" i="4" s="1"/>
  <c r="Q256" i="4"/>
  <c r="S256" i="4"/>
  <c r="U256" i="4"/>
  <c r="V256" i="4"/>
  <c r="W256" i="4"/>
  <c r="X256" i="4"/>
  <c r="Z256" i="4"/>
  <c r="AA256" i="4" s="1"/>
  <c r="G257" i="4"/>
  <c r="H257" i="4" a="1"/>
  <c r="H257" i="4" s="1"/>
  <c r="I257" i="4" a="1"/>
  <c r="I257" i="4" s="1"/>
  <c r="N257" i="4"/>
  <c r="P257" i="4" a="1"/>
  <c r="P257" i="4" s="1"/>
  <c r="Q257" i="4"/>
  <c r="S257" i="4"/>
  <c r="U257" i="4"/>
  <c r="V257" i="4"/>
  <c r="W257" i="4"/>
  <c r="X257" i="4"/>
  <c r="Z257" i="4"/>
  <c r="AA257" i="4" s="1"/>
  <c r="G258" i="4"/>
  <c r="H258" i="4" a="1"/>
  <c r="H258" i="4" s="1"/>
  <c r="I258" i="4" a="1"/>
  <c r="I258" i="4" s="1"/>
  <c r="N258" i="4"/>
  <c r="P258" i="4" a="1"/>
  <c r="P258" i="4" s="1"/>
  <c r="Q258" i="4"/>
  <c r="S258" i="4"/>
  <c r="U258" i="4"/>
  <c r="V258" i="4"/>
  <c r="W258" i="4"/>
  <c r="X258" i="4"/>
  <c r="Z258" i="4"/>
  <c r="AB258" i="4" s="1"/>
  <c r="G259" i="4"/>
  <c r="H259" i="4" a="1"/>
  <c r="H259" i="4" s="1"/>
  <c r="I259" i="4" a="1"/>
  <c r="I259" i="4" s="1"/>
  <c r="N259" i="4"/>
  <c r="P259" i="4" a="1"/>
  <c r="P259" i="4" s="1"/>
  <c r="Q259" i="4"/>
  <c r="S259" i="4"/>
  <c r="U259" i="4"/>
  <c r="V259" i="4"/>
  <c r="W259" i="4"/>
  <c r="X259" i="4"/>
  <c r="Z259" i="4"/>
  <c r="AB259" i="4" s="1"/>
  <c r="G260" i="4"/>
  <c r="H260" i="4" a="1"/>
  <c r="H260" i="4" s="1"/>
  <c r="I260" i="4" a="1"/>
  <c r="I260" i="4" s="1"/>
  <c r="N260" i="4"/>
  <c r="P260" i="4" a="1"/>
  <c r="P260" i="4" s="1"/>
  <c r="Q260" i="4"/>
  <c r="S260" i="4"/>
  <c r="U260" i="4"/>
  <c r="V260" i="4"/>
  <c r="W260" i="4"/>
  <c r="X260" i="4"/>
  <c r="Z260" i="4"/>
  <c r="AB260" i="4" s="1"/>
  <c r="G261" i="4"/>
  <c r="H261" i="4" a="1"/>
  <c r="H261" i="4" s="1"/>
  <c r="I261" i="4" a="1"/>
  <c r="I261" i="4" s="1"/>
  <c r="N261" i="4"/>
  <c r="P261" i="4" a="1"/>
  <c r="P261" i="4" s="1"/>
  <c r="Q261" i="4"/>
  <c r="S261" i="4"/>
  <c r="U261" i="4"/>
  <c r="V261" i="4"/>
  <c r="W261" i="4"/>
  <c r="X261" i="4"/>
  <c r="Z261" i="4"/>
  <c r="AA261" i="4" s="1"/>
  <c r="G262" i="4"/>
  <c r="H262" i="4" a="1"/>
  <c r="H262" i="4" s="1"/>
  <c r="I262" i="4" a="1"/>
  <c r="I262" i="4" s="1"/>
  <c r="N262" i="4"/>
  <c r="P262" i="4" a="1"/>
  <c r="P262" i="4" s="1"/>
  <c r="Q262" i="4"/>
  <c r="S262" i="4"/>
  <c r="U262" i="4"/>
  <c r="V262" i="4"/>
  <c r="W262" i="4"/>
  <c r="X262" i="4"/>
  <c r="Z262" i="4"/>
  <c r="AB262" i="4" s="1"/>
  <c r="G263" i="4"/>
  <c r="H263" i="4" a="1"/>
  <c r="H263" i="4" s="1"/>
  <c r="I263" i="4" a="1"/>
  <c r="I263" i="4" s="1"/>
  <c r="N263" i="4"/>
  <c r="P263" i="4" a="1"/>
  <c r="P263" i="4" s="1"/>
  <c r="Q263" i="4"/>
  <c r="S263" i="4"/>
  <c r="U263" i="4"/>
  <c r="V263" i="4"/>
  <c r="W263" i="4"/>
  <c r="X263" i="4"/>
  <c r="Z263" i="4"/>
  <c r="AA263" i="4" s="1"/>
  <c r="G264" i="4"/>
  <c r="H264" i="4" a="1"/>
  <c r="H264" i="4" s="1"/>
  <c r="I264" i="4" a="1"/>
  <c r="I264" i="4" s="1"/>
  <c r="N264" i="4"/>
  <c r="P264" i="4" a="1"/>
  <c r="P264" i="4" s="1"/>
  <c r="Q264" i="4"/>
  <c r="S264" i="4"/>
  <c r="U264" i="4"/>
  <c r="V264" i="4"/>
  <c r="W264" i="4"/>
  <c r="X264" i="4"/>
  <c r="Z264" i="4"/>
  <c r="AB264" i="4" s="1"/>
  <c r="G265" i="4"/>
  <c r="H265" i="4" a="1"/>
  <c r="H265" i="4" s="1"/>
  <c r="I265" i="4" a="1"/>
  <c r="I265" i="4" s="1"/>
  <c r="N265" i="4"/>
  <c r="P265" i="4" a="1"/>
  <c r="P265" i="4" s="1"/>
  <c r="Q265" i="4"/>
  <c r="S265" i="4"/>
  <c r="U265" i="4"/>
  <c r="V265" i="4"/>
  <c r="W265" i="4"/>
  <c r="X265" i="4"/>
  <c r="Z265" i="4"/>
  <c r="AB265" i="4" s="1"/>
  <c r="G266" i="4"/>
  <c r="H266" i="4" a="1"/>
  <c r="H266" i="4" s="1"/>
  <c r="I266" i="4" a="1"/>
  <c r="I266" i="4" s="1"/>
  <c r="N266" i="4"/>
  <c r="P266" i="4" a="1"/>
  <c r="P266" i="4" s="1"/>
  <c r="Q266" i="4"/>
  <c r="S266" i="4"/>
  <c r="U266" i="4"/>
  <c r="V266" i="4"/>
  <c r="W266" i="4"/>
  <c r="X266" i="4"/>
  <c r="Z266" i="4"/>
  <c r="AB266" i="4" s="1"/>
  <c r="G267" i="4"/>
  <c r="H267" i="4" a="1"/>
  <c r="H267" i="4" s="1"/>
  <c r="I267" i="4" a="1"/>
  <c r="I267" i="4" s="1"/>
  <c r="N267" i="4"/>
  <c r="P267" i="4" a="1"/>
  <c r="P267" i="4" s="1"/>
  <c r="Q267" i="4"/>
  <c r="S267" i="4"/>
  <c r="U267" i="4"/>
  <c r="V267" i="4"/>
  <c r="W267" i="4"/>
  <c r="X267" i="4"/>
  <c r="Z267" i="4"/>
  <c r="AB267" i="4" s="1"/>
  <c r="G268" i="4"/>
  <c r="H268" i="4" a="1"/>
  <c r="H268" i="4" s="1"/>
  <c r="I268" i="4" a="1"/>
  <c r="I268" i="4" s="1"/>
  <c r="N268" i="4"/>
  <c r="P268" i="4" a="1"/>
  <c r="P268" i="4" s="1"/>
  <c r="Q268" i="4"/>
  <c r="S268" i="4"/>
  <c r="U268" i="4"/>
  <c r="V268" i="4"/>
  <c r="W268" i="4"/>
  <c r="X268" i="4"/>
  <c r="Z268" i="4"/>
  <c r="AA268" i="4" s="1"/>
  <c r="G269" i="4"/>
  <c r="H269" i="4" a="1"/>
  <c r="H269" i="4" s="1"/>
  <c r="I269" i="4" a="1"/>
  <c r="I269" i="4" s="1"/>
  <c r="N269" i="4"/>
  <c r="P269" i="4" a="1"/>
  <c r="P269" i="4" s="1"/>
  <c r="Q269" i="4"/>
  <c r="S269" i="4"/>
  <c r="U269" i="4"/>
  <c r="V269" i="4"/>
  <c r="W269" i="4"/>
  <c r="X269" i="4"/>
  <c r="Z269" i="4"/>
  <c r="AA269" i="4" s="1"/>
  <c r="G270" i="4"/>
  <c r="H270" i="4" a="1"/>
  <c r="H270" i="4" s="1"/>
  <c r="I270" i="4" a="1"/>
  <c r="I270" i="4" s="1"/>
  <c r="N270" i="4"/>
  <c r="P270" i="4" a="1"/>
  <c r="P270" i="4" s="1"/>
  <c r="Q270" i="4"/>
  <c r="S270" i="4"/>
  <c r="U270" i="4"/>
  <c r="V270" i="4"/>
  <c r="W270" i="4"/>
  <c r="X270" i="4"/>
  <c r="Z270" i="4"/>
  <c r="AB270" i="4" s="1"/>
  <c r="G271" i="4"/>
  <c r="H271" i="4" a="1"/>
  <c r="H271" i="4" s="1"/>
  <c r="I271" i="4" a="1"/>
  <c r="I271" i="4" s="1"/>
  <c r="N271" i="4"/>
  <c r="P271" i="4" a="1"/>
  <c r="P271" i="4" s="1"/>
  <c r="Q271" i="4"/>
  <c r="S271" i="4"/>
  <c r="U271" i="4"/>
  <c r="V271" i="4"/>
  <c r="W271" i="4"/>
  <c r="X271" i="4"/>
  <c r="Z271" i="4"/>
  <c r="AB271" i="4" s="1"/>
  <c r="G272" i="4"/>
  <c r="H272" i="4" a="1"/>
  <c r="H272" i="4" s="1"/>
  <c r="I272" i="4" a="1"/>
  <c r="I272" i="4" s="1"/>
  <c r="N272" i="4"/>
  <c r="P272" i="4" a="1"/>
  <c r="P272" i="4" s="1"/>
  <c r="Q272" i="4"/>
  <c r="S272" i="4"/>
  <c r="U272" i="4"/>
  <c r="V272" i="4"/>
  <c r="W272" i="4"/>
  <c r="X272" i="4"/>
  <c r="Z272" i="4"/>
  <c r="AB272" i="4" s="1"/>
  <c r="G273" i="4"/>
  <c r="H273" i="4" a="1"/>
  <c r="H273" i="4" s="1"/>
  <c r="I273" i="4" a="1"/>
  <c r="I273" i="4" s="1"/>
  <c r="N273" i="4"/>
  <c r="P273" i="4" a="1"/>
  <c r="P273" i="4" s="1"/>
  <c r="Q273" i="4"/>
  <c r="S273" i="4"/>
  <c r="U273" i="4"/>
  <c r="V273" i="4"/>
  <c r="W273" i="4"/>
  <c r="X273" i="4"/>
  <c r="Z273" i="4"/>
  <c r="AA273" i="4" s="1"/>
  <c r="G274" i="4"/>
  <c r="H274" i="4" a="1"/>
  <c r="H274" i="4" s="1"/>
  <c r="I274" i="4" a="1"/>
  <c r="I274" i="4" s="1"/>
  <c r="N274" i="4"/>
  <c r="P274" i="4" a="1"/>
  <c r="P274" i="4" s="1"/>
  <c r="Q274" i="4"/>
  <c r="S274" i="4"/>
  <c r="U274" i="4"/>
  <c r="V274" i="4"/>
  <c r="W274" i="4"/>
  <c r="X274" i="4"/>
  <c r="Z274" i="4"/>
  <c r="AA274" i="4" s="1"/>
  <c r="G275" i="4"/>
  <c r="H275" i="4" a="1"/>
  <c r="H275" i="4" s="1"/>
  <c r="I275" i="4" a="1"/>
  <c r="I275" i="4" s="1"/>
  <c r="N275" i="4"/>
  <c r="P275" i="4" a="1"/>
  <c r="P275" i="4" s="1"/>
  <c r="Q275" i="4"/>
  <c r="S275" i="4"/>
  <c r="U275" i="4"/>
  <c r="V275" i="4"/>
  <c r="W275" i="4"/>
  <c r="X275" i="4"/>
  <c r="Z275" i="4"/>
  <c r="AA275" i="4" s="1"/>
  <c r="G276" i="4"/>
  <c r="H276" i="4" a="1"/>
  <c r="H276" i="4" s="1"/>
  <c r="I276" i="4" a="1"/>
  <c r="I276" i="4" s="1"/>
  <c r="N276" i="4"/>
  <c r="P276" i="4" a="1"/>
  <c r="P276" i="4" s="1"/>
  <c r="Q276" i="4"/>
  <c r="S276" i="4"/>
  <c r="U276" i="4"/>
  <c r="V276" i="4"/>
  <c r="W276" i="4"/>
  <c r="X276" i="4"/>
  <c r="Z276" i="4"/>
  <c r="AA276" i="4" s="1"/>
  <c r="G277" i="4"/>
  <c r="H277" i="4" a="1"/>
  <c r="H277" i="4" s="1"/>
  <c r="I277" i="4" a="1"/>
  <c r="I277" i="4" s="1"/>
  <c r="N277" i="4"/>
  <c r="P277" i="4" a="1"/>
  <c r="P277" i="4" s="1"/>
  <c r="Q277" i="4"/>
  <c r="S277" i="4"/>
  <c r="U277" i="4"/>
  <c r="V277" i="4"/>
  <c r="W277" i="4"/>
  <c r="X277" i="4"/>
  <c r="Z277" i="4"/>
  <c r="G278" i="4"/>
  <c r="H278" i="4" a="1"/>
  <c r="H278" i="4" s="1"/>
  <c r="I278" i="4" a="1"/>
  <c r="I278" i="4" s="1"/>
  <c r="N278" i="4"/>
  <c r="P278" i="4" a="1"/>
  <c r="P278" i="4" s="1"/>
  <c r="Q278" i="4"/>
  <c r="S278" i="4"/>
  <c r="U278" i="4"/>
  <c r="V278" i="4"/>
  <c r="W278" i="4"/>
  <c r="X278" i="4"/>
  <c r="Z278" i="4"/>
  <c r="AB278" i="4" s="1"/>
  <c r="G279" i="4"/>
  <c r="H279" i="4" a="1"/>
  <c r="H279" i="4" s="1"/>
  <c r="I279" i="4" a="1"/>
  <c r="I279" i="4" s="1"/>
  <c r="N279" i="4"/>
  <c r="P279" i="4" a="1"/>
  <c r="P279" i="4" s="1"/>
  <c r="Q279" i="4"/>
  <c r="S279" i="4"/>
  <c r="U279" i="4"/>
  <c r="V279" i="4"/>
  <c r="W279" i="4"/>
  <c r="X279" i="4"/>
  <c r="Z279" i="4"/>
  <c r="AA279" i="4" s="1"/>
  <c r="G280" i="4"/>
  <c r="H280" i="4" a="1"/>
  <c r="H280" i="4" s="1"/>
  <c r="I280" i="4" a="1"/>
  <c r="I280" i="4" s="1"/>
  <c r="N280" i="4"/>
  <c r="P280" i="4" a="1"/>
  <c r="P280" i="4" s="1"/>
  <c r="Q280" i="4"/>
  <c r="S280" i="4"/>
  <c r="U280" i="4"/>
  <c r="V280" i="4"/>
  <c r="W280" i="4"/>
  <c r="X280" i="4"/>
  <c r="Z280" i="4"/>
  <c r="G281" i="4"/>
  <c r="H281" i="4" a="1"/>
  <c r="H281" i="4" s="1"/>
  <c r="I281" i="4" a="1"/>
  <c r="I281" i="4" s="1"/>
  <c r="N281" i="4"/>
  <c r="P281" i="4" a="1"/>
  <c r="P281" i="4" s="1"/>
  <c r="Q281" i="4"/>
  <c r="S281" i="4"/>
  <c r="U281" i="4"/>
  <c r="V281" i="4"/>
  <c r="W281" i="4"/>
  <c r="X281" i="4"/>
  <c r="Z281" i="4"/>
  <c r="AA281" i="4" s="1"/>
  <c r="G282" i="4"/>
  <c r="H282" i="4" a="1"/>
  <c r="H282" i="4" s="1"/>
  <c r="I282" i="4" a="1"/>
  <c r="I282" i="4" s="1"/>
  <c r="N282" i="4"/>
  <c r="P282" i="4" a="1"/>
  <c r="P282" i="4" s="1"/>
  <c r="Q282" i="4"/>
  <c r="S282" i="4"/>
  <c r="U282" i="4"/>
  <c r="V282" i="4"/>
  <c r="W282" i="4"/>
  <c r="X282" i="4"/>
  <c r="Z282" i="4"/>
  <c r="AA282" i="4" s="1"/>
  <c r="G283" i="4"/>
  <c r="H283" i="4" a="1"/>
  <c r="H283" i="4" s="1"/>
  <c r="I283" i="4" a="1"/>
  <c r="I283" i="4" s="1"/>
  <c r="N283" i="4"/>
  <c r="P283" i="4" a="1"/>
  <c r="P283" i="4" s="1"/>
  <c r="Q283" i="4"/>
  <c r="S283" i="4"/>
  <c r="U283" i="4"/>
  <c r="V283" i="4"/>
  <c r="W283" i="4"/>
  <c r="X283" i="4"/>
  <c r="Z283" i="4"/>
  <c r="AB283" i="4" s="1"/>
  <c r="G284" i="4"/>
  <c r="H284" i="4" a="1"/>
  <c r="H284" i="4" s="1"/>
  <c r="I284" i="4" a="1"/>
  <c r="I284" i="4" s="1"/>
  <c r="N284" i="4"/>
  <c r="P284" i="4" a="1"/>
  <c r="P284" i="4" s="1"/>
  <c r="Q284" i="4"/>
  <c r="S284" i="4"/>
  <c r="U284" i="4"/>
  <c r="V284" i="4"/>
  <c r="W284" i="4"/>
  <c r="X284" i="4"/>
  <c r="Z284" i="4"/>
  <c r="G285" i="4"/>
  <c r="H285" i="4" a="1"/>
  <c r="H285" i="4" s="1"/>
  <c r="I285" i="4" a="1"/>
  <c r="I285" i="4" s="1"/>
  <c r="N285" i="4"/>
  <c r="P285" i="4" a="1"/>
  <c r="P285" i="4" s="1"/>
  <c r="Q285" i="4"/>
  <c r="S285" i="4"/>
  <c r="U285" i="4"/>
  <c r="V285" i="4"/>
  <c r="W285" i="4"/>
  <c r="X285" i="4"/>
  <c r="Z285" i="4"/>
  <c r="AA285" i="4" s="1"/>
  <c r="G286" i="4"/>
  <c r="H286" i="4" a="1"/>
  <c r="H286" i="4" s="1"/>
  <c r="I286" i="4" a="1"/>
  <c r="I286" i="4" s="1"/>
  <c r="N286" i="4"/>
  <c r="P286" i="4" a="1"/>
  <c r="P286" i="4" s="1"/>
  <c r="Q286" i="4"/>
  <c r="S286" i="4"/>
  <c r="U286" i="4"/>
  <c r="V286" i="4"/>
  <c r="W286" i="4"/>
  <c r="X286" i="4"/>
  <c r="Z286" i="4"/>
  <c r="AA286" i="4" s="1"/>
  <c r="G287" i="4"/>
  <c r="H287" i="4" a="1"/>
  <c r="H287" i="4" s="1"/>
  <c r="I287" i="4" a="1"/>
  <c r="I287" i="4" s="1"/>
  <c r="N287" i="4"/>
  <c r="P287" i="4" a="1"/>
  <c r="P287" i="4" s="1"/>
  <c r="Q287" i="4"/>
  <c r="S287" i="4"/>
  <c r="U287" i="4"/>
  <c r="V287" i="4"/>
  <c r="W287" i="4"/>
  <c r="X287" i="4"/>
  <c r="Z287" i="4"/>
  <c r="AB287" i="4" s="1"/>
  <c r="G288" i="4"/>
  <c r="H288" i="4" a="1"/>
  <c r="H288" i="4" s="1"/>
  <c r="I288" i="4" a="1"/>
  <c r="I288" i="4" s="1"/>
  <c r="N288" i="4"/>
  <c r="P288" i="4" a="1"/>
  <c r="P288" i="4" s="1"/>
  <c r="Q288" i="4"/>
  <c r="S288" i="4"/>
  <c r="U288" i="4"/>
  <c r="V288" i="4"/>
  <c r="W288" i="4"/>
  <c r="X288" i="4"/>
  <c r="Z288" i="4"/>
  <c r="AA288" i="4" s="1"/>
  <c r="G289" i="4"/>
  <c r="H289" i="4" a="1"/>
  <c r="H289" i="4" s="1"/>
  <c r="I289" i="4" a="1"/>
  <c r="I289" i="4" s="1"/>
  <c r="N289" i="4"/>
  <c r="P289" i="4" a="1"/>
  <c r="P289" i="4" s="1"/>
  <c r="Q289" i="4"/>
  <c r="S289" i="4"/>
  <c r="U289" i="4"/>
  <c r="V289" i="4"/>
  <c r="W289" i="4"/>
  <c r="X289" i="4"/>
  <c r="Z289" i="4"/>
  <c r="AB289" i="4" s="1"/>
  <c r="G290" i="4"/>
  <c r="H290" i="4" a="1"/>
  <c r="H290" i="4" s="1"/>
  <c r="I290" i="4" a="1"/>
  <c r="I290" i="4" s="1"/>
  <c r="N290" i="4"/>
  <c r="P290" i="4" a="1"/>
  <c r="P290" i="4" s="1"/>
  <c r="Q290" i="4"/>
  <c r="S290" i="4"/>
  <c r="U290" i="4"/>
  <c r="V290" i="4"/>
  <c r="W290" i="4"/>
  <c r="X290" i="4"/>
  <c r="Z290" i="4"/>
  <c r="AB290" i="4" s="1"/>
  <c r="G291" i="4"/>
  <c r="H291" i="4" a="1"/>
  <c r="H291" i="4" s="1"/>
  <c r="I291" i="4" a="1"/>
  <c r="I291" i="4" s="1"/>
  <c r="N291" i="4"/>
  <c r="P291" i="4" a="1"/>
  <c r="P291" i="4" s="1"/>
  <c r="Q291" i="4"/>
  <c r="S291" i="4"/>
  <c r="U291" i="4"/>
  <c r="V291" i="4"/>
  <c r="W291" i="4"/>
  <c r="X291" i="4"/>
  <c r="Z291" i="4"/>
  <c r="AA291" i="4" s="1"/>
  <c r="G292" i="4"/>
  <c r="H292" i="4" a="1"/>
  <c r="H292" i="4" s="1"/>
  <c r="I292" i="4" a="1"/>
  <c r="I292" i="4" s="1"/>
  <c r="N292" i="4"/>
  <c r="P292" i="4" a="1"/>
  <c r="P292" i="4" s="1"/>
  <c r="Q292" i="4"/>
  <c r="S292" i="4"/>
  <c r="U292" i="4"/>
  <c r="V292" i="4"/>
  <c r="W292" i="4"/>
  <c r="X292" i="4"/>
  <c r="Z292" i="4"/>
  <c r="AB292" i="4" s="1"/>
  <c r="G293" i="4"/>
  <c r="H293" i="4" a="1"/>
  <c r="H293" i="4" s="1"/>
  <c r="I293" i="4" a="1"/>
  <c r="I293" i="4" s="1"/>
  <c r="N293" i="4"/>
  <c r="P293" i="4" a="1"/>
  <c r="P293" i="4" s="1"/>
  <c r="Q293" i="4"/>
  <c r="S293" i="4"/>
  <c r="U293" i="4"/>
  <c r="V293" i="4"/>
  <c r="W293" i="4"/>
  <c r="X293" i="4"/>
  <c r="Z293" i="4"/>
  <c r="AB293" i="4" s="1"/>
  <c r="G294" i="4"/>
  <c r="H294" i="4" a="1"/>
  <c r="H294" i="4" s="1"/>
  <c r="I294" i="4" a="1"/>
  <c r="I294" i="4" s="1"/>
  <c r="N294" i="4"/>
  <c r="P294" i="4" a="1"/>
  <c r="P294" i="4" s="1"/>
  <c r="Q294" i="4"/>
  <c r="S294" i="4"/>
  <c r="U294" i="4"/>
  <c r="V294" i="4"/>
  <c r="W294" i="4"/>
  <c r="X294" i="4"/>
  <c r="Z294" i="4"/>
  <c r="AA294" i="4" s="1"/>
  <c r="G295" i="4"/>
  <c r="H295" i="4" a="1"/>
  <c r="H295" i="4" s="1"/>
  <c r="I295" i="4" a="1"/>
  <c r="I295" i="4" s="1"/>
  <c r="N295" i="4"/>
  <c r="P295" i="4" a="1"/>
  <c r="P295" i="4" s="1"/>
  <c r="Q295" i="4"/>
  <c r="S295" i="4"/>
  <c r="U295" i="4"/>
  <c r="V295" i="4"/>
  <c r="W295" i="4"/>
  <c r="X295" i="4"/>
  <c r="Z295" i="4"/>
  <c r="AA295" i="4" s="1"/>
  <c r="G296" i="4"/>
  <c r="H296" i="4" a="1"/>
  <c r="H296" i="4" s="1"/>
  <c r="I296" i="4" a="1"/>
  <c r="I296" i="4" s="1"/>
  <c r="N296" i="4"/>
  <c r="P296" i="4" a="1"/>
  <c r="P296" i="4" s="1"/>
  <c r="Q296" i="4"/>
  <c r="S296" i="4"/>
  <c r="U296" i="4"/>
  <c r="V296" i="4"/>
  <c r="W296" i="4"/>
  <c r="X296" i="4"/>
  <c r="Z296" i="4"/>
  <c r="AA296" i="4" s="1"/>
  <c r="G297" i="4"/>
  <c r="H297" i="4" a="1"/>
  <c r="H297" i="4" s="1"/>
  <c r="I297" i="4" a="1"/>
  <c r="I297" i="4" s="1"/>
  <c r="N297" i="4"/>
  <c r="P297" i="4" a="1"/>
  <c r="P297" i="4" s="1"/>
  <c r="Q297" i="4"/>
  <c r="S297" i="4"/>
  <c r="U297" i="4"/>
  <c r="V297" i="4"/>
  <c r="W297" i="4"/>
  <c r="X297" i="4"/>
  <c r="Z297" i="4"/>
  <c r="AB297" i="4" s="1"/>
  <c r="G298" i="4"/>
  <c r="H298" i="4" a="1"/>
  <c r="H298" i="4" s="1"/>
  <c r="I298" i="4" a="1"/>
  <c r="I298" i="4" s="1"/>
  <c r="N298" i="4"/>
  <c r="P298" i="4" a="1"/>
  <c r="P298" i="4" s="1"/>
  <c r="Q298" i="4"/>
  <c r="S298" i="4"/>
  <c r="U298" i="4"/>
  <c r="V298" i="4"/>
  <c r="W298" i="4"/>
  <c r="X298" i="4"/>
  <c r="Z298" i="4"/>
  <c r="AA298" i="4" s="1"/>
  <c r="G299" i="4"/>
  <c r="H299" i="4" a="1"/>
  <c r="H299" i="4" s="1"/>
  <c r="I299" i="4" a="1"/>
  <c r="I299" i="4" s="1"/>
  <c r="N299" i="4"/>
  <c r="P299" i="4" a="1"/>
  <c r="P299" i="4" s="1"/>
  <c r="Q299" i="4"/>
  <c r="S299" i="4"/>
  <c r="U299" i="4"/>
  <c r="V299" i="4"/>
  <c r="W299" i="4"/>
  <c r="X299" i="4"/>
  <c r="Z299" i="4"/>
  <c r="AB299" i="4" s="1"/>
  <c r="G300" i="4"/>
  <c r="H300" i="4" a="1"/>
  <c r="H300" i="4" s="1"/>
  <c r="I300" i="4" a="1"/>
  <c r="I300" i="4" s="1"/>
  <c r="N300" i="4"/>
  <c r="P300" i="4" a="1"/>
  <c r="P300" i="4" s="1"/>
  <c r="Q300" i="4"/>
  <c r="S300" i="4"/>
  <c r="U300" i="4"/>
  <c r="V300" i="4"/>
  <c r="W300" i="4"/>
  <c r="X300" i="4"/>
  <c r="Z300" i="4"/>
  <c r="AA300" i="4" s="1"/>
  <c r="G301" i="4"/>
  <c r="H301" i="4" a="1"/>
  <c r="H301" i="4" s="1"/>
  <c r="I301" i="4" a="1"/>
  <c r="I301" i="4" s="1"/>
  <c r="N301" i="4"/>
  <c r="P301" i="4" a="1"/>
  <c r="P301" i="4" s="1"/>
  <c r="Q301" i="4"/>
  <c r="S301" i="4"/>
  <c r="U301" i="4"/>
  <c r="V301" i="4"/>
  <c r="W301" i="4"/>
  <c r="X301" i="4"/>
  <c r="Z301" i="4"/>
  <c r="AB301" i="4" s="1"/>
  <c r="G302" i="4"/>
  <c r="H302" i="4" a="1"/>
  <c r="H302" i="4" s="1"/>
  <c r="I302" i="4" a="1"/>
  <c r="I302" i="4" s="1"/>
  <c r="N302" i="4"/>
  <c r="P302" i="4" a="1"/>
  <c r="P302" i="4" s="1"/>
  <c r="Q302" i="4"/>
  <c r="S302" i="4"/>
  <c r="U302" i="4"/>
  <c r="V302" i="4"/>
  <c r="W302" i="4"/>
  <c r="X302" i="4"/>
  <c r="Z302" i="4"/>
  <c r="AB302" i="4" s="1"/>
  <c r="G303" i="4"/>
  <c r="H303" i="4" a="1"/>
  <c r="H303" i="4" s="1"/>
  <c r="I303" i="4" a="1"/>
  <c r="I303" i="4" s="1"/>
  <c r="N303" i="4"/>
  <c r="P303" i="4" a="1"/>
  <c r="P303" i="4" s="1"/>
  <c r="Q303" i="4"/>
  <c r="S303" i="4"/>
  <c r="U303" i="4"/>
  <c r="V303" i="4"/>
  <c r="W303" i="4"/>
  <c r="X303" i="4"/>
  <c r="Z303" i="4"/>
  <c r="AB303" i="4" s="1"/>
  <c r="G304" i="4"/>
  <c r="H304" i="4" a="1"/>
  <c r="H304" i="4" s="1"/>
  <c r="I304" i="4" a="1"/>
  <c r="I304" i="4" s="1"/>
  <c r="N304" i="4"/>
  <c r="P304" i="4" a="1"/>
  <c r="P304" i="4" s="1"/>
  <c r="Q304" i="4"/>
  <c r="S304" i="4"/>
  <c r="U304" i="4"/>
  <c r="V304" i="4"/>
  <c r="W304" i="4"/>
  <c r="X304" i="4"/>
  <c r="Z304" i="4"/>
  <c r="AA304" i="4" s="1"/>
  <c r="G305" i="4"/>
  <c r="H305" i="4" a="1"/>
  <c r="H305" i="4" s="1"/>
  <c r="I305" i="4" a="1"/>
  <c r="I305" i="4" s="1"/>
  <c r="N305" i="4"/>
  <c r="P305" i="4" a="1"/>
  <c r="P305" i="4" s="1"/>
  <c r="Q305" i="4"/>
  <c r="S305" i="4"/>
  <c r="U305" i="4"/>
  <c r="V305" i="4"/>
  <c r="W305" i="4"/>
  <c r="X305" i="4"/>
  <c r="Z305" i="4"/>
  <c r="AB305" i="4" s="1"/>
  <c r="G306" i="4"/>
  <c r="H306" i="4" a="1"/>
  <c r="H306" i="4" s="1"/>
  <c r="I306" i="4" a="1"/>
  <c r="I306" i="4" s="1"/>
  <c r="N306" i="4"/>
  <c r="P306" i="4" a="1"/>
  <c r="P306" i="4" s="1"/>
  <c r="Q306" i="4"/>
  <c r="S306" i="4"/>
  <c r="U306" i="4"/>
  <c r="V306" i="4"/>
  <c r="W306" i="4"/>
  <c r="X306" i="4"/>
  <c r="Z306" i="4"/>
  <c r="AA306" i="4" s="1"/>
  <c r="G307" i="4"/>
  <c r="H307" i="4" a="1"/>
  <c r="H307" i="4" s="1"/>
  <c r="I307" i="4" a="1"/>
  <c r="I307" i="4" s="1"/>
  <c r="N307" i="4"/>
  <c r="P307" i="4" a="1"/>
  <c r="P307" i="4" s="1"/>
  <c r="Q307" i="4"/>
  <c r="S307" i="4"/>
  <c r="U307" i="4"/>
  <c r="V307" i="4"/>
  <c r="W307" i="4"/>
  <c r="X307" i="4"/>
  <c r="Z307" i="4"/>
  <c r="AA307" i="4" s="1"/>
  <c r="G308" i="4"/>
  <c r="H308" i="4" a="1"/>
  <c r="H308" i="4" s="1"/>
  <c r="I308" i="4" a="1"/>
  <c r="I308" i="4" s="1"/>
  <c r="N308" i="4"/>
  <c r="P308" i="4" a="1"/>
  <c r="P308" i="4" s="1"/>
  <c r="Q308" i="4"/>
  <c r="S308" i="4"/>
  <c r="U308" i="4"/>
  <c r="V308" i="4"/>
  <c r="W308" i="4"/>
  <c r="X308" i="4"/>
  <c r="Z308" i="4"/>
  <c r="AA308" i="4" s="1"/>
  <c r="G309" i="4"/>
  <c r="H309" i="4" a="1"/>
  <c r="H309" i="4" s="1"/>
  <c r="I309" i="4" a="1"/>
  <c r="I309" i="4" s="1"/>
  <c r="N309" i="4"/>
  <c r="P309" i="4" a="1"/>
  <c r="P309" i="4" s="1"/>
  <c r="Q309" i="4"/>
  <c r="S309" i="4"/>
  <c r="U309" i="4"/>
  <c r="V309" i="4"/>
  <c r="W309" i="4"/>
  <c r="X309" i="4"/>
  <c r="Z309" i="4"/>
  <c r="AB309" i="4" s="1"/>
  <c r="G310" i="4"/>
  <c r="H310" i="4" a="1"/>
  <c r="H310" i="4" s="1"/>
  <c r="I310" i="4" a="1"/>
  <c r="I310" i="4" s="1"/>
  <c r="N310" i="4"/>
  <c r="P310" i="4" a="1"/>
  <c r="P310" i="4" s="1"/>
  <c r="Q310" i="4"/>
  <c r="S310" i="4"/>
  <c r="U310" i="4"/>
  <c r="V310" i="4"/>
  <c r="W310" i="4"/>
  <c r="X310" i="4"/>
  <c r="Z310" i="4"/>
  <c r="AA310" i="4" s="1"/>
  <c r="G311" i="4"/>
  <c r="H311" i="4" a="1"/>
  <c r="H311" i="4" s="1"/>
  <c r="I311" i="4" a="1"/>
  <c r="I311" i="4" s="1"/>
  <c r="N311" i="4"/>
  <c r="P311" i="4" a="1"/>
  <c r="P311" i="4" s="1"/>
  <c r="Q311" i="4"/>
  <c r="S311" i="4"/>
  <c r="U311" i="4"/>
  <c r="V311" i="4"/>
  <c r="W311" i="4"/>
  <c r="X311" i="4"/>
  <c r="Z311" i="4"/>
  <c r="AB311" i="4" s="1"/>
  <c r="G312" i="4"/>
  <c r="H312" i="4" a="1"/>
  <c r="H312" i="4" s="1"/>
  <c r="I312" i="4" a="1"/>
  <c r="I312" i="4" s="1"/>
  <c r="N312" i="4"/>
  <c r="P312" i="4" a="1"/>
  <c r="P312" i="4" s="1"/>
  <c r="Q312" i="4"/>
  <c r="S312" i="4"/>
  <c r="U312" i="4"/>
  <c r="V312" i="4"/>
  <c r="W312" i="4"/>
  <c r="X312" i="4"/>
  <c r="Z312" i="4"/>
  <c r="AA312" i="4" s="1"/>
  <c r="G313" i="4"/>
  <c r="H313" i="4" a="1"/>
  <c r="H313" i="4" s="1"/>
  <c r="I313" i="4" a="1"/>
  <c r="I313" i="4" s="1"/>
  <c r="N313" i="4"/>
  <c r="P313" i="4" a="1"/>
  <c r="P313" i="4" s="1"/>
  <c r="Q313" i="4"/>
  <c r="S313" i="4"/>
  <c r="U313" i="4"/>
  <c r="V313" i="4"/>
  <c r="W313" i="4"/>
  <c r="X313" i="4"/>
  <c r="Z313" i="4"/>
  <c r="AA313" i="4" s="1"/>
  <c r="G314" i="4"/>
  <c r="H314" i="4" a="1"/>
  <c r="H314" i="4" s="1"/>
  <c r="I314" i="4" a="1"/>
  <c r="I314" i="4" s="1"/>
  <c r="N314" i="4"/>
  <c r="P314" i="4" a="1"/>
  <c r="P314" i="4" s="1"/>
  <c r="Q314" i="4"/>
  <c r="S314" i="4"/>
  <c r="U314" i="4"/>
  <c r="V314" i="4"/>
  <c r="W314" i="4"/>
  <c r="X314" i="4"/>
  <c r="Z314" i="4"/>
  <c r="AA314" i="4" s="1"/>
  <c r="G315" i="4"/>
  <c r="H315" i="4" a="1"/>
  <c r="H315" i="4" s="1"/>
  <c r="I315" i="4" a="1"/>
  <c r="I315" i="4" s="1"/>
  <c r="N315" i="4"/>
  <c r="P315" i="4" a="1"/>
  <c r="P315" i="4" s="1"/>
  <c r="Q315" i="4"/>
  <c r="S315" i="4"/>
  <c r="U315" i="4"/>
  <c r="V315" i="4"/>
  <c r="W315" i="4"/>
  <c r="X315" i="4"/>
  <c r="Z315" i="4"/>
  <c r="AB315" i="4" s="1"/>
  <c r="G316" i="4"/>
  <c r="H316" i="4" a="1"/>
  <c r="H316" i="4" s="1"/>
  <c r="I316" i="4" a="1"/>
  <c r="I316" i="4" s="1"/>
  <c r="N316" i="4"/>
  <c r="P316" i="4" a="1"/>
  <c r="P316" i="4" s="1"/>
  <c r="Q316" i="4"/>
  <c r="S316" i="4"/>
  <c r="U316" i="4"/>
  <c r="V316" i="4"/>
  <c r="W316" i="4"/>
  <c r="X316" i="4"/>
  <c r="Z316" i="4"/>
  <c r="AB316" i="4" s="1"/>
  <c r="G317" i="4"/>
  <c r="H317" i="4" a="1"/>
  <c r="H317" i="4" s="1"/>
  <c r="I317" i="4" a="1"/>
  <c r="I317" i="4" s="1"/>
  <c r="N317" i="4"/>
  <c r="P317" i="4" a="1"/>
  <c r="P317" i="4" s="1"/>
  <c r="Q317" i="4"/>
  <c r="S317" i="4"/>
  <c r="U317" i="4"/>
  <c r="V317" i="4"/>
  <c r="W317" i="4"/>
  <c r="X317" i="4"/>
  <c r="Z317" i="4"/>
  <c r="AB317" i="4" s="1"/>
  <c r="G318" i="4"/>
  <c r="H318" i="4" a="1"/>
  <c r="H318" i="4" s="1"/>
  <c r="I318" i="4" a="1"/>
  <c r="I318" i="4" s="1"/>
  <c r="N318" i="4"/>
  <c r="P318" i="4" a="1"/>
  <c r="P318" i="4" s="1"/>
  <c r="Q318" i="4"/>
  <c r="S318" i="4"/>
  <c r="U318" i="4"/>
  <c r="V318" i="4"/>
  <c r="W318" i="4"/>
  <c r="X318" i="4"/>
  <c r="Z318" i="4"/>
  <c r="AA318" i="4" s="1"/>
  <c r="G319" i="4"/>
  <c r="H319" i="4" a="1"/>
  <c r="H319" i="4" s="1"/>
  <c r="I319" i="4" a="1"/>
  <c r="I319" i="4" s="1"/>
  <c r="N319" i="4"/>
  <c r="P319" i="4" a="1"/>
  <c r="P319" i="4" s="1"/>
  <c r="Q319" i="4"/>
  <c r="S319" i="4"/>
  <c r="U319" i="4"/>
  <c r="V319" i="4"/>
  <c r="W319" i="4"/>
  <c r="X319" i="4"/>
  <c r="Z319" i="4"/>
  <c r="AB319" i="4" s="1"/>
  <c r="G320" i="4"/>
  <c r="H320" i="4" a="1"/>
  <c r="H320" i="4" s="1"/>
  <c r="I320" i="4" a="1"/>
  <c r="I320" i="4" s="1"/>
  <c r="N320" i="4"/>
  <c r="P320" i="4" a="1"/>
  <c r="P320" i="4" s="1"/>
  <c r="Q320" i="4"/>
  <c r="S320" i="4"/>
  <c r="U320" i="4"/>
  <c r="V320" i="4"/>
  <c r="W320" i="4"/>
  <c r="X320" i="4"/>
  <c r="Z320" i="4"/>
  <c r="AA320" i="4" s="1"/>
  <c r="G321" i="4"/>
  <c r="H321" i="4" a="1"/>
  <c r="H321" i="4" s="1"/>
  <c r="I321" i="4" a="1"/>
  <c r="I321" i="4" s="1"/>
  <c r="N321" i="4"/>
  <c r="P321" i="4" a="1"/>
  <c r="P321" i="4" s="1"/>
  <c r="Q321" i="4"/>
  <c r="S321" i="4"/>
  <c r="U321" i="4"/>
  <c r="V321" i="4"/>
  <c r="W321" i="4"/>
  <c r="X321" i="4"/>
  <c r="Z321" i="4"/>
  <c r="AB321" i="4" s="1"/>
  <c r="G322" i="4"/>
  <c r="H322" i="4" a="1"/>
  <c r="H322" i="4" s="1"/>
  <c r="I322" i="4" a="1"/>
  <c r="I322" i="4" s="1"/>
  <c r="N322" i="4"/>
  <c r="P322" i="4" a="1"/>
  <c r="P322" i="4" s="1"/>
  <c r="Q322" i="4"/>
  <c r="S322" i="4"/>
  <c r="U322" i="4"/>
  <c r="V322" i="4"/>
  <c r="W322" i="4"/>
  <c r="X322" i="4"/>
  <c r="Z322" i="4"/>
  <c r="AA322" i="4" s="1"/>
  <c r="G323" i="4"/>
  <c r="H323" i="4" a="1"/>
  <c r="H323" i="4" s="1"/>
  <c r="I323" i="4" a="1"/>
  <c r="I323" i="4" s="1"/>
  <c r="N323" i="4"/>
  <c r="P323" i="4" a="1"/>
  <c r="P323" i="4" s="1"/>
  <c r="Q323" i="4"/>
  <c r="S323" i="4"/>
  <c r="U323" i="4"/>
  <c r="V323" i="4"/>
  <c r="W323" i="4"/>
  <c r="X323" i="4"/>
  <c r="Z323" i="4"/>
  <c r="AB323" i="4" s="1"/>
  <c r="G324" i="4"/>
  <c r="H324" i="4" a="1"/>
  <c r="H324" i="4" s="1"/>
  <c r="I324" i="4" a="1"/>
  <c r="I324" i="4" s="1"/>
  <c r="N324" i="4"/>
  <c r="P324" i="4" a="1"/>
  <c r="P324" i="4" s="1"/>
  <c r="Q324" i="4"/>
  <c r="S324" i="4"/>
  <c r="U324" i="4"/>
  <c r="V324" i="4"/>
  <c r="W324" i="4"/>
  <c r="X324" i="4"/>
  <c r="Z324" i="4"/>
  <c r="AA324" i="4" s="1"/>
  <c r="G325" i="4"/>
  <c r="H325" i="4" a="1"/>
  <c r="H325" i="4" s="1"/>
  <c r="I325" i="4" a="1"/>
  <c r="I325" i="4" s="1"/>
  <c r="N325" i="4"/>
  <c r="P325" i="4" a="1"/>
  <c r="P325" i="4" s="1"/>
  <c r="Q325" i="4"/>
  <c r="S325" i="4"/>
  <c r="U325" i="4"/>
  <c r="V325" i="4"/>
  <c r="W325" i="4"/>
  <c r="X325" i="4"/>
  <c r="Z325" i="4"/>
  <c r="AB325" i="4" s="1"/>
  <c r="G326" i="4"/>
  <c r="H326" i="4" a="1"/>
  <c r="H326" i="4" s="1"/>
  <c r="I326" i="4" a="1"/>
  <c r="I326" i="4" s="1"/>
  <c r="N326" i="4"/>
  <c r="P326" i="4" a="1"/>
  <c r="P326" i="4" s="1"/>
  <c r="Q326" i="4"/>
  <c r="S326" i="4"/>
  <c r="U326" i="4"/>
  <c r="V326" i="4"/>
  <c r="W326" i="4"/>
  <c r="X326" i="4"/>
  <c r="Z326" i="4"/>
  <c r="AA326" i="4" s="1"/>
  <c r="G327" i="4"/>
  <c r="H327" i="4" a="1"/>
  <c r="H327" i="4" s="1"/>
  <c r="I327" i="4" a="1"/>
  <c r="I327" i="4" s="1"/>
  <c r="N327" i="4"/>
  <c r="P327" i="4" a="1"/>
  <c r="P327" i="4" s="1"/>
  <c r="Q327" i="4"/>
  <c r="S327" i="4"/>
  <c r="U327" i="4"/>
  <c r="V327" i="4"/>
  <c r="W327" i="4"/>
  <c r="X327" i="4"/>
  <c r="Z327" i="4"/>
  <c r="AB327" i="4" s="1"/>
  <c r="G328" i="4"/>
  <c r="H328" i="4" a="1"/>
  <c r="H328" i="4" s="1"/>
  <c r="I328" i="4" a="1"/>
  <c r="I328" i="4" s="1"/>
  <c r="N328" i="4"/>
  <c r="P328" i="4" a="1"/>
  <c r="P328" i="4" s="1"/>
  <c r="Q328" i="4"/>
  <c r="S328" i="4"/>
  <c r="U328" i="4"/>
  <c r="V328" i="4"/>
  <c r="W328" i="4"/>
  <c r="X328" i="4"/>
  <c r="Z328" i="4"/>
  <c r="AA328" i="4" s="1"/>
  <c r="G329" i="4"/>
  <c r="H329" i="4" a="1"/>
  <c r="H329" i="4" s="1"/>
  <c r="I329" i="4" a="1"/>
  <c r="I329" i="4" s="1"/>
  <c r="N329" i="4"/>
  <c r="P329" i="4" a="1"/>
  <c r="P329" i="4" s="1"/>
  <c r="Q329" i="4"/>
  <c r="S329" i="4"/>
  <c r="U329" i="4"/>
  <c r="V329" i="4"/>
  <c r="W329" i="4"/>
  <c r="X329" i="4"/>
  <c r="Z329" i="4"/>
  <c r="AB329" i="4" s="1"/>
  <c r="G330" i="4"/>
  <c r="H330" i="4" a="1"/>
  <c r="H330" i="4" s="1"/>
  <c r="I330" i="4" a="1"/>
  <c r="I330" i="4" s="1"/>
  <c r="N330" i="4"/>
  <c r="P330" i="4" a="1"/>
  <c r="P330" i="4" s="1"/>
  <c r="Q330" i="4"/>
  <c r="S330" i="4"/>
  <c r="U330" i="4"/>
  <c r="V330" i="4"/>
  <c r="W330" i="4"/>
  <c r="X330" i="4"/>
  <c r="Z330" i="4"/>
  <c r="AA330" i="4" s="1"/>
  <c r="G331" i="4"/>
  <c r="H331" i="4" a="1"/>
  <c r="H331" i="4" s="1"/>
  <c r="I331" i="4" a="1"/>
  <c r="I331" i="4" s="1"/>
  <c r="N331" i="4"/>
  <c r="P331" i="4" a="1"/>
  <c r="P331" i="4" s="1"/>
  <c r="Q331" i="4"/>
  <c r="S331" i="4"/>
  <c r="U331" i="4"/>
  <c r="V331" i="4"/>
  <c r="W331" i="4"/>
  <c r="X331" i="4"/>
  <c r="Z331" i="4"/>
  <c r="AA331" i="4" s="1"/>
  <c r="G332" i="4"/>
  <c r="H332" i="4" a="1"/>
  <c r="H332" i="4" s="1"/>
  <c r="I332" i="4" a="1"/>
  <c r="I332" i="4" s="1"/>
  <c r="N332" i="4"/>
  <c r="P332" i="4" a="1"/>
  <c r="P332" i="4" s="1"/>
  <c r="Q332" i="4"/>
  <c r="S332" i="4"/>
  <c r="U332" i="4"/>
  <c r="V332" i="4"/>
  <c r="W332" i="4"/>
  <c r="X332" i="4"/>
  <c r="Z332" i="4"/>
  <c r="AA332" i="4" s="1"/>
  <c r="G333" i="4"/>
  <c r="H333" i="4" a="1"/>
  <c r="H333" i="4" s="1"/>
  <c r="I333" i="4" a="1"/>
  <c r="I333" i="4" s="1"/>
  <c r="N333" i="4"/>
  <c r="P333" i="4" a="1"/>
  <c r="P333" i="4" s="1"/>
  <c r="Q333" i="4"/>
  <c r="S333" i="4"/>
  <c r="U333" i="4"/>
  <c r="V333" i="4"/>
  <c r="W333" i="4"/>
  <c r="X333" i="4"/>
  <c r="Z333" i="4"/>
  <c r="G334" i="4"/>
  <c r="H334" i="4" a="1"/>
  <c r="H334" i="4" s="1"/>
  <c r="I334" i="4" a="1"/>
  <c r="I334" i="4" s="1"/>
  <c r="N334" i="4"/>
  <c r="P334" i="4" a="1"/>
  <c r="P334" i="4" s="1"/>
  <c r="Q334" i="4"/>
  <c r="S334" i="4"/>
  <c r="U334" i="4"/>
  <c r="V334" i="4"/>
  <c r="W334" i="4"/>
  <c r="X334" i="4"/>
  <c r="Z334" i="4"/>
  <c r="AA334" i="4" s="1"/>
  <c r="G335" i="4"/>
  <c r="H335" i="4" a="1"/>
  <c r="H335" i="4" s="1"/>
  <c r="I335" i="4" a="1"/>
  <c r="I335" i="4" s="1"/>
  <c r="N335" i="4"/>
  <c r="P335" i="4" a="1"/>
  <c r="P335" i="4" s="1"/>
  <c r="Q335" i="4"/>
  <c r="S335" i="4"/>
  <c r="U335" i="4"/>
  <c r="V335" i="4"/>
  <c r="W335" i="4"/>
  <c r="X335" i="4"/>
  <c r="Z335" i="4"/>
  <c r="AB335" i="4" s="1"/>
  <c r="G336" i="4"/>
  <c r="H336" i="4" a="1"/>
  <c r="H336" i="4" s="1"/>
  <c r="I336" i="4" a="1"/>
  <c r="I336" i="4" s="1"/>
  <c r="N336" i="4"/>
  <c r="P336" i="4" a="1"/>
  <c r="P336" i="4" s="1"/>
  <c r="Q336" i="4"/>
  <c r="S336" i="4"/>
  <c r="U336" i="4"/>
  <c r="V336" i="4"/>
  <c r="W336" i="4"/>
  <c r="X336" i="4"/>
  <c r="Z336" i="4"/>
  <c r="AA336" i="4" s="1"/>
  <c r="G337" i="4"/>
  <c r="H337" i="4" a="1"/>
  <c r="H337" i="4" s="1"/>
  <c r="I337" i="4" a="1"/>
  <c r="I337" i="4" s="1"/>
  <c r="N337" i="4"/>
  <c r="P337" i="4" a="1"/>
  <c r="P337" i="4" s="1"/>
  <c r="Q337" i="4"/>
  <c r="S337" i="4"/>
  <c r="U337" i="4"/>
  <c r="V337" i="4"/>
  <c r="W337" i="4"/>
  <c r="X337" i="4"/>
  <c r="Z337" i="4"/>
  <c r="AB337" i="4" s="1"/>
  <c r="G338" i="4"/>
  <c r="H338" i="4" a="1"/>
  <c r="H338" i="4" s="1"/>
  <c r="I338" i="4" a="1"/>
  <c r="I338" i="4" s="1"/>
  <c r="N338" i="4"/>
  <c r="P338" i="4" a="1"/>
  <c r="P338" i="4" s="1"/>
  <c r="Q338" i="4"/>
  <c r="S338" i="4"/>
  <c r="U338" i="4"/>
  <c r="V338" i="4"/>
  <c r="W338" i="4"/>
  <c r="X338" i="4"/>
  <c r="Z338" i="4"/>
  <c r="AB338" i="4" s="1"/>
  <c r="G339" i="4"/>
  <c r="H339" i="4" a="1"/>
  <c r="H339" i="4" s="1"/>
  <c r="I339" i="4" a="1"/>
  <c r="I339" i="4" s="1"/>
  <c r="N339" i="4"/>
  <c r="P339" i="4" a="1"/>
  <c r="P339" i="4" s="1"/>
  <c r="Q339" i="4"/>
  <c r="S339" i="4"/>
  <c r="U339" i="4"/>
  <c r="V339" i="4"/>
  <c r="W339" i="4"/>
  <c r="X339" i="4"/>
  <c r="Z339" i="4"/>
  <c r="AB339" i="4" s="1"/>
  <c r="G340" i="4"/>
  <c r="H340" i="4" a="1"/>
  <c r="H340" i="4" s="1"/>
  <c r="I340" i="4" a="1"/>
  <c r="I340" i="4" s="1"/>
  <c r="N340" i="4"/>
  <c r="P340" i="4" a="1"/>
  <c r="P340" i="4" s="1"/>
  <c r="Q340" i="4"/>
  <c r="S340" i="4"/>
  <c r="U340" i="4"/>
  <c r="V340" i="4"/>
  <c r="W340" i="4"/>
  <c r="X340" i="4"/>
  <c r="Z340" i="4"/>
  <c r="AB340" i="4" s="1"/>
  <c r="G341" i="4"/>
  <c r="H341" i="4" a="1"/>
  <c r="H341" i="4" s="1"/>
  <c r="I341" i="4" a="1"/>
  <c r="I341" i="4" s="1"/>
  <c r="N341" i="4"/>
  <c r="P341" i="4" a="1"/>
  <c r="P341" i="4" s="1"/>
  <c r="Q341" i="4"/>
  <c r="S341" i="4"/>
  <c r="U341" i="4"/>
  <c r="V341" i="4"/>
  <c r="W341" i="4"/>
  <c r="X341" i="4"/>
  <c r="Z341" i="4"/>
  <c r="AB341" i="4" s="1"/>
  <c r="G342" i="4"/>
  <c r="H342" i="4" a="1"/>
  <c r="H342" i="4" s="1"/>
  <c r="I342" i="4" a="1"/>
  <c r="I342" i="4" s="1"/>
  <c r="N342" i="4"/>
  <c r="P342" i="4" a="1"/>
  <c r="P342" i="4" s="1"/>
  <c r="Q342" i="4"/>
  <c r="S342" i="4"/>
  <c r="U342" i="4"/>
  <c r="V342" i="4"/>
  <c r="W342" i="4"/>
  <c r="X342" i="4"/>
  <c r="Z342" i="4"/>
  <c r="AA342" i="4" s="1"/>
  <c r="G343" i="4"/>
  <c r="H343" i="4" a="1"/>
  <c r="H343" i="4" s="1"/>
  <c r="I343" i="4" a="1"/>
  <c r="I343" i="4" s="1"/>
  <c r="N343" i="4"/>
  <c r="P343" i="4" a="1"/>
  <c r="P343" i="4" s="1"/>
  <c r="Q343" i="4"/>
  <c r="S343" i="4"/>
  <c r="U343" i="4"/>
  <c r="V343" i="4"/>
  <c r="W343" i="4"/>
  <c r="X343" i="4"/>
  <c r="Z343" i="4"/>
  <c r="AA343" i="4" s="1"/>
  <c r="G344" i="4"/>
  <c r="H344" i="4" a="1"/>
  <c r="H344" i="4" s="1"/>
  <c r="I344" i="4" a="1"/>
  <c r="I344" i="4" s="1"/>
  <c r="N344" i="4"/>
  <c r="P344" i="4" a="1"/>
  <c r="P344" i="4" s="1"/>
  <c r="Q344" i="4"/>
  <c r="S344" i="4"/>
  <c r="U344" i="4"/>
  <c r="V344" i="4"/>
  <c r="W344" i="4"/>
  <c r="X344" i="4"/>
  <c r="Z344" i="4"/>
  <c r="AA344" i="4" s="1"/>
  <c r="G345" i="4"/>
  <c r="H345" i="4" a="1"/>
  <c r="H345" i="4" s="1"/>
  <c r="I345" i="4" a="1"/>
  <c r="I345" i="4" s="1"/>
  <c r="N345" i="4"/>
  <c r="P345" i="4" a="1"/>
  <c r="P345" i="4" s="1"/>
  <c r="Q345" i="4"/>
  <c r="S345" i="4"/>
  <c r="U345" i="4"/>
  <c r="V345" i="4"/>
  <c r="W345" i="4"/>
  <c r="X345" i="4"/>
  <c r="Z345" i="4"/>
  <c r="AB345" i="4" s="1"/>
  <c r="G346" i="4"/>
  <c r="H346" i="4" a="1"/>
  <c r="H346" i="4" s="1"/>
  <c r="I346" i="4" a="1"/>
  <c r="I346" i="4" s="1"/>
  <c r="N346" i="4"/>
  <c r="P346" i="4" a="1"/>
  <c r="P346" i="4" s="1"/>
  <c r="Q346" i="4"/>
  <c r="S346" i="4"/>
  <c r="U346" i="4"/>
  <c r="V346" i="4"/>
  <c r="W346" i="4"/>
  <c r="X346" i="4"/>
  <c r="Z346" i="4"/>
  <c r="AA346" i="4" s="1"/>
  <c r="G347" i="4"/>
  <c r="H347" i="4" a="1"/>
  <c r="H347" i="4" s="1"/>
  <c r="I347" i="4" a="1"/>
  <c r="I347" i="4" s="1"/>
  <c r="N347" i="4"/>
  <c r="P347" i="4" a="1"/>
  <c r="P347" i="4" s="1"/>
  <c r="Q347" i="4"/>
  <c r="S347" i="4"/>
  <c r="U347" i="4"/>
  <c r="V347" i="4"/>
  <c r="W347" i="4"/>
  <c r="X347" i="4"/>
  <c r="Z347" i="4"/>
  <c r="AA347" i="4" s="1"/>
  <c r="G348" i="4"/>
  <c r="H348" i="4" a="1"/>
  <c r="H348" i="4" s="1"/>
  <c r="I348" i="4" a="1"/>
  <c r="I348" i="4" s="1"/>
  <c r="N348" i="4"/>
  <c r="P348" i="4" a="1"/>
  <c r="P348" i="4" s="1"/>
  <c r="Q348" i="4"/>
  <c r="S348" i="4"/>
  <c r="U348" i="4"/>
  <c r="V348" i="4"/>
  <c r="W348" i="4"/>
  <c r="X348" i="4"/>
  <c r="Z348" i="4"/>
  <c r="AA348" i="4" s="1"/>
  <c r="G349" i="4"/>
  <c r="H349" i="4" a="1"/>
  <c r="H349" i="4" s="1"/>
  <c r="I349" i="4" a="1"/>
  <c r="I349" i="4" s="1"/>
  <c r="N349" i="4"/>
  <c r="P349" i="4" a="1"/>
  <c r="P349" i="4" s="1"/>
  <c r="Q349" i="4"/>
  <c r="S349" i="4"/>
  <c r="U349" i="4"/>
  <c r="V349" i="4"/>
  <c r="W349" i="4"/>
  <c r="X349" i="4"/>
  <c r="Z349" i="4"/>
  <c r="AA349" i="4" s="1"/>
  <c r="G350" i="4"/>
  <c r="H350" i="4" a="1"/>
  <c r="H350" i="4" s="1"/>
  <c r="I350" i="4" a="1"/>
  <c r="I350" i="4" s="1"/>
  <c r="N350" i="4"/>
  <c r="P350" i="4" a="1"/>
  <c r="P350" i="4" s="1"/>
  <c r="Q350" i="4"/>
  <c r="S350" i="4"/>
  <c r="U350" i="4"/>
  <c r="V350" i="4"/>
  <c r="W350" i="4"/>
  <c r="X350" i="4"/>
  <c r="Z350" i="4"/>
  <c r="AA350" i="4" s="1"/>
  <c r="G351" i="4"/>
  <c r="H351" i="4" a="1"/>
  <c r="H351" i="4" s="1"/>
  <c r="I351" i="4" a="1"/>
  <c r="I351" i="4" s="1"/>
  <c r="N351" i="4"/>
  <c r="P351" i="4" a="1"/>
  <c r="P351" i="4" s="1"/>
  <c r="Q351" i="4"/>
  <c r="S351" i="4"/>
  <c r="U351" i="4"/>
  <c r="V351" i="4"/>
  <c r="W351" i="4"/>
  <c r="X351" i="4"/>
  <c r="Z351" i="4"/>
  <c r="AB351" i="4" s="1"/>
  <c r="G352" i="4"/>
  <c r="H352" i="4" a="1"/>
  <c r="H352" i="4" s="1"/>
  <c r="I352" i="4" a="1"/>
  <c r="I352" i="4" s="1"/>
  <c r="N352" i="4"/>
  <c r="P352" i="4" a="1"/>
  <c r="P352" i="4" s="1"/>
  <c r="Q352" i="4"/>
  <c r="S352" i="4"/>
  <c r="U352" i="4"/>
  <c r="V352" i="4"/>
  <c r="W352" i="4"/>
  <c r="X352" i="4"/>
  <c r="Z352" i="4"/>
  <c r="AA352" i="4" s="1"/>
  <c r="G353" i="4"/>
  <c r="H353" i="4" a="1"/>
  <c r="H353" i="4" s="1"/>
  <c r="I353" i="4" a="1"/>
  <c r="I353" i="4" s="1"/>
  <c r="N353" i="4"/>
  <c r="P353" i="4" a="1"/>
  <c r="P353" i="4" s="1"/>
  <c r="Q353" i="4"/>
  <c r="S353" i="4"/>
  <c r="U353" i="4"/>
  <c r="V353" i="4"/>
  <c r="W353" i="4"/>
  <c r="X353" i="4"/>
  <c r="Z353" i="4"/>
  <c r="AA353" i="4" s="1"/>
  <c r="G354" i="4"/>
  <c r="H354" i="4" a="1"/>
  <c r="H354" i="4" s="1"/>
  <c r="I354" i="4" a="1"/>
  <c r="I354" i="4" s="1"/>
  <c r="N354" i="4"/>
  <c r="P354" i="4" a="1"/>
  <c r="P354" i="4" s="1"/>
  <c r="Q354" i="4"/>
  <c r="S354" i="4"/>
  <c r="U354" i="4"/>
  <c r="V354" i="4"/>
  <c r="W354" i="4"/>
  <c r="X354" i="4"/>
  <c r="Z354" i="4"/>
  <c r="AA354" i="4" s="1"/>
  <c r="G355" i="4"/>
  <c r="H355" i="4" a="1"/>
  <c r="H355" i="4" s="1"/>
  <c r="I355" i="4" a="1"/>
  <c r="I355" i="4" s="1"/>
  <c r="N355" i="4"/>
  <c r="P355" i="4" a="1"/>
  <c r="P355" i="4" s="1"/>
  <c r="Q355" i="4"/>
  <c r="S355" i="4"/>
  <c r="U355" i="4"/>
  <c r="V355" i="4"/>
  <c r="W355" i="4"/>
  <c r="X355" i="4"/>
  <c r="Z355" i="4"/>
  <c r="AA355" i="4" s="1"/>
  <c r="G356" i="4"/>
  <c r="H356" i="4" a="1"/>
  <c r="H356" i="4" s="1"/>
  <c r="I356" i="4" a="1"/>
  <c r="I356" i="4" s="1"/>
  <c r="N356" i="4"/>
  <c r="P356" i="4" a="1"/>
  <c r="P356" i="4" s="1"/>
  <c r="Q356" i="4"/>
  <c r="S356" i="4"/>
  <c r="U356" i="4"/>
  <c r="V356" i="4"/>
  <c r="W356" i="4"/>
  <c r="X356" i="4"/>
  <c r="Z356" i="4"/>
  <c r="AB356" i="4" s="1"/>
  <c r="G357" i="4"/>
  <c r="H357" i="4" a="1"/>
  <c r="H357" i="4" s="1"/>
  <c r="I357" i="4" a="1"/>
  <c r="I357" i="4" s="1"/>
  <c r="N357" i="4"/>
  <c r="P357" i="4" a="1"/>
  <c r="P357" i="4" s="1"/>
  <c r="Q357" i="4"/>
  <c r="S357" i="4"/>
  <c r="U357" i="4"/>
  <c r="V357" i="4"/>
  <c r="W357" i="4"/>
  <c r="X357" i="4"/>
  <c r="Z357" i="4"/>
  <c r="AB357" i="4" s="1"/>
  <c r="G358" i="4"/>
  <c r="H358" i="4" a="1"/>
  <c r="H358" i="4" s="1"/>
  <c r="I358" i="4" a="1"/>
  <c r="I358" i="4" s="1"/>
  <c r="N358" i="4"/>
  <c r="P358" i="4" a="1"/>
  <c r="P358" i="4" s="1"/>
  <c r="Q358" i="4"/>
  <c r="S358" i="4"/>
  <c r="U358" i="4"/>
  <c r="V358" i="4"/>
  <c r="W358" i="4"/>
  <c r="X358" i="4"/>
  <c r="Z358" i="4"/>
  <c r="AA358" i="4" s="1"/>
  <c r="G359" i="4"/>
  <c r="H359" i="4" a="1"/>
  <c r="H359" i="4" s="1"/>
  <c r="I359" i="4" a="1"/>
  <c r="I359" i="4" s="1"/>
  <c r="N359" i="4"/>
  <c r="P359" i="4" a="1"/>
  <c r="P359" i="4" s="1"/>
  <c r="Q359" i="4"/>
  <c r="S359" i="4"/>
  <c r="U359" i="4"/>
  <c r="V359" i="4"/>
  <c r="W359" i="4"/>
  <c r="X359" i="4"/>
  <c r="Z359" i="4"/>
  <c r="AA359" i="4" s="1"/>
  <c r="G360" i="4"/>
  <c r="H360" i="4" a="1"/>
  <c r="H360" i="4" s="1"/>
  <c r="I360" i="4" a="1"/>
  <c r="I360" i="4" s="1"/>
  <c r="N360" i="4"/>
  <c r="P360" i="4" a="1"/>
  <c r="P360" i="4" s="1"/>
  <c r="Q360" i="4"/>
  <c r="S360" i="4"/>
  <c r="U360" i="4"/>
  <c r="V360" i="4"/>
  <c r="W360" i="4"/>
  <c r="X360" i="4"/>
  <c r="Z360" i="4"/>
  <c r="AA360" i="4" s="1"/>
  <c r="G361" i="4"/>
  <c r="H361" i="4" a="1"/>
  <c r="H361" i="4" s="1"/>
  <c r="I361" i="4" a="1"/>
  <c r="I361" i="4" s="1"/>
  <c r="N361" i="4"/>
  <c r="P361" i="4" a="1"/>
  <c r="P361" i="4" s="1"/>
  <c r="Q361" i="4"/>
  <c r="S361" i="4"/>
  <c r="U361" i="4"/>
  <c r="V361" i="4"/>
  <c r="W361" i="4"/>
  <c r="X361" i="4"/>
  <c r="Z361" i="4"/>
  <c r="AA361" i="4" s="1"/>
  <c r="G362" i="4"/>
  <c r="H362" i="4" a="1"/>
  <c r="H362" i="4" s="1"/>
  <c r="I362" i="4" a="1"/>
  <c r="I362" i="4" s="1"/>
  <c r="N362" i="4"/>
  <c r="P362" i="4" a="1"/>
  <c r="P362" i="4" s="1"/>
  <c r="Q362" i="4"/>
  <c r="S362" i="4"/>
  <c r="U362" i="4"/>
  <c r="V362" i="4"/>
  <c r="W362" i="4"/>
  <c r="X362" i="4"/>
  <c r="Z362" i="4"/>
  <c r="AA362" i="4" s="1"/>
  <c r="G363" i="4"/>
  <c r="H363" i="4" a="1"/>
  <c r="H363" i="4" s="1"/>
  <c r="I363" i="4" a="1"/>
  <c r="I363" i="4" s="1"/>
  <c r="N363" i="4"/>
  <c r="P363" i="4" a="1"/>
  <c r="P363" i="4" s="1"/>
  <c r="Q363" i="4"/>
  <c r="S363" i="4"/>
  <c r="U363" i="4"/>
  <c r="V363" i="4"/>
  <c r="W363" i="4"/>
  <c r="X363" i="4"/>
  <c r="Z363" i="4"/>
  <c r="AB363" i="4" s="1"/>
  <c r="G364" i="4"/>
  <c r="H364" i="4" a="1"/>
  <c r="H364" i="4" s="1"/>
  <c r="I364" i="4" a="1"/>
  <c r="I364" i="4" s="1"/>
  <c r="N364" i="4"/>
  <c r="P364" i="4" a="1"/>
  <c r="P364" i="4" s="1"/>
  <c r="Q364" i="4"/>
  <c r="S364" i="4"/>
  <c r="U364" i="4"/>
  <c r="V364" i="4"/>
  <c r="W364" i="4"/>
  <c r="X364" i="4"/>
  <c r="Z364" i="4"/>
  <c r="AB364" i="4" s="1"/>
  <c r="G365" i="4"/>
  <c r="H365" i="4" a="1"/>
  <c r="H365" i="4" s="1"/>
  <c r="I365" i="4" a="1"/>
  <c r="I365" i="4" s="1"/>
  <c r="N365" i="4"/>
  <c r="P365" i="4" a="1"/>
  <c r="P365" i="4" s="1"/>
  <c r="Q365" i="4"/>
  <c r="S365" i="4"/>
  <c r="U365" i="4"/>
  <c r="V365" i="4"/>
  <c r="W365" i="4"/>
  <c r="X365" i="4"/>
  <c r="Z365" i="4"/>
  <c r="G366" i="4"/>
  <c r="H366" i="4" a="1"/>
  <c r="H366" i="4" s="1"/>
  <c r="I366" i="4" a="1"/>
  <c r="I366" i="4" s="1"/>
  <c r="N366" i="4"/>
  <c r="P366" i="4" a="1"/>
  <c r="P366" i="4" s="1"/>
  <c r="Q366" i="4"/>
  <c r="S366" i="4"/>
  <c r="U366" i="4"/>
  <c r="V366" i="4"/>
  <c r="W366" i="4"/>
  <c r="X366" i="4"/>
  <c r="Z366" i="4"/>
  <c r="AB366" i="4" s="1"/>
  <c r="G367" i="4"/>
  <c r="H367" i="4" a="1"/>
  <c r="H367" i="4" s="1"/>
  <c r="I367" i="4" a="1"/>
  <c r="I367" i="4" s="1"/>
  <c r="N367" i="4"/>
  <c r="P367" i="4" a="1"/>
  <c r="P367" i="4" s="1"/>
  <c r="Q367" i="4"/>
  <c r="S367" i="4"/>
  <c r="U367" i="4"/>
  <c r="V367" i="4"/>
  <c r="W367" i="4"/>
  <c r="X367" i="4"/>
  <c r="Z367" i="4"/>
  <c r="AA367" i="4" s="1"/>
  <c r="G368" i="4"/>
  <c r="H368" i="4" a="1"/>
  <c r="H368" i="4" s="1"/>
  <c r="I368" i="4" a="1"/>
  <c r="I368" i="4" s="1"/>
  <c r="N368" i="4"/>
  <c r="P368" i="4" a="1"/>
  <c r="P368" i="4" s="1"/>
  <c r="Q368" i="4"/>
  <c r="S368" i="4"/>
  <c r="U368" i="4"/>
  <c r="V368" i="4"/>
  <c r="W368" i="4"/>
  <c r="X368" i="4"/>
  <c r="Z368" i="4"/>
  <c r="AA368" i="4" s="1"/>
  <c r="G369" i="4"/>
  <c r="H369" i="4" a="1"/>
  <c r="H369" i="4" s="1"/>
  <c r="I369" i="4" a="1"/>
  <c r="I369" i="4" s="1"/>
  <c r="N369" i="4"/>
  <c r="P369" i="4" a="1"/>
  <c r="P369" i="4" s="1"/>
  <c r="Q369" i="4"/>
  <c r="S369" i="4"/>
  <c r="U369" i="4"/>
  <c r="V369" i="4"/>
  <c r="W369" i="4"/>
  <c r="X369" i="4"/>
  <c r="Z369" i="4"/>
  <c r="AB369" i="4" s="1"/>
  <c r="G370" i="4"/>
  <c r="H370" i="4" a="1"/>
  <c r="H370" i="4" s="1"/>
  <c r="I370" i="4" a="1"/>
  <c r="I370" i="4" s="1"/>
  <c r="N370" i="4"/>
  <c r="P370" i="4" a="1"/>
  <c r="P370" i="4" s="1"/>
  <c r="Q370" i="4"/>
  <c r="S370" i="4"/>
  <c r="U370" i="4"/>
  <c r="V370" i="4"/>
  <c r="W370" i="4"/>
  <c r="X370" i="4"/>
  <c r="Z370" i="4"/>
  <c r="AB370" i="4" s="1"/>
  <c r="G371" i="4"/>
  <c r="H371" i="4" a="1"/>
  <c r="H371" i="4" s="1"/>
  <c r="I371" i="4" a="1"/>
  <c r="I371" i="4" s="1"/>
  <c r="N371" i="4"/>
  <c r="P371" i="4" a="1"/>
  <c r="P371" i="4" s="1"/>
  <c r="Q371" i="4"/>
  <c r="S371" i="4"/>
  <c r="U371" i="4"/>
  <c r="V371" i="4"/>
  <c r="W371" i="4"/>
  <c r="X371" i="4"/>
  <c r="Z371" i="4"/>
  <c r="AB371" i="4" s="1"/>
  <c r="G372" i="4"/>
  <c r="H372" i="4" a="1"/>
  <c r="H372" i="4" s="1"/>
  <c r="I372" i="4" a="1"/>
  <c r="I372" i="4" s="1"/>
  <c r="N372" i="4"/>
  <c r="P372" i="4" a="1"/>
  <c r="P372" i="4" s="1"/>
  <c r="Q372" i="4"/>
  <c r="S372" i="4"/>
  <c r="U372" i="4"/>
  <c r="V372" i="4"/>
  <c r="W372" i="4"/>
  <c r="X372" i="4"/>
  <c r="Z372" i="4"/>
  <c r="G373" i="4"/>
  <c r="H373" i="4" a="1"/>
  <c r="H373" i="4" s="1"/>
  <c r="I373" i="4" a="1"/>
  <c r="I373" i="4" s="1"/>
  <c r="N373" i="4"/>
  <c r="P373" i="4" a="1"/>
  <c r="P373" i="4" s="1"/>
  <c r="Q373" i="4"/>
  <c r="S373" i="4"/>
  <c r="U373" i="4"/>
  <c r="V373" i="4"/>
  <c r="W373" i="4"/>
  <c r="X373" i="4"/>
  <c r="Z373" i="4"/>
  <c r="AB373" i="4" s="1"/>
  <c r="G374" i="4"/>
  <c r="H374" i="4" a="1"/>
  <c r="H374" i="4" s="1"/>
  <c r="I374" i="4" a="1"/>
  <c r="I374" i="4" s="1"/>
  <c r="N374" i="4"/>
  <c r="P374" i="4" a="1"/>
  <c r="P374" i="4" s="1"/>
  <c r="Q374" i="4"/>
  <c r="S374" i="4"/>
  <c r="U374" i="4"/>
  <c r="V374" i="4"/>
  <c r="W374" i="4"/>
  <c r="X374" i="4"/>
  <c r="Z374" i="4"/>
  <c r="AB374" i="4" s="1"/>
  <c r="G375" i="4"/>
  <c r="H375" i="4" a="1"/>
  <c r="H375" i="4" s="1"/>
  <c r="I375" i="4" a="1"/>
  <c r="I375" i="4" s="1"/>
  <c r="N375" i="4"/>
  <c r="P375" i="4" a="1"/>
  <c r="P375" i="4" s="1"/>
  <c r="Q375" i="4"/>
  <c r="S375" i="4"/>
  <c r="U375" i="4"/>
  <c r="V375" i="4"/>
  <c r="W375" i="4"/>
  <c r="X375" i="4"/>
  <c r="Z375" i="4"/>
  <c r="AB375" i="4" s="1"/>
  <c r="G376" i="4"/>
  <c r="H376" i="4" a="1"/>
  <c r="H376" i="4" s="1"/>
  <c r="I376" i="4" a="1"/>
  <c r="I376" i="4" s="1"/>
  <c r="N376" i="4"/>
  <c r="P376" i="4" a="1"/>
  <c r="P376" i="4" s="1"/>
  <c r="Q376" i="4"/>
  <c r="S376" i="4"/>
  <c r="U376" i="4"/>
  <c r="V376" i="4"/>
  <c r="W376" i="4"/>
  <c r="X376" i="4"/>
  <c r="Z376" i="4"/>
  <c r="AA376" i="4" s="1"/>
  <c r="G377" i="4"/>
  <c r="H377" i="4" a="1"/>
  <c r="H377" i="4" s="1"/>
  <c r="I377" i="4" a="1"/>
  <c r="I377" i="4" s="1"/>
  <c r="N377" i="4"/>
  <c r="P377" i="4" a="1"/>
  <c r="P377" i="4" s="1"/>
  <c r="Q377" i="4"/>
  <c r="S377" i="4"/>
  <c r="U377" i="4"/>
  <c r="V377" i="4"/>
  <c r="W377" i="4"/>
  <c r="X377" i="4"/>
  <c r="Z377" i="4"/>
  <c r="AA377" i="4" s="1"/>
  <c r="G378" i="4"/>
  <c r="H378" i="4" a="1"/>
  <c r="H378" i="4" s="1"/>
  <c r="I378" i="4" a="1"/>
  <c r="I378" i="4" s="1"/>
  <c r="N378" i="4"/>
  <c r="P378" i="4" a="1"/>
  <c r="P378" i="4" s="1"/>
  <c r="Q378" i="4"/>
  <c r="S378" i="4"/>
  <c r="U378" i="4"/>
  <c r="V378" i="4"/>
  <c r="W378" i="4"/>
  <c r="X378" i="4"/>
  <c r="Z378" i="4"/>
  <c r="AA378" i="4" s="1"/>
  <c r="G379" i="4"/>
  <c r="H379" i="4" a="1"/>
  <c r="H379" i="4" s="1"/>
  <c r="I379" i="4" a="1"/>
  <c r="I379" i="4" s="1"/>
  <c r="N379" i="4"/>
  <c r="P379" i="4" a="1"/>
  <c r="P379" i="4" s="1"/>
  <c r="Q379" i="4"/>
  <c r="S379" i="4"/>
  <c r="U379" i="4"/>
  <c r="V379" i="4"/>
  <c r="W379" i="4"/>
  <c r="X379" i="4"/>
  <c r="Z379" i="4"/>
  <c r="AB379" i="4" s="1"/>
  <c r="G380" i="4"/>
  <c r="H380" i="4" a="1"/>
  <c r="H380" i="4" s="1"/>
  <c r="I380" i="4" a="1"/>
  <c r="I380" i="4" s="1"/>
  <c r="N380" i="4"/>
  <c r="P380" i="4" a="1"/>
  <c r="P380" i="4" s="1"/>
  <c r="Q380" i="4"/>
  <c r="S380" i="4"/>
  <c r="U380" i="4"/>
  <c r="V380" i="4"/>
  <c r="W380" i="4"/>
  <c r="X380" i="4"/>
  <c r="Z380" i="4"/>
  <c r="AA380" i="4" s="1"/>
  <c r="G381" i="4"/>
  <c r="H381" i="4" a="1"/>
  <c r="H381" i="4" s="1"/>
  <c r="I381" i="4" a="1"/>
  <c r="I381" i="4" s="1"/>
  <c r="N381" i="4"/>
  <c r="P381" i="4" a="1"/>
  <c r="P381" i="4" s="1"/>
  <c r="Q381" i="4"/>
  <c r="S381" i="4"/>
  <c r="U381" i="4"/>
  <c r="V381" i="4"/>
  <c r="W381" i="4"/>
  <c r="X381" i="4"/>
  <c r="Z381" i="4"/>
  <c r="AB381" i="4" s="1"/>
  <c r="G382" i="4"/>
  <c r="H382" i="4" a="1"/>
  <c r="H382" i="4" s="1"/>
  <c r="I382" i="4" a="1"/>
  <c r="I382" i="4" s="1"/>
  <c r="N382" i="4"/>
  <c r="P382" i="4" a="1"/>
  <c r="P382" i="4" s="1"/>
  <c r="Q382" i="4"/>
  <c r="S382" i="4"/>
  <c r="U382" i="4"/>
  <c r="V382" i="4"/>
  <c r="W382" i="4"/>
  <c r="X382" i="4"/>
  <c r="Z382" i="4"/>
  <c r="AB382" i="4" s="1"/>
  <c r="G383" i="4"/>
  <c r="H383" i="4" a="1"/>
  <c r="H383" i="4" s="1"/>
  <c r="I383" i="4" a="1"/>
  <c r="I383" i="4" s="1"/>
  <c r="N383" i="4"/>
  <c r="P383" i="4" a="1"/>
  <c r="P383" i="4" s="1"/>
  <c r="Q383" i="4"/>
  <c r="S383" i="4"/>
  <c r="U383" i="4"/>
  <c r="V383" i="4"/>
  <c r="W383" i="4"/>
  <c r="X383" i="4"/>
  <c r="Z383" i="4"/>
  <c r="AA383" i="4" s="1"/>
  <c r="G384" i="4"/>
  <c r="H384" i="4" a="1"/>
  <c r="H384" i="4" s="1"/>
  <c r="I384" i="4" a="1"/>
  <c r="I384" i="4" s="1"/>
  <c r="N384" i="4"/>
  <c r="P384" i="4" a="1"/>
  <c r="P384" i="4" s="1"/>
  <c r="Q384" i="4"/>
  <c r="S384" i="4"/>
  <c r="U384" i="4"/>
  <c r="V384" i="4"/>
  <c r="W384" i="4"/>
  <c r="X384" i="4"/>
  <c r="Z384" i="4"/>
  <c r="AA384" i="4" s="1"/>
  <c r="G385" i="4"/>
  <c r="H385" i="4" a="1"/>
  <c r="H385" i="4" s="1"/>
  <c r="I385" i="4" a="1"/>
  <c r="I385" i="4" s="1"/>
  <c r="N385" i="4"/>
  <c r="P385" i="4" a="1"/>
  <c r="P385" i="4" s="1"/>
  <c r="Q385" i="4"/>
  <c r="S385" i="4"/>
  <c r="U385" i="4"/>
  <c r="V385" i="4"/>
  <c r="W385" i="4"/>
  <c r="X385" i="4"/>
  <c r="Z385" i="4"/>
  <c r="AA385" i="4" s="1"/>
  <c r="G386" i="4"/>
  <c r="H386" i="4" a="1"/>
  <c r="H386" i="4" s="1"/>
  <c r="I386" i="4" a="1"/>
  <c r="I386" i="4" s="1"/>
  <c r="N386" i="4"/>
  <c r="P386" i="4" a="1"/>
  <c r="P386" i="4" s="1"/>
  <c r="Q386" i="4"/>
  <c r="S386" i="4"/>
  <c r="U386" i="4"/>
  <c r="V386" i="4"/>
  <c r="W386" i="4"/>
  <c r="X386" i="4"/>
  <c r="Z386" i="4"/>
  <c r="AA386" i="4" s="1"/>
  <c r="G387" i="4"/>
  <c r="H387" i="4" a="1"/>
  <c r="H387" i="4" s="1"/>
  <c r="I387" i="4" a="1"/>
  <c r="I387" i="4" s="1"/>
  <c r="N387" i="4"/>
  <c r="P387" i="4" a="1"/>
  <c r="P387" i="4" s="1"/>
  <c r="Q387" i="4"/>
  <c r="S387" i="4"/>
  <c r="U387" i="4"/>
  <c r="V387" i="4"/>
  <c r="W387" i="4"/>
  <c r="X387" i="4"/>
  <c r="Z387" i="4"/>
  <c r="AB387" i="4" s="1"/>
  <c r="G388" i="4"/>
  <c r="H388" i="4" a="1"/>
  <c r="H388" i="4" s="1"/>
  <c r="I388" i="4" a="1"/>
  <c r="I388" i="4" s="1"/>
  <c r="N388" i="4"/>
  <c r="P388" i="4" a="1"/>
  <c r="P388" i="4" s="1"/>
  <c r="Q388" i="4"/>
  <c r="S388" i="4"/>
  <c r="U388" i="4"/>
  <c r="V388" i="4"/>
  <c r="W388" i="4"/>
  <c r="X388" i="4"/>
  <c r="Z388" i="4"/>
  <c r="AB388" i="4" s="1"/>
  <c r="G389" i="4"/>
  <c r="H389" i="4" a="1"/>
  <c r="H389" i="4" s="1"/>
  <c r="I389" i="4" a="1"/>
  <c r="I389" i="4" s="1"/>
  <c r="N389" i="4"/>
  <c r="P389" i="4" a="1"/>
  <c r="P389" i="4" s="1"/>
  <c r="Q389" i="4"/>
  <c r="S389" i="4"/>
  <c r="U389" i="4"/>
  <c r="V389" i="4"/>
  <c r="W389" i="4"/>
  <c r="X389" i="4"/>
  <c r="Z389" i="4"/>
  <c r="AB389" i="4" s="1"/>
  <c r="G390" i="4"/>
  <c r="H390" i="4" a="1"/>
  <c r="H390" i="4" s="1"/>
  <c r="I390" i="4" a="1"/>
  <c r="I390" i="4" s="1"/>
  <c r="N390" i="4"/>
  <c r="P390" i="4" a="1"/>
  <c r="P390" i="4" s="1"/>
  <c r="Q390" i="4"/>
  <c r="S390" i="4"/>
  <c r="U390" i="4"/>
  <c r="V390" i="4"/>
  <c r="W390" i="4"/>
  <c r="X390" i="4"/>
  <c r="Z390" i="4"/>
  <c r="AA390" i="4" s="1"/>
  <c r="G391" i="4"/>
  <c r="H391" i="4" a="1"/>
  <c r="H391" i="4" s="1"/>
  <c r="I391" i="4" a="1"/>
  <c r="I391" i="4" s="1"/>
  <c r="N391" i="4"/>
  <c r="P391" i="4" a="1"/>
  <c r="P391" i="4" s="1"/>
  <c r="Q391" i="4"/>
  <c r="S391" i="4"/>
  <c r="U391" i="4"/>
  <c r="V391" i="4"/>
  <c r="W391" i="4"/>
  <c r="X391" i="4"/>
  <c r="Z391" i="4"/>
  <c r="AA391" i="4" s="1"/>
  <c r="G392" i="4"/>
  <c r="H392" i="4" a="1"/>
  <c r="H392" i="4" s="1"/>
  <c r="I392" i="4" a="1"/>
  <c r="I392" i="4" s="1"/>
  <c r="N392" i="4"/>
  <c r="P392" i="4" a="1"/>
  <c r="P392" i="4" s="1"/>
  <c r="Q392" i="4"/>
  <c r="S392" i="4"/>
  <c r="U392" i="4"/>
  <c r="V392" i="4"/>
  <c r="W392" i="4"/>
  <c r="X392" i="4"/>
  <c r="Z392" i="4"/>
  <c r="AA392" i="4" s="1"/>
  <c r="G393" i="4"/>
  <c r="H393" i="4" a="1"/>
  <c r="H393" i="4" s="1"/>
  <c r="I393" i="4" a="1"/>
  <c r="I393" i="4" s="1"/>
  <c r="N393" i="4"/>
  <c r="P393" i="4" a="1"/>
  <c r="P393" i="4" s="1"/>
  <c r="Q393" i="4"/>
  <c r="S393" i="4"/>
  <c r="U393" i="4"/>
  <c r="V393" i="4"/>
  <c r="W393" i="4"/>
  <c r="X393" i="4"/>
  <c r="Z393" i="4"/>
  <c r="AA393" i="4" s="1"/>
  <c r="G394" i="4"/>
  <c r="H394" i="4" a="1"/>
  <c r="H394" i="4" s="1"/>
  <c r="I394" i="4" a="1"/>
  <c r="I394" i="4" s="1"/>
  <c r="N394" i="4"/>
  <c r="P394" i="4" a="1"/>
  <c r="P394" i="4" s="1"/>
  <c r="Q394" i="4"/>
  <c r="S394" i="4"/>
  <c r="U394" i="4"/>
  <c r="V394" i="4"/>
  <c r="W394" i="4"/>
  <c r="X394" i="4"/>
  <c r="Z394" i="4"/>
  <c r="AB394" i="4" s="1"/>
  <c r="G395" i="4"/>
  <c r="H395" i="4" a="1"/>
  <c r="H395" i="4" s="1"/>
  <c r="I395" i="4" a="1"/>
  <c r="I395" i="4" s="1"/>
  <c r="N395" i="4"/>
  <c r="P395" i="4" a="1"/>
  <c r="P395" i="4" s="1"/>
  <c r="Q395" i="4"/>
  <c r="S395" i="4"/>
  <c r="U395" i="4"/>
  <c r="V395" i="4"/>
  <c r="W395" i="4"/>
  <c r="X395" i="4"/>
  <c r="Z395" i="4"/>
  <c r="AA395" i="4" s="1"/>
  <c r="G396" i="4"/>
  <c r="H396" i="4" a="1"/>
  <c r="H396" i="4" s="1"/>
  <c r="I396" i="4" a="1"/>
  <c r="I396" i="4" s="1"/>
  <c r="N396" i="4"/>
  <c r="P396" i="4" a="1"/>
  <c r="P396" i="4" s="1"/>
  <c r="Q396" i="4"/>
  <c r="S396" i="4"/>
  <c r="U396" i="4"/>
  <c r="V396" i="4"/>
  <c r="W396" i="4"/>
  <c r="X396" i="4"/>
  <c r="Z396" i="4"/>
  <c r="AA396" i="4" s="1"/>
  <c r="G397" i="4"/>
  <c r="H397" i="4" a="1"/>
  <c r="H397" i="4" s="1"/>
  <c r="I397" i="4" a="1"/>
  <c r="I397" i="4" s="1"/>
  <c r="N397" i="4"/>
  <c r="P397" i="4" a="1"/>
  <c r="P397" i="4" s="1"/>
  <c r="Q397" i="4"/>
  <c r="S397" i="4"/>
  <c r="U397" i="4"/>
  <c r="V397" i="4"/>
  <c r="W397" i="4"/>
  <c r="X397" i="4"/>
  <c r="Z397" i="4"/>
  <c r="AA397" i="4" s="1"/>
  <c r="G398" i="4"/>
  <c r="H398" i="4" a="1"/>
  <c r="H398" i="4" s="1"/>
  <c r="I398" i="4" a="1"/>
  <c r="I398" i="4" s="1"/>
  <c r="N398" i="4"/>
  <c r="P398" i="4" a="1"/>
  <c r="P398" i="4" s="1"/>
  <c r="Q398" i="4"/>
  <c r="S398" i="4"/>
  <c r="U398" i="4"/>
  <c r="V398" i="4"/>
  <c r="W398" i="4"/>
  <c r="X398" i="4"/>
  <c r="Z398" i="4"/>
  <c r="AA398" i="4" s="1"/>
  <c r="G399" i="4"/>
  <c r="H399" i="4" a="1"/>
  <c r="H399" i="4" s="1"/>
  <c r="I399" i="4" a="1"/>
  <c r="I399" i="4" s="1"/>
  <c r="N399" i="4"/>
  <c r="P399" i="4" a="1"/>
  <c r="P399" i="4" s="1"/>
  <c r="Q399" i="4"/>
  <c r="S399" i="4"/>
  <c r="U399" i="4"/>
  <c r="V399" i="4"/>
  <c r="W399" i="4"/>
  <c r="X399" i="4"/>
  <c r="Z399" i="4"/>
  <c r="AA399" i="4" s="1"/>
  <c r="G400" i="4"/>
  <c r="H400" i="4" a="1"/>
  <c r="H400" i="4" s="1"/>
  <c r="I400" i="4" a="1"/>
  <c r="I400" i="4" s="1"/>
  <c r="N400" i="4"/>
  <c r="P400" i="4" a="1"/>
  <c r="P400" i="4" s="1"/>
  <c r="Q400" i="4"/>
  <c r="S400" i="4"/>
  <c r="U400" i="4"/>
  <c r="V400" i="4"/>
  <c r="W400" i="4"/>
  <c r="X400" i="4"/>
  <c r="Z400" i="4"/>
  <c r="AB400" i="4" s="1"/>
  <c r="G401" i="4"/>
  <c r="H401" i="4" a="1"/>
  <c r="H401" i="4" s="1"/>
  <c r="I401" i="4" a="1"/>
  <c r="I401" i="4" s="1"/>
  <c r="N401" i="4"/>
  <c r="P401" i="4" a="1"/>
  <c r="P401" i="4" s="1"/>
  <c r="Q401" i="4"/>
  <c r="S401" i="4"/>
  <c r="U401" i="4"/>
  <c r="V401" i="4"/>
  <c r="W401" i="4"/>
  <c r="X401" i="4"/>
  <c r="Z401" i="4"/>
  <c r="AB401" i="4" s="1"/>
  <c r="G402" i="4"/>
  <c r="H402" i="4" a="1"/>
  <c r="H402" i="4" s="1"/>
  <c r="I402" i="4" a="1"/>
  <c r="I402" i="4" s="1"/>
  <c r="N402" i="4"/>
  <c r="P402" i="4" a="1"/>
  <c r="P402" i="4" s="1"/>
  <c r="Q402" i="4"/>
  <c r="S402" i="4"/>
  <c r="U402" i="4"/>
  <c r="V402" i="4"/>
  <c r="W402" i="4"/>
  <c r="X402" i="4"/>
  <c r="Z402" i="4"/>
  <c r="G403" i="4"/>
  <c r="H403" i="4" a="1"/>
  <c r="H403" i="4" s="1"/>
  <c r="I403" i="4" a="1"/>
  <c r="I403" i="4" s="1"/>
  <c r="N403" i="4"/>
  <c r="P403" i="4" a="1"/>
  <c r="P403" i="4" s="1"/>
  <c r="Q403" i="4"/>
  <c r="S403" i="4"/>
  <c r="U403" i="4"/>
  <c r="V403" i="4"/>
  <c r="W403" i="4"/>
  <c r="X403" i="4"/>
  <c r="Z403" i="4"/>
  <c r="AA403" i="4" s="1"/>
  <c r="G404" i="4"/>
  <c r="H404" i="4" a="1"/>
  <c r="H404" i="4" s="1"/>
  <c r="I404" i="4" a="1"/>
  <c r="I404" i="4" s="1"/>
  <c r="N404" i="4"/>
  <c r="P404" i="4" a="1"/>
  <c r="P404" i="4" s="1"/>
  <c r="Q404" i="4"/>
  <c r="S404" i="4"/>
  <c r="U404" i="4"/>
  <c r="V404" i="4"/>
  <c r="W404" i="4"/>
  <c r="X404" i="4"/>
  <c r="Z404" i="4"/>
  <c r="AB404" i="4" s="1"/>
  <c r="G405" i="4"/>
  <c r="H405" i="4" a="1"/>
  <c r="H405" i="4" s="1"/>
  <c r="I405" i="4" a="1"/>
  <c r="I405" i="4" s="1"/>
  <c r="N405" i="4"/>
  <c r="P405" i="4" a="1"/>
  <c r="P405" i="4" s="1"/>
  <c r="Q405" i="4"/>
  <c r="S405" i="4"/>
  <c r="U405" i="4"/>
  <c r="V405" i="4"/>
  <c r="W405" i="4"/>
  <c r="X405" i="4"/>
  <c r="Z405" i="4"/>
  <c r="AB405" i="4" s="1"/>
  <c r="G406" i="4"/>
  <c r="H406" i="4" a="1"/>
  <c r="H406" i="4" s="1"/>
  <c r="I406" i="4" a="1"/>
  <c r="I406" i="4" s="1"/>
  <c r="N406" i="4"/>
  <c r="P406" i="4" a="1"/>
  <c r="P406" i="4" s="1"/>
  <c r="Q406" i="4"/>
  <c r="S406" i="4"/>
  <c r="U406" i="4"/>
  <c r="V406" i="4"/>
  <c r="W406" i="4"/>
  <c r="X406" i="4"/>
  <c r="Z406" i="4"/>
  <c r="AB406" i="4" s="1"/>
  <c r="G407" i="4"/>
  <c r="H407" i="4" a="1"/>
  <c r="H407" i="4" s="1"/>
  <c r="I407" i="4" a="1"/>
  <c r="I407" i="4" s="1"/>
  <c r="N407" i="4"/>
  <c r="P407" i="4" a="1"/>
  <c r="P407" i="4" s="1"/>
  <c r="Q407" i="4"/>
  <c r="S407" i="4"/>
  <c r="U407" i="4"/>
  <c r="V407" i="4"/>
  <c r="W407" i="4"/>
  <c r="X407" i="4"/>
  <c r="Z407" i="4"/>
  <c r="AB407" i="4" s="1"/>
  <c r="G408" i="4"/>
  <c r="H408" i="4" a="1"/>
  <c r="H408" i="4" s="1"/>
  <c r="I408" i="4" a="1"/>
  <c r="I408" i="4" s="1"/>
  <c r="N408" i="4"/>
  <c r="P408" i="4" a="1"/>
  <c r="P408" i="4" s="1"/>
  <c r="Q408" i="4"/>
  <c r="S408" i="4"/>
  <c r="U408" i="4"/>
  <c r="V408" i="4"/>
  <c r="W408" i="4"/>
  <c r="X408" i="4"/>
  <c r="Z408" i="4"/>
  <c r="G409" i="4"/>
  <c r="H409" i="4" a="1"/>
  <c r="H409" i="4" s="1"/>
  <c r="I409" i="4" a="1"/>
  <c r="I409" i="4" s="1"/>
  <c r="N409" i="4"/>
  <c r="P409" i="4" a="1"/>
  <c r="P409" i="4" s="1"/>
  <c r="Q409" i="4"/>
  <c r="S409" i="4"/>
  <c r="U409" i="4"/>
  <c r="V409" i="4"/>
  <c r="W409" i="4"/>
  <c r="X409" i="4"/>
  <c r="Z409" i="4"/>
  <c r="AA409" i="4" s="1"/>
  <c r="G410" i="4"/>
  <c r="H410" i="4" a="1"/>
  <c r="H410" i="4" s="1"/>
  <c r="I410" i="4" a="1"/>
  <c r="I410" i="4" s="1"/>
  <c r="N410" i="4"/>
  <c r="P410" i="4" a="1"/>
  <c r="P410" i="4" s="1"/>
  <c r="Q410" i="4"/>
  <c r="S410" i="4"/>
  <c r="U410" i="4"/>
  <c r="V410" i="4"/>
  <c r="W410" i="4"/>
  <c r="X410" i="4"/>
  <c r="Z410" i="4"/>
  <c r="AA410" i="4" s="1"/>
  <c r="G411" i="4"/>
  <c r="H411" i="4" a="1"/>
  <c r="H411" i="4" s="1"/>
  <c r="I411" i="4" a="1"/>
  <c r="I411" i="4" s="1"/>
  <c r="N411" i="4"/>
  <c r="P411" i="4" a="1"/>
  <c r="P411" i="4" s="1"/>
  <c r="Q411" i="4"/>
  <c r="S411" i="4"/>
  <c r="U411" i="4"/>
  <c r="V411" i="4"/>
  <c r="W411" i="4"/>
  <c r="X411" i="4"/>
  <c r="Z411" i="4"/>
  <c r="AA411" i="4" s="1"/>
  <c r="G412" i="4"/>
  <c r="H412" i="4" a="1"/>
  <c r="H412" i="4" s="1"/>
  <c r="I412" i="4" a="1"/>
  <c r="I412" i="4" s="1"/>
  <c r="N412" i="4"/>
  <c r="P412" i="4" a="1"/>
  <c r="P412" i="4" s="1"/>
  <c r="Q412" i="4"/>
  <c r="S412" i="4"/>
  <c r="U412" i="4"/>
  <c r="V412" i="4"/>
  <c r="W412" i="4"/>
  <c r="X412" i="4"/>
  <c r="Z412" i="4"/>
  <c r="AB412" i="4" s="1"/>
  <c r="G413" i="4"/>
  <c r="H413" i="4" a="1"/>
  <c r="H413" i="4" s="1"/>
  <c r="I413" i="4" a="1"/>
  <c r="I413" i="4" s="1"/>
  <c r="N413" i="4"/>
  <c r="P413" i="4" a="1"/>
  <c r="P413" i="4" s="1"/>
  <c r="Q413" i="4"/>
  <c r="S413" i="4"/>
  <c r="U413" i="4"/>
  <c r="V413" i="4"/>
  <c r="W413" i="4"/>
  <c r="X413" i="4"/>
  <c r="Z413" i="4"/>
  <c r="AA413" i="4" s="1"/>
  <c r="G414" i="4"/>
  <c r="H414" i="4" a="1"/>
  <c r="H414" i="4" s="1"/>
  <c r="I414" i="4" a="1"/>
  <c r="I414" i="4" s="1"/>
  <c r="N414" i="4"/>
  <c r="P414" i="4" a="1"/>
  <c r="P414" i="4" s="1"/>
  <c r="Q414" i="4"/>
  <c r="S414" i="4"/>
  <c r="U414" i="4"/>
  <c r="V414" i="4"/>
  <c r="W414" i="4"/>
  <c r="X414" i="4"/>
  <c r="Z414" i="4"/>
  <c r="G415" i="4"/>
  <c r="H415" i="4" a="1"/>
  <c r="H415" i="4" s="1"/>
  <c r="I415" i="4" a="1"/>
  <c r="I415" i="4" s="1"/>
  <c r="N415" i="4"/>
  <c r="P415" i="4" a="1"/>
  <c r="P415" i="4" s="1"/>
  <c r="Q415" i="4"/>
  <c r="S415" i="4"/>
  <c r="U415" i="4"/>
  <c r="V415" i="4"/>
  <c r="W415" i="4"/>
  <c r="X415" i="4"/>
  <c r="Z415" i="4"/>
  <c r="AA415" i="4" s="1"/>
  <c r="G416" i="4"/>
  <c r="H416" i="4" a="1"/>
  <c r="H416" i="4" s="1"/>
  <c r="I416" i="4" a="1"/>
  <c r="I416" i="4" s="1"/>
  <c r="N416" i="4"/>
  <c r="P416" i="4" a="1"/>
  <c r="P416" i="4" s="1"/>
  <c r="Q416" i="4"/>
  <c r="S416" i="4"/>
  <c r="U416" i="4"/>
  <c r="V416" i="4"/>
  <c r="W416" i="4"/>
  <c r="X416" i="4"/>
  <c r="Z416" i="4"/>
  <c r="AB416" i="4" s="1"/>
  <c r="G417" i="4"/>
  <c r="H417" i="4" a="1"/>
  <c r="H417" i="4" s="1"/>
  <c r="I417" i="4" a="1"/>
  <c r="I417" i="4" s="1"/>
  <c r="N417" i="4"/>
  <c r="P417" i="4" a="1"/>
  <c r="P417" i="4" s="1"/>
  <c r="Q417" i="4"/>
  <c r="S417" i="4"/>
  <c r="U417" i="4"/>
  <c r="V417" i="4"/>
  <c r="W417" i="4"/>
  <c r="X417" i="4"/>
  <c r="Z417" i="4"/>
  <c r="AA417" i="4" s="1"/>
  <c r="G418" i="4"/>
  <c r="H418" i="4" a="1"/>
  <c r="H418" i="4" s="1"/>
  <c r="I418" i="4" a="1"/>
  <c r="I418" i="4" s="1"/>
  <c r="N418" i="4"/>
  <c r="P418" i="4" a="1"/>
  <c r="P418" i="4" s="1"/>
  <c r="Q418" i="4"/>
  <c r="S418" i="4"/>
  <c r="U418" i="4"/>
  <c r="V418" i="4"/>
  <c r="W418" i="4"/>
  <c r="X418" i="4"/>
  <c r="Z418" i="4"/>
  <c r="AB418" i="4" s="1"/>
  <c r="G419" i="4"/>
  <c r="H419" i="4" a="1"/>
  <c r="H419" i="4" s="1"/>
  <c r="I419" i="4" a="1"/>
  <c r="I419" i="4" s="1"/>
  <c r="N419" i="4"/>
  <c r="P419" i="4" a="1"/>
  <c r="P419" i="4" s="1"/>
  <c r="Q419" i="4"/>
  <c r="S419" i="4"/>
  <c r="U419" i="4"/>
  <c r="V419" i="4"/>
  <c r="W419" i="4"/>
  <c r="X419" i="4"/>
  <c r="Z419" i="4"/>
  <c r="AA419" i="4" s="1"/>
  <c r="G420" i="4"/>
  <c r="H420" i="4" a="1"/>
  <c r="H420" i="4" s="1"/>
  <c r="I420" i="4" a="1"/>
  <c r="I420" i="4" s="1"/>
  <c r="N420" i="4"/>
  <c r="P420" i="4" a="1"/>
  <c r="P420" i="4" s="1"/>
  <c r="Q420" i="4"/>
  <c r="S420" i="4"/>
  <c r="U420" i="4"/>
  <c r="V420" i="4"/>
  <c r="W420" i="4"/>
  <c r="X420" i="4"/>
  <c r="Z420" i="4"/>
  <c r="G421" i="4"/>
  <c r="H421" i="4" a="1"/>
  <c r="H421" i="4" s="1"/>
  <c r="I421" i="4" a="1"/>
  <c r="I421" i="4" s="1"/>
  <c r="N421" i="4"/>
  <c r="P421" i="4" a="1"/>
  <c r="P421" i="4" s="1"/>
  <c r="Q421" i="4"/>
  <c r="S421" i="4"/>
  <c r="U421" i="4"/>
  <c r="V421" i="4"/>
  <c r="W421" i="4"/>
  <c r="X421" i="4"/>
  <c r="Z421" i="4"/>
  <c r="AA421" i="4" s="1"/>
  <c r="G422" i="4"/>
  <c r="H422" i="4" a="1"/>
  <c r="H422" i="4" s="1"/>
  <c r="I422" i="4" a="1"/>
  <c r="I422" i="4" s="1"/>
  <c r="N422" i="4"/>
  <c r="P422" i="4" a="1"/>
  <c r="P422" i="4" s="1"/>
  <c r="Q422" i="4"/>
  <c r="S422" i="4"/>
  <c r="U422" i="4"/>
  <c r="V422" i="4"/>
  <c r="W422" i="4"/>
  <c r="X422" i="4"/>
  <c r="Z422" i="4"/>
  <c r="AA422" i="4" s="1"/>
  <c r="G423" i="4"/>
  <c r="H423" i="4" a="1"/>
  <c r="H423" i="4" s="1"/>
  <c r="I423" i="4" a="1"/>
  <c r="I423" i="4" s="1"/>
  <c r="N423" i="4"/>
  <c r="P423" i="4" a="1"/>
  <c r="P423" i="4" s="1"/>
  <c r="Q423" i="4"/>
  <c r="S423" i="4"/>
  <c r="U423" i="4"/>
  <c r="V423" i="4"/>
  <c r="W423" i="4"/>
  <c r="X423" i="4"/>
  <c r="Z423" i="4"/>
  <c r="AA423" i="4" s="1"/>
  <c r="G424" i="4"/>
  <c r="H424" i="4" a="1"/>
  <c r="H424" i="4" s="1"/>
  <c r="I424" i="4" a="1"/>
  <c r="I424" i="4" s="1"/>
  <c r="N424" i="4"/>
  <c r="P424" i="4" a="1"/>
  <c r="P424" i="4" s="1"/>
  <c r="Q424" i="4"/>
  <c r="S424" i="4"/>
  <c r="U424" i="4"/>
  <c r="V424" i="4"/>
  <c r="W424" i="4"/>
  <c r="X424" i="4"/>
  <c r="Z424" i="4"/>
  <c r="AB424" i="4" s="1"/>
  <c r="G425" i="4"/>
  <c r="H425" i="4" a="1"/>
  <c r="H425" i="4" s="1"/>
  <c r="I425" i="4" a="1"/>
  <c r="I425" i="4" s="1"/>
  <c r="N425" i="4"/>
  <c r="P425" i="4" a="1"/>
  <c r="P425" i="4" s="1"/>
  <c r="Q425" i="4"/>
  <c r="S425" i="4"/>
  <c r="U425" i="4"/>
  <c r="V425" i="4"/>
  <c r="W425" i="4"/>
  <c r="X425" i="4"/>
  <c r="Z425" i="4"/>
  <c r="AA425" i="4" s="1"/>
  <c r="G426" i="4"/>
  <c r="H426" i="4" a="1"/>
  <c r="H426" i="4" s="1"/>
  <c r="I426" i="4" a="1"/>
  <c r="I426" i="4" s="1"/>
  <c r="N426" i="4"/>
  <c r="P426" i="4" a="1"/>
  <c r="P426" i="4" s="1"/>
  <c r="Q426" i="4"/>
  <c r="S426" i="4"/>
  <c r="U426" i="4"/>
  <c r="V426" i="4"/>
  <c r="W426" i="4"/>
  <c r="X426" i="4"/>
  <c r="Z426" i="4"/>
  <c r="AB426" i="4" s="1"/>
  <c r="G427" i="4"/>
  <c r="H427" i="4" a="1"/>
  <c r="H427" i="4" s="1"/>
  <c r="I427" i="4" a="1"/>
  <c r="I427" i="4" s="1"/>
  <c r="N427" i="4"/>
  <c r="P427" i="4" a="1"/>
  <c r="P427" i="4" s="1"/>
  <c r="Q427" i="4"/>
  <c r="S427" i="4"/>
  <c r="U427" i="4"/>
  <c r="V427" i="4"/>
  <c r="W427" i="4"/>
  <c r="X427" i="4"/>
  <c r="Z427" i="4"/>
  <c r="AA427" i="4" s="1"/>
  <c r="G428" i="4"/>
  <c r="H428" i="4" a="1"/>
  <c r="H428" i="4" s="1"/>
  <c r="I428" i="4" a="1"/>
  <c r="I428" i="4" s="1"/>
  <c r="N428" i="4"/>
  <c r="P428" i="4" a="1"/>
  <c r="P428" i="4" s="1"/>
  <c r="Q428" i="4"/>
  <c r="S428" i="4"/>
  <c r="U428" i="4"/>
  <c r="V428" i="4"/>
  <c r="W428" i="4"/>
  <c r="X428" i="4"/>
  <c r="Z428" i="4"/>
  <c r="AB428" i="4" s="1"/>
  <c r="G429" i="4"/>
  <c r="H429" i="4" a="1"/>
  <c r="H429" i="4" s="1"/>
  <c r="I429" i="4" a="1"/>
  <c r="I429" i="4" s="1"/>
  <c r="N429" i="4"/>
  <c r="P429" i="4" a="1"/>
  <c r="P429" i="4" s="1"/>
  <c r="Q429" i="4"/>
  <c r="S429" i="4"/>
  <c r="U429" i="4"/>
  <c r="V429" i="4"/>
  <c r="W429" i="4"/>
  <c r="X429" i="4"/>
  <c r="Z429" i="4"/>
  <c r="AA429" i="4" s="1"/>
  <c r="G430" i="4"/>
  <c r="H430" i="4" a="1"/>
  <c r="H430" i="4" s="1"/>
  <c r="I430" i="4" a="1"/>
  <c r="I430" i="4" s="1"/>
  <c r="N430" i="4"/>
  <c r="P430" i="4" a="1"/>
  <c r="P430" i="4" s="1"/>
  <c r="Q430" i="4"/>
  <c r="S430" i="4"/>
  <c r="U430" i="4"/>
  <c r="V430" i="4"/>
  <c r="W430" i="4"/>
  <c r="X430" i="4"/>
  <c r="Z430" i="4"/>
  <c r="AB430" i="4" s="1"/>
  <c r="G431" i="4"/>
  <c r="H431" i="4" a="1"/>
  <c r="H431" i="4" s="1"/>
  <c r="I431" i="4" a="1"/>
  <c r="I431" i="4" s="1"/>
  <c r="N431" i="4"/>
  <c r="P431" i="4" a="1"/>
  <c r="P431" i="4" s="1"/>
  <c r="Q431" i="4"/>
  <c r="S431" i="4"/>
  <c r="U431" i="4"/>
  <c r="V431" i="4"/>
  <c r="W431" i="4"/>
  <c r="X431" i="4"/>
  <c r="Z431" i="4"/>
  <c r="AA431" i="4" s="1"/>
  <c r="G432" i="4"/>
  <c r="H432" i="4" a="1"/>
  <c r="H432" i="4" s="1"/>
  <c r="I432" i="4" a="1"/>
  <c r="I432" i="4" s="1"/>
  <c r="N432" i="4"/>
  <c r="P432" i="4" a="1"/>
  <c r="P432" i="4" s="1"/>
  <c r="Q432" i="4"/>
  <c r="S432" i="4"/>
  <c r="U432" i="4"/>
  <c r="V432" i="4"/>
  <c r="W432" i="4"/>
  <c r="X432" i="4"/>
  <c r="Z432" i="4"/>
  <c r="AB432" i="4" s="1"/>
  <c r="G433" i="4"/>
  <c r="H433" i="4" a="1"/>
  <c r="H433" i="4" s="1"/>
  <c r="I433" i="4" a="1"/>
  <c r="I433" i="4" s="1"/>
  <c r="N433" i="4"/>
  <c r="P433" i="4" a="1"/>
  <c r="P433" i="4" s="1"/>
  <c r="Q433" i="4"/>
  <c r="S433" i="4"/>
  <c r="U433" i="4"/>
  <c r="V433" i="4"/>
  <c r="W433" i="4"/>
  <c r="X433" i="4"/>
  <c r="Z433" i="4"/>
  <c r="AA433" i="4" s="1"/>
  <c r="G434" i="4"/>
  <c r="H434" i="4" a="1"/>
  <c r="H434" i="4" s="1"/>
  <c r="I434" i="4" a="1"/>
  <c r="I434" i="4" s="1"/>
  <c r="N434" i="4"/>
  <c r="P434" i="4" a="1"/>
  <c r="P434" i="4" s="1"/>
  <c r="Q434" i="4"/>
  <c r="S434" i="4"/>
  <c r="U434" i="4"/>
  <c r="V434" i="4"/>
  <c r="W434" i="4"/>
  <c r="X434" i="4"/>
  <c r="Z434" i="4"/>
  <c r="AA434" i="4" s="1"/>
  <c r="G435" i="4"/>
  <c r="H435" i="4" a="1"/>
  <c r="H435" i="4" s="1"/>
  <c r="I435" i="4" a="1"/>
  <c r="I435" i="4" s="1"/>
  <c r="N435" i="4"/>
  <c r="P435" i="4" a="1"/>
  <c r="P435" i="4" s="1"/>
  <c r="Q435" i="4"/>
  <c r="S435" i="4"/>
  <c r="U435" i="4"/>
  <c r="V435" i="4"/>
  <c r="W435" i="4"/>
  <c r="X435" i="4"/>
  <c r="Z435" i="4"/>
  <c r="AA435" i="4" s="1"/>
  <c r="G436" i="4"/>
  <c r="H436" i="4" a="1"/>
  <c r="H436" i="4" s="1"/>
  <c r="I436" i="4" a="1"/>
  <c r="I436" i="4" s="1"/>
  <c r="N436" i="4"/>
  <c r="P436" i="4" a="1"/>
  <c r="P436" i="4" s="1"/>
  <c r="Q436" i="4"/>
  <c r="S436" i="4"/>
  <c r="U436" i="4"/>
  <c r="V436" i="4"/>
  <c r="W436" i="4"/>
  <c r="X436" i="4"/>
  <c r="Z436" i="4"/>
  <c r="AB436" i="4" s="1"/>
  <c r="G437" i="4"/>
  <c r="H437" i="4" a="1"/>
  <c r="H437" i="4" s="1"/>
  <c r="I437" i="4" a="1"/>
  <c r="I437" i="4" s="1"/>
  <c r="N437" i="4"/>
  <c r="P437" i="4" a="1"/>
  <c r="P437" i="4" s="1"/>
  <c r="Q437" i="4"/>
  <c r="S437" i="4"/>
  <c r="U437" i="4"/>
  <c r="V437" i="4"/>
  <c r="W437" i="4"/>
  <c r="X437" i="4"/>
  <c r="Z437" i="4"/>
  <c r="AB437" i="4" s="1"/>
  <c r="G438" i="4"/>
  <c r="H438" i="4" a="1"/>
  <c r="H438" i="4" s="1"/>
  <c r="I438" i="4" a="1"/>
  <c r="I438" i="4" s="1"/>
  <c r="N438" i="4"/>
  <c r="P438" i="4" a="1"/>
  <c r="P438" i="4" s="1"/>
  <c r="Q438" i="4"/>
  <c r="S438" i="4"/>
  <c r="U438" i="4"/>
  <c r="V438" i="4"/>
  <c r="W438" i="4"/>
  <c r="X438" i="4"/>
  <c r="Z438" i="4"/>
  <c r="AB438" i="4" s="1"/>
  <c r="G439" i="4"/>
  <c r="H439" i="4" a="1"/>
  <c r="H439" i="4" s="1"/>
  <c r="I439" i="4" a="1"/>
  <c r="I439" i="4" s="1"/>
  <c r="N439" i="4"/>
  <c r="P439" i="4" a="1"/>
  <c r="P439" i="4" s="1"/>
  <c r="Q439" i="4"/>
  <c r="S439" i="4"/>
  <c r="U439" i="4"/>
  <c r="V439" i="4"/>
  <c r="W439" i="4"/>
  <c r="X439" i="4"/>
  <c r="Z439" i="4"/>
  <c r="AB439" i="4" s="1"/>
  <c r="G440" i="4"/>
  <c r="H440" i="4" a="1"/>
  <c r="H440" i="4" s="1"/>
  <c r="I440" i="4" a="1"/>
  <c r="I440" i="4" s="1"/>
  <c r="N440" i="4"/>
  <c r="P440" i="4" a="1"/>
  <c r="P440" i="4" s="1"/>
  <c r="Q440" i="4"/>
  <c r="S440" i="4"/>
  <c r="U440" i="4"/>
  <c r="V440" i="4"/>
  <c r="W440" i="4"/>
  <c r="X440" i="4"/>
  <c r="Z440" i="4"/>
  <c r="AA440" i="4" s="1"/>
  <c r="G441" i="4"/>
  <c r="H441" i="4" a="1"/>
  <c r="H441" i="4" s="1"/>
  <c r="I441" i="4" a="1"/>
  <c r="I441" i="4" s="1"/>
  <c r="N441" i="4"/>
  <c r="P441" i="4" a="1"/>
  <c r="P441" i="4" s="1"/>
  <c r="Q441" i="4"/>
  <c r="S441" i="4"/>
  <c r="U441" i="4"/>
  <c r="V441" i="4"/>
  <c r="W441" i="4"/>
  <c r="X441" i="4"/>
  <c r="Z441" i="4"/>
  <c r="AA441" i="4" s="1"/>
  <c r="G442" i="4"/>
  <c r="H442" i="4" a="1"/>
  <c r="H442" i="4" s="1"/>
  <c r="I442" i="4" a="1"/>
  <c r="I442" i="4" s="1"/>
  <c r="N442" i="4"/>
  <c r="P442" i="4" a="1"/>
  <c r="P442" i="4" s="1"/>
  <c r="Q442" i="4"/>
  <c r="S442" i="4"/>
  <c r="U442" i="4"/>
  <c r="V442" i="4"/>
  <c r="W442" i="4"/>
  <c r="X442" i="4"/>
  <c r="Z442" i="4"/>
  <c r="AB442" i="4" s="1"/>
  <c r="G443" i="4"/>
  <c r="H443" i="4" a="1"/>
  <c r="H443" i="4" s="1"/>
  <c r="I443" i="4" a="1"/>
  <c r="I443" i="4" s="1"/>
  <c r="N443" i="4"/>
  <c r="P443" i="4" a="1"/>
  <c r="P443" i="4" s="1"/>
  <c r="Q443" i="4"/>
  <c r="S443" i="4"/>
  <c r="U443" i="4"/>
  <c r="V443" i="4"/>
  <c r="W443" i="4"/>
  <c r="X443" i="4"/>
  <c r="Z443" i="4"/>
  <c r="AB443" i="4" s="1"/>
  <c r="G444" i="4"/>
  <c r="H444" i="4" a="1"/>
  <c r="H444" i="4" s="1"/>
  <c r="I444" i="4" a="1"/>
  <c r="I444" i="4" s="1"/>
  <c r="N444" i="4"/>
  <c r="P444" i="4" a="1"/>
  <c r="P444" i="4" s="1"/>
  <c r="Q444" i="4"/>
  <c r="S444" i="4"/>
  <c r="U444" i="4"/>
  <c r="V444" i="4"/>
  <c r="W444" i="4"/>
  <c r="X444" i="4"/>
  <c r="Z444" i="4"/>
  <c r="AB444" i="4" s="1"/>
  <c r="G445" i="4"/>
  <c r="H445" i="4" a="1"/>
  <c r="H445" i="4" s="1"/>
  <c r="I445" i="4" a="1"/>
  <c r="I445" i="4" s="1"/>
  <c r="N445" i="4"/>
  <c r="P445" i="4" a="1"/>
  <c r="P445" i="4" s="1"/>
  <c r="Q445" i="4"/>
  <c r="S445" i="4"/>
  <c r="U445" i="4"/>
  <c r="V445" i="4"/>
  <c r="W445" i="4"/>
  <c r="X445" i="4"/>
  <c r="Z445" i="4"/>
  <c r="AA445" i="4" s="1"/>
  <c r="G446" i="4"/>
  <c r="H446" i="4" a="1"/>
  <c r="H446" i="4" s="1"/>
  <c r="I446" i="4" a="1"/>
  <c r="I446" i="4" s="1"/>
  <c r="N446" i="4"/>
  <c r="P446" i="4" a="1"/>
  <c r="P446" i="4" s="1"/>
  <c r="Q446" i="4"/>
  <c r="S446" i="4"/>
  <c r="U446" i="4"/>
  <c r="V446" i="4"/>
  <c r="W446" i="4"/>
  <c r="X446" i="4"/>
  <c r="Z446" i="4"/>
  <c r="AA446" i="4" s="1"/>
  <c r="G447" i="4"/>
  <c r="H447" i="4" a="1"/>
  <c r="H447" i="4" s="1"/>
  <c r="I447" i="4" a="1"/>
  <c r="I447" i="4" s="1"/>
  <c r="N447" i="4"/>
  <c r="P447" i="4" a="1"/>
  <c r="P447" i="4" s="1"/>
  <c r="Q447" i="4"/>
  <c r="S447" i="4"/>
  <c r="U447" i="4"/>
  <c r="V447" i="4"/>
  <c r="W447" i="4"/>
  <c r="X447" i="4"/>
  <c r="Z447" i="4"/>
  <c r="AA447" i="4" s="1"/>
  <c r="G448" i="4"/>
  <c r="H448" i="4" a="1"/>
  <c r="H448" i="4" s="1"/>
  <c r="I448" i="4" a="1"/>
  <c r="I448" i="4" s="1"/>
  <c r="N448" i="4"/>
  <c r="P448" i="4" a="1"/>
  <c r="P448" i="4" s="1"/>
  <c r="Q448" i="4"/>
  <c r="S448" i="4"/>
  <c r="U448" i="4"/>
  <c r="V448" i="4"/>
  <c r="W448" i="4"/>
  <c r="X448" i="4"/>
  <c r="Z448" i="4"/>
  <c r="AB448" i="4" s="1"/>
  <c r="G449" i="4"/>
  <c r="H449" i="4" a="1"/>
  <c r="H449" i="4" s="1"/>
  <c r="I449" i="4" a="1"/>
  <c r="I449" i="4" s="1"/>
  <c r="N449" i="4"/>
  <c r="P449" i="4" a="1"/>
  <c r="P449" i="4" s="1"/>
  <c r="Q449" i="4"/>
  <c r="S449" i="4"/>
  <c r="U449" i="4"/>
  <c r="V449" i="4"/>
  <c r="W449" i="4"/>
  <c r="X449" i="4"/>
  <c r="Z449" i="4"/>
  <c r="AA449" i="4" s="1"/>
  <c r="G450" i="4"/>
  <c r="H450" i="4" a="1"/>
  <c r="H450" i="4" s="1"/>
  <c r="I450" i="4" a="1"/>
  <c r="I450" i="4" s="1"/>
  <c r="N450" i="4"/>
  <c r="P450" i="4" a="1"/>
  <c r="P450" i="4" s="1"/>
  <c r="Q450" i="4"/>
  <c r="S450" i="4"/>
  <c r="U450" i="4"/>
  <c r="V450" i="4"/>
  <c r="W450" i="4"/>
  <c r="X450" i="4"/>
  <c r="Z450" i="4"/>
  <c r="AB450" i="4" s="1"/>
  <c r="G451" i="4"/>
  <c r="H451" i="4" a="1"/>
  <c r="H451" i="4" s="1"/>
  <c r="I451" i="4" a="1"/>
  <c r="I451" i="4" s="1"/>
  <c r="N451" i="4"/>
  <c r="P451" i="4" a="1"/>
  <c r="P451" i="4" s="1"/>
  <c r="Q451" i="4"/>
  <c r="S451" i="4"/>
  <c r="U451" i="4"/>
  <c r="V451" i="4"/>
  <c r="W451" i="4"/>
  <c r="X451" i="4"/>
  <c r="Z451" i="4"/>
  <c r="AA451" i="4" s="1"/>
  <c r="G452" i="4"/>
  <c r="H452" i="4" a="1"/>
  <c r="H452" i="4" s="1"/>
  <c r="I452" i="4" a="1"/>
  <c r="I452" i="4" s="1"/>
  <c r="N452" i="4"/>
  <c r="P452" i="4" a="1"/>
  <c r="P452" i="4" s="1"/>
  <c r="Q452" i="4"/>
  <c r="S452" i="4"/>
  <c r="U452" i="4"/>
  <c r="V452" i="4"/>
  <c r="W452" i="4"/>
  <c r="X452" i="4"/>
  <c r="Z452" i="4"/>
  <c r="AA452" i="4" s="1"/>
  <c r="G453" i="4"/>
  <c r="H453" i="4" a="1"/>
  <c r="H453" i="4" s="1"/>
  <c r="I453" i="4" a="1"/>
  <c r="I453" i="4" s="1"/>
  <c r="N453" i="4"/>
  <c r="P453" i="4" a="1"/>
  <c r="P453" i="4" s="1"/>
  <c r="Q453" i="4"/>
  <c r="S453" i="4"/>
  <c r="U453" i="4"/>
  <c r="V453" i="4"/>
  <c r="W453" i="4"/>
  <c r="X453" i="4"/>
  <c r="Z453" i="4"/>
  <c r="AA453" i="4" s="1"/>
  <c r="G454" i="4"/>
  <c r="H454" i="4" a="1"/>
  <c r="H454" i="4" s="1"/>
  <c r="I454" i="4" a="1"/>
  <c r="I454" i="4" s="1"/>
  <c r="N454" i="4"/>
  <c r="P454" i="4" a="1"/>
  <c r="P454" i="4" s="1"/>
  <c r="Q454" i="4"/>
  <c r="S454" i="4"/>
  <c r="U454" i="4"/>
  <c r="V454" i="4"/>
  <c r="W454" i="4"/>
  <c r="X454" i="4"/>
  <c r="Z454" i="4"/>
  <c r="AB454" i="4" s="1"/>
  <c r="G455" i="4"/>
  <c r="H455" i="4" a="1"/>
  <c r="H455" i="4" s="1"/>
  <c r="I455" i="4" a="1"/>
  <c r="I455" i="4" s="1"/>
  <c r="N455" i="4"/>
  <c r="P455" i="4" a="1"/>
  <c r="P455" i="4" s="1"/>
  <c r="Q455" i="4"/>
  <c r="S455" i="4"/>
  <c r="U455" i="4"/>
  <c r="V455" i="4"/>
  <c r="W455" i="4"/>
  <c r="X455" i="4"/>
  <c r="Z455" i="4"/>
  <c r="AA455" i="4" s="1"/>
  <c r="G456" i="4"/>
  <c r="H456" i="4" a="1"/>
  <c r="H456" i="4" s="1"/>
  <c r="I456" i="4" a="1"/>
  <c r="I456" i="4" s="1"/>
  <c r="N456" i="4"/>
  <c r="P456" i="4" a="1"/>
  <c r="P456" i="4" s="1"/>
  <c r="Q456" i="4"/>
  <c r="S456" i="4"/>
  <c r="U456" i="4"/>
  <c r="V456" i="4"/>
  <c r="W456" i="4"/>
  <c r="X456" i="4"/>
  <c r="Z456" i="4"/>
  <c r="AB456" i="4" s="1"/>
  <c r="G457" i="4"/>
  <c r="H457" i="4" a="1"/>
  <c r="H457" i="4" s="1"/>
  <c r="I457" i="4" a="1"/>
  <c r="I457" i="4" s="1"/>
  <c r="N457" i="4"/>
  <c r="P457" i="4" a="1"/>
  <c r="P457" i="4" s="1"/>
  <c r="Q457" i="4"/>
  <c r="S457" i="4"/>
  <c r="U457" i="4"/>
  <c r="V457" i="4"/>
  <c r="W457" i="4"/>
  <c r="X457" i="4"/>
  <c r="Z457" i="4"/>
  <c r="AA457" i="4" s="1"/>
  <c r="G458" i="4"/>
  <c r="H458" i="4" a="1"/>
  <c r="H458" i="4" s="1"/>
  <c r="I458" i="4" a="1"/>
  <c r="I458" i="4" s="1"/>
  <c r="N458" i="4"/>
  <c r="P458" i="4" a="1"/>
  <c r="P458" i="4" s="1"/>
  <c r="Q458" i="4"/>
  <c r="S458" i="4"/>
  <c r="U458" i="4"/>
  <c r="V458" i="4"/>
  <c r="W458" i="4"/>
  <c r="X458" i="4"/>
  <c r="Z458" i="4"/>
  <c r="AA458" i="4" s="1"/>
  <c r="G459" i="4"/>
  <c r="H459" i="4" a="1"/>
  <c r="H459" i="4" s="1"/>
  <c r="I459" i="4" a="1"/>
  <c r="I459" i="4" s="1"/>
  <c r="N459" i="4"/>
  <c r="P459" i="4" a="1"/>
  <c r="P459" i="4" s="1"/>
  <c r="Q459" i="4"/>
  <c r="S459" i="4"/>
  <c r="U459" i="4"/>
  <c r="V459" i="4"/>
  <c r="W459" i="4"/>
  <c r="X459" i="4"/>
  <c r="Z459" i="4"/>
  <c r="AA459" i="4" s="1"/>
  <c r="G460" i="4"/>
  <c r="H460" i="4" a="1"/>
  <c r="H460" i="4" s="1"/>
  <c r="I460" i="4" a="1"/>
  <c r="I460" i="4" s="1"/>
  <c r="N460" i="4"/>
  <c r="P460" i="4" a="1"/>
  <c r="P460" i="4" s="1"/>
  <c r="Q460" i="4"/>
  <c r="S460" i="4"/>
  <c r="U460" i="4"/>
  <c r="V460" i="4"/>
  <c r="W460" i="4"/>
  <c r="X460" i="4"/>
  <c r="Z460" i="4"/>
  <c r="AA460" i="4" s="1"/>
  <c r="G461" i="4"/>
  <c r="H461" i="4" a="1"/>
  <c r="H461" i="4" s="1"/>
  <c r="I461" i="4" a="1"/>
  <c r="I461" i="4" s="1"/>
  <c r="N461" i="4"/>
  <c r="P461" i="4" a="1"/>
  <c r="P461" i="4" s="1"/>
  <c r="Q461" i="4"/>
  <c r="S461" i="4"/>
  <c r="U461" i="4"/>
  <c r="V461" i="4"/>
  <c r="W461" i="4"/>
  <c r="X461" i="4"/>
  <c r="Z461" i="4"/>
  <c r="AA461" i="4" s="1"/>
  <c r="G462" i="4"/>
  <c r="H462" i="4" a="1"/>
  <c r="H462" i="4" s="1"/>
  <c r="I462" i="4" a="1"/>
  <c r="I462" i="4" s="1"/>
  <c r="N462" i="4"/>
  <c r="P462" i="4" a="1"/>
  <c r="P462" i="4" s="1"/>
  <c r="Q462" i="4"/>
  <c r="S462" i="4"/>
  <c r="U462" i="4"/>
  <c r="V462" i="4"/>
  <c r="W462" i="4"/>
  <c r="X462" i="4"/>
  <c r="Z462" i="4"/>
  <c r="AB462" i="4" s="1"/>
  <c r="G463" i="4"/>
  <c r="H463" i="4" a="1"/>
  <c r="H463" i="4" s="1"/>
  <c r="I463" i="4" a="1"/>
  <c r="I463" i="4" s="1"/>
  <c r="N463" i="4"/>
  <c r="P463" i="4" a="1"/>
  <c r="P463" i="4" s="1"/>
  <c r="Q463" i="4"/>
  <c r="S463" i="4"/>
  <c r="U463" i="4"/>
  <c r="V463" i="4"/>
  <c r="W463" i="4"/>
  <c r="X463" i="4"/>
  <c r="Z463" i="4"/>
  <c r="AB463" i="4" s="1"/>
  <c r="G464" i="4"/>
  <c r="H464" i="4" a="1"/>
  <c r="H464" i="4" s="1"/>
  <c r="I464" i="4" a="1"/>
  <c r="I464" i="4" s="1"/>
  <c r="N464" i="4"/>
  <c r="P464" i="4" a="1"/>
  <c r="P464" i="4" s="1"/>
  <c r="Q464" i="4"/>
  <c r="S464" i="4"/>
  <c r="U464" i="4"/>
  <c r="V464" i="4"/>
  <c r="W464" i="4"/>
  <c r="X464" i="4"/>
  <c r="Z464" i="4"/>
  <c r="AA464" i="4" s="1"/>
  <c r="G465" i="4"/>
  <c r="H465" i="4" a="1"/>
  <c r="H465" i="4" s="1"/>
  <c r="I465" i="4" a="1"/>
  <c r="I465" i="4" s="1"/>
  <c r="N465" i="4"/>
  <c r="P465" i="4" a="1"/>
  <c r="P465" i="4" s="1"/>
  <c r="Q465" i="4"/>
  <c r="S465" i="4"/>
  <c r="U465" i="4"/>
  <c r="V465" i="4"/>
  <c r="W465" i="4"/>
  <c r="X465" i="4"/>
  <c r="Z465" i="4"/>
  <c r="AA465" i="4" s="1"/>
  <c r="G466" i="4"/>
  <c r="H466" i="4" a="1"/>
  <c r="H466" i="4" s="1"/>
  <c r="I466" i="4" a="1"/>
  <c r="I466" i="4" s="1"/>
  <c r="N466" i="4"/>
  <c r="P466" i="4" a="1"/>
  <c r="P466" i="4" s="1"/>
  <c r="Q466" i="4"/>
  <c r="S466" i="4"/>
  <c r="U466" i="4"/>
  <c r="V466" i="4"/>
  <c r="W466" i="4"/>
  <c r="X466" i="4"/>
  <c r="Z466" i="4"/>
  <c r="AA466" i="4" s="1"/>
  <c r="G467" i="4"/>
  <c r="H467" i="4" a="1"/>
  <c r="H467" i="4" s="1"/>
  <c r="I467" i="4" a="1"/>
  <c r="I467" i="4" s="1"/>
  <c r="N467" i="4"/>
  <c r="P467" i="4" a="1"/>
  <c r="P467" i="4" s="1"/>
  <c r="Q467" i="4"/>
  <c r="S467" i="4"/>
  <c r="U467" i="4"/>
  <c r="V467" i="4"/>
  <c r="W467" i="4"/>
  <c r="X467" i="4"/>
  <c r="Z467" i="4"/>
  <c r="AB467" i="4" s="1"/>
  <c r="G468" i="4"/>
  <c r="H468" i="4" a="1"/>
  <c r="H468" i="4" s="1"/>
  <c r="I468" i="4" a="1"/>
  <c r="I468" i="4" s="1"/>
  <c r="N468" i="4"/>
  <c r="P468" i="4" a="1"/>
  <c r="P468" i="4" s="1"/>
  <c r="Q468" i="4"/>
  <c r="S468" i="4"/>
  <c r="U468" i="4"/>
  <c r="V468" i="4"/>
  <c r="W468" i="4"/>
  <c r="X468" i="4"/>
  <c r="Z468" i="4"/>
  <c r="AB468" i="4" s="1"/>
  <c r="G469" i="4"/>
  <c r="H469" i="4" a="1"/>
  <c r="H469" i="4" s="1"/>
  <c r="I469" i="4" a="1"/>
  <c r="I469" i="4" s="1"/>
  <c r="N469" i="4"/>
  <c r="P469" i="4" a="1"/>
  <c r="P469" i="4" s="1"/>
  <c r="Q469" i="4"/>
  <c r="S469" i="4"/>
  <c r="U469" i="4"/>
  <c r="V469" i="4"/>
  <c r="W469" i="4"/>
  <c r="X469" i="4"/>
  <c r="Z469" i="4"/>
  <c r="AA469" i="4" s="1"/>
  <c r="G470" i="4"/>
  <c r="H470" i="4" a="1"/>
  <c r="H470" i="4" s="1"/>
  <c r="I470" i="4" a="1"/>
  <c r="I470" i="4" s="1"/>
  <c r="N470" i="4"/>
  <c r="P470" i="4" a="1"/>
  <c r="P470" i="4" s="1"/>
  <c r="Q470" i="4"/>
  <c r="S470" i="4"/>
  <c r="U470" i="4"/>
  <c r="V470" i="4"/>
  <c r="W470" i="4"/>
  <c r="X470" i="4"/>
  <c r="Z470" i="4"/>
  <c r="AB470" i="4" s="1"/>
  <c r="G471" i="4"/>
  <c r="H471" i="4" a="1"/>
  <c r="H471" i="4" s="1"/>
  <c r="I471" i="4" a="1"/>
  <c r="I471" i="4" s="1"/>
  <c r="N471" i="4"/>
  <c r="P471" i="4" a="1"/>
  <c r="P471" i="4" s="1"/>
  <c r="Q471" i="4"/>
  <c r="S471" i="4"/>
  <c r="U471" i="4"/>
  <c r="V471" i="4"/>
  <c r="W471" i="4"/>
  <c r="X471" i="4"/>
  <c r="Z471" i="4"/>
  <c r="AB471" i="4" s="1"/>
  <c r="G472" i="4"/>
  <c r="H472" i="4" a="1"/>
  <c r="H472" i="4" s="1"/>
  <c r="I472" i="4" a="1"/>
  <c r="I472" i="4" s="1"/>
  <c r="N472" i="4"/>
  <c r="P472" i="4" a="1"/>
  <c r="P472" i="4" s="1"/>
  <c r="Q472" i="4"/>
  <c r="S472" i="4"/>
  <c r="U472" i="4"/>
  <c r="V472" i="4"/>
  <c r="W472" i="4"/>
  <c r="X472" i="4"/>
  <c r="Z472" i="4"/>
  <c r="AB472" i="4" s="1"/>
  <c r="G473" i="4"/>
  <c r="H473" i="4" a="1"/>
  <c r="H473" i="4" s="1"/>
  <c r="I473" i="4" a="1"/>
  <c r="I473" i="4" s="1"/>
  <c r="N473" i="4"/>
  <c r="P473" i="4" a="1"/>
  <c r="P473" i="4" s="1"/>
  <c r="Q473" i="4"/>
  <c r="S473" i="4"/>
  <c r="U473" i="4"/>
  <c r="V473" i="4"/>
  <c r="W473" i="4"/>
  <c r="X473" i="4"/>
  <c r="Z473" i="4"/>
  <c r="AA473" i="4" s="1"/>
  <c r="G474" i="4"/>
  <c r="H474" i="4" a="1"/>
  <c r="H474" i="4" s="1"/>
  <c r="I474" i="4" a="1"/>
  <c r="I474" i="4" s="1"/>
  <c r="N474" i="4"/>
  <c r="P474" i="4" a="1"/>
  <c r="P474" i="4" s="1"/>
  <c r="Q474" i="4"/>
  <c r="S474" i="4"/>
  <c r="U474" i="4"/>
  <c r="V474" i="4"/>
  <c r="W474" i="4"/>
  <c r="X474" i="4"/>
  <c r="Z474" i="4"/>
  <c r="AB474" i="4" s="1"/>
  <c r="G475" i="4"/>
  <c r="H475" i="4" a="1"/>
  <c r="H475" i="4" s="1"/>
  <c r="I475" i="4" a="1"/>
  <c r="I475" i="4" s="1"/>
  <c r="N475" i="4"/>
  <c r="P475" i="4" a="1"/>
  <c r="P475" i="4" s="1"/>
  <c r="Q475" i="4"/>
  <c r="S475" i="4"/>
  <c r="U475" i="4"/>
  <c r="V475" i="4"/>
  <c r="W475" i="4"/>
  <c r="X475" i="4"/>
  <c r="Z475" i="4"/>
  <c r="AA475" i="4" s="1"/>
  <c r="G476" i="4"/>
  <c r="H476" i="4" a="1"/>
  <c r="H476" i="4" s="1"/>
  <c r="I476" i="4" a="1"/>
  <c r="I476" i="4" s="1"/>
  <c r="N476" i="4"/>
  <c r="P476" i="4" a="1"/>
  <c r="P476" i="4" s="1"/>
  <c r="Q476" i="4"/>
  <c r="S476" i="4"/>
  <c r="U476" i="4"/>
  <c r="V476" i="4"/>
  <c r="W476" i="4"/>
  <c r="X476" i="4"/>
  <c r="Z476" i="4"/>
  <c r="AA476" i="4" s="1"/>
  <c r="G477" i="4"/>
  <c r="H477" i="4" a="1"/>
  <c r="H477" i="4" s="1"/>
  <c r="I477" i="4" a="1"/>
  <c r="I477" i="4" s="1"/>
  <c r="N477" i="4"/>
  <c r="P477" i="4" a="1"/>
  <c r="P477" i="4" s="1"/>
  <c r="Q477" i="4"/>
  <c r="S477" i="4"/>
  <c r="U477" i="4"/>
  <c r="V477" i="4"/>
  <c r="W477" i="4"/>
  <c r="X477" i="4"/>
  <c r="Z477" i="4"/>
  <c r="AA477" i="4" s="1"/>
  <c r="G478" i="4"/>
  <c r="H478" i="4" a="1"/>
  <c r="H478" i="4" s="1"/>
  <c r="I478" i="4" a="1"/>
  <c r="I478" i="4" s="1"/>
  <c r="N478" i="4"/>
  <c r="P478" i="4" a="1"/>
  <c r="P478" i="4" s="1"/>
  <c r="Q478" i="4"/>
  <c r="S478" i="4"/>
  <c r="U478" i="4"/>
  <c r="V478" i="4"/>
  <c r="W478" i="4"/>
  <c r="X478" i="4"/>
  <c r="Z478" i="4"/>
  <c r="AB478" i="4" s="1"/>
  <c r="G479" i="4"/>
  <c r="H479" i="4" a="1"/>
  <c r="H479" i="4" s="1"/>
  <c r="I479" i="4" a="1"/>
  <c r="I479" i="4" s="1"/>
  <c r="N479" i="4"/>
  <c r="P479" i="4" a="1"/>
  <c r="P479" i="4" s="1"/>
  <c r="Q479" i="4"/>
  <c r="S479" i="4"/>
  <c r="U479" i="4"/>
  <c r="V479" i="4"/>
  <c r="W479" i="4"/>
  <c r="X479" i="4"/>
  <c r="Z479" i="4"/>
  <c r="AB479" i="4" s="1"/>
  <c r="G480" i="4"/>
  <c r="H480" i="4" a="1"/>
  <c r="H480" i="4" s="1"/>
  <c r="I480" i="4" a="1"/>
  <c r="I480" i="4" s="1"/>
  <c r="N480" i="4"/>
  <c r="P480" i="4" a="1"/>
  <c r="P480" i="4" s="1"/>
  <c r="Q480" i="4"/>
  <c r="S480" i="4"/>
  <c r="U480" i="4"/>
  <c r="V480" i="4"/>
  <c r="W480" i="4"/>
  <c r="X480" i="4"/>
  <c r="Z480" i="4"/>
  <c r="AA480" i="4" s="1"/>
  <c r="G481" i="4"/>
  <c r="H481" i="4" a="1"/>
  <c r="H481" i="4" s="1"/>
  <c r="I481" i="4" a="1"/>
  <c r="I481" i="4" s="1"/>
  <c r="N481" i="4"/>
  <c r="P481" i="4" a="1"/>
  <c r="P481" i="4" s="1"/>
  <c r="Q481" i="4"/>
  <c r="S481" i="4"/>
  <c r="U481" i="4"/>
  <c r="V481" i="4"/>
  <c r="W481" i="4"/>
  <c r="X481" i="4"/>
  <c r="Z481" i="4"/>
  <c r="AA481" i="4" s="1"/>
  <c r="G482" i="4"/>
  <c r="H482" i="4" a="1"/>
  <c r="H482" i="4" s="1"/>
  <c r="I482" i="4" a="1"/>
  <c r="I482" i="4" s="1"/>
  <c r="N482" i="4"/>
  <c r="P482" i="4" a="1"/>
  <c r="P482" i="4" s="1"/>
  <c r="Q482" i="4"/>
  <c r="S482" i="4"/>
  <c r="U482" i="4"/>
  <c r="V482" i="4"/>
  <c r="W482" i="4"/>
  <c r="X482" i="4"/>
  <c r="Z482" i="4"/>
  <c r="AB482" i="4" s="1"/>
  <c r="G483" i="4"/>
  <c r="H483" i="4" a="1"/>
  <c r="H483" i="4" s="1"/>
  <c r="I483" i="4" a="1"/>
  <c r="I483" i="4" s="1"/>
  <c r="N483" i="4"/>
  <c r="P483" i="4" a="1"/>
  <c r="P483" i="4" s="1"/>
  <c r="Q483" i="4"/>
  <c r="S483" i="4"/>
  <c r="U483" i="4"/>
  <c r="V483" i="4"/>
  <c r="W483" i="4"/>
  <c r="X483" i="4"/>
  <c r="Z483" i="4"/>
  <c r="AA483" i="4" s="1"/>
  <c r="G484" i="4"/>
  <c r="H484" i="4" a="1"/>
  <c r="H484" i="4" s="1"/>
  <c r="I484" i="4" a="1"/>
  <c r="I484" i="4" s="1"/>
  <c r="N484" i="4"/>
  <c r="P484" i="4" a="1"/>
  <c r="P484" i="4" s="1"/>
  <c r="Q484" i="4"/>
  <c r="S484" i="4"/>
  <c r="U484" i="4"/>
  <c r="V484" i="4"/>
  <c r="W484" i="4"/>
  <c r="X484" i="4"/>
  <c r="Z484" i="4"/>
  <c r="AA484" i="4" s="1"/>
  <c r="G485" i="4"/>
  <c r="H485" i="4" a="1"/>
  <c r="H485" i="4" s="1"/>
  <c r="I485" i="4" a="1"/>
  <c r="I485" i="4" s="1"/>
  <c r="N485" i="4"/>
  <c r="P485" i="4" a="1"/>
  <c r="P485" i="4" s="1"/>
  <c r="Q485" i="4"/>
  <c r="S485" i="4"/>
  <c r="U485" i="4"/>
  <c r="V485" i="4"/>
  <c r="W485" i="4"/>
  <c r="X485" i="4"/>
  <c r="Z485" i="4"/>
  <c r="AB485" i="4" s="1"/>
  <c r="G486" i="4"/>
  <c r="H486" i="4" a="1"/>
  <c r="H486" i="4" s="1"/>
  <c r="I486" i="4" a="1"/>
  <c r="I486" i="4" s="1"/>
  <c r="N486" i="4"/>
  <c r="P486" i="4" a="1"/>
  <c r="P486" i="4" s="1"/>
  <c r="Q486" i="4"/>
  <c r="S486" i="4"/>
  <c r="U486" i="4"/>
  <c r="V486" i="4"/>
  <c r="W486" i="4"/>
  <c r="X486" i="4"/>
  <c r="Z486" i="4"/>
  <c r="AA486" i="4" s="1"/>
  <c r="G487" i="4"/>
  <c r="H487" i="4" a="1"/>
  <c r="H487" i="4" s="1"/>
  <c r="I487" i="4" a="1"/>
  <c r="I487" i="4" s="1"/>
  <c r="N487" i="4"/>
  <c r="P487" i="4" a="1"/>
  <c r="P487" i="4" s="1"/>
  <c r="Q487" i="4"/>
  <c r="S487" i="4"/>
  <c r="U487" i="4"/>
  <c r="V487" i="4"/>
  <c r="W487" i="4"/>
  <c r="X487" i="4"/>
  <c r="Z487" i="4"/>
  <c r="AA487" i="4" s="1"/>
  <c r="G488" i="4"/>
  <c r="H488" i="4" a="1"/>
  <c r="H488" i="4" s="1"/>
  <c r="I488" i="4" a="1"/>
  <c r="I488" i="4" s="1"/>
  <c r="N488" i="4"/>
  <c r="P488" i="4" a="1"/>
  <c r="P488" i="4" s="1"/>
  <c r="Q488" i="4"/>
  <c r="S488" i="4"/>
  <c r="U488" i="4"/>
  <c r="V488" i="4"/>
  <c r="W488" i="4"/>
  <c r="X488" i="4"/>
  <c r="Z488" i="4"/>
  <c r="AB488" i="4" s="1"/>
  <c r="G489" i="4"/>
  <c r="H489" i="4" a="1"/>
  <c r="H489" i="4" s="1"/>
  <c r="I489" i="4" a="1"/>
  <c r="I489" i="4" s="1"/>
  <c r="N489" i="4"/>
  <c r="P489" i="4" a="1"/>
  <c r="P489" i="4" s="1"/>
  <c r="Q489" i="4"/>
  <c r="S489" i="4"/>
  <c r="U489" i="4"/>
  <c r="V489" i="4"/>
  <c r="W489" i="4"/>
  <c r="X489" i="4"/>
  <c r="Z489" i="4"/>
  <c r="AA489" i="4" s="1"/>
  <c r="G490" i="4"/>
  <c r="H490" i="4" a="1"/>
  <c r="H490" i="4" s="1"/>
  <c r="I490" i="4" a="1"/>
  <c r="I490" i="4" s="1"/>
  <c r="N490" i="4"/>
  <c r="P490" i="4" a="1"/>
  <c r="P490" i="4" s="1"/>
  <c r="Q490" i="4"/>
  <c r="S490" i="4"/>
  <c r="U490" i="4"/>
  <c r="V490" i="4"/>
  <c r="W490" i="4"/>
  <c r="X490" i="4"/>
  <c r="Z490" i="4"/>
  <c r="AA490" i="4" s="1"/>
  <c r="G491" i="4"/>
  <c r="H491" i="4" a="1"/>
  <c r="H491" i="4" s="1"/>
  <c r="I491" i="4" a="1"/>
  <c r="I491" i="4" s="1"/>
  <c r="N491" i="4"/>
  <c r="P491" i="4" a="1"/>
  <c r="P491" i="4" s="1"/>
  <c r="Q491" i="4"/>
  <c r="S491" i="4"/>
  <c r="U491" i="4"/>
  <c r="V491" i="4"/>
  <c r="W491" i="4"/>
  <c r="X491" i="4"/>
  <c r="Z491" i="4"/>
  <c r="AB491" i="4" s="1"/>
  <c r="G492" i="4"/>
  <c r="H492" i="4" a="1"/>
  <c r="H492" i="4" s="1"/>
  <c r="I492" i="4" a="1"/>
  <c r="I492" i="4" s="1"/>
  <c r="N492" i="4"/>
  <c r="P492" i="4" a="1"/>
  <c r="P492" i="4" s="1"/>
  <c r="Q492" i="4"/>
  <c r="S492" i="4"/>
  <c r="U492" i="4"/>
  <c r="V492" i="4"/>
  <c r="W492" i="4"/>
  <c r="X492" i="4"/>
  <c r="Z492" i="4"/>
  <c r="AA492" i="4" s="1"/>
  <c r="G493" i="4"/>
  <c r="H493" i="4" a="1"/>
  <c r="H493" i="4" s="1"/>
  <c r="I493" i="4" a="1"/>
  <c r="I493" i="4" s="1"/>
  <c r="N493" i="4"/>
  <c r="P493" i="4" a="1"/>
  <c r="P493" i="4" s="1"/>
  <c r="Q493" i="4"/>
  <c r="S493" i="4"/>
  <c r="U493" i="4"/>
  <c r="V493" i="4"/>
  <c r="W493" i="4"/>
  <c r="X493" i="4"/>
  <c r="Z493" i="4"/>
  <c r="AB493" i="4" s="1"/>
  <c r="G494" i="4"/>
  <c r="H494" i="4" a="1"/>
  <c r="H494" i="4" s="1"/>
  <c r="I494" i="4" a="1"/>
  <c r="I494" i="4" s="1"/>
  <c r="N494" i="4"/>
  <c r="P494" i="4" a="1"/>
  <c r="P494" i="4" s="1"/>
  <c r="Q494" i="4"/>
  <c r="S494" i="4"/>
  <c r="U494" i="4"/>
  <c r="V494" i="4"/>
  <c r="W494" i="4"/>
  <c r="X494" i="4"/>
  <c r="Z494" i="4"/>
  <c r="AB494" i="4" s="1"/>
  <c r="G495" i="4"/>
  <c r="H495" i="4" a="1"/>
  <c r="H495" i="4" s="1"/>
  <c r="I495" i="4" a="1"/>
  <c r="I495" i="4" s="1"/>
  <c r="N495" i="4"/>
  <c r="P495" i="4" a="1"/>
  <c r="P495" i="4" s="1"/>
  <c r="Q495" i="4"/>
  <c r="S495" i="4"/>
  <c r="U495" i="4"/>
  <c r="V495" i="4"/>
  <c r="W495" i="4"/>
  <c r="X495" i="4"/>
  <c r="Z495" i="4"/>
  <c r="AA495" i="4" s="1"/>
  <c r="G496" i="4"/>
  <c r="H496" i="4" a="1"/>
  <c r="H496" i="4" s="1"/>
  <c r="I496" i="4" a="1"/>
  <c r="I496" i="4" s="1"/>
  <c r="N496" i="4"/>
  <c r="P496" i="4" a="1"/>
  <c r="P496" i="4" s="1"/>
  <c r="Q496" i="4"/>
  <c r="S496" i="4"/>
  <c r="U496" i="4"/>
  <c r="V496" i="4"/>
  <c r="W496" i="4"/>
  <c r="X496" i="4"/>
  <c r="Z496" i="4"/>
  <c r="AA496" i="4" s="1"/>
  <c r="G497" i="4"/>
  <c r="H497" i="4" a="1"/>
  <c r="H497" i="4" s="1"/>
  <c r="I497" i="4" a="1"/>
  <c r="I497" i="4" s="1"/>
  <c r="N497" i="4"/>
  <c r="P497" i="4" a="1"/>
  <c r="P497" i="4" s="1"/>
  <c r="Q497" i="4"/>
  <c r="S497" i="4"/>
  <c r="U497" i="4"/>
  <c r="V497" i="4"/>
  <c r="W497" i="4"/>
  <c r="X497" i="4"/>
  <c r="Z497" i="4"/>
  <c r="AB497" i="4" s="1"/>
  <c r="G498" i="4"/>
  <c r="H498" i="4" a="1"/>
  <c r="H498" i="4" s="1"/>
  <c r="I498" i="4" a="1"/>
  <c r="I498" i="4" s="1"/>
  <c r="N498" i="4"/>
  <c r="P498" i="4" a="1"/>
  <c r="P498" i="4" s="1"/>
  <c r="Q498" i="4"/>
  <c r="S498" i="4"/>
  <c r="U498" i="4"/>
  <c r="V498" i="4"/>
  <c r="W498" i="4"/>
  <c r="X498" i="4"/>
  <c r="Z498" i="4"/>
  <c r="AA498" i="4" s="1"/>
  <c r="G499" i="4"/>
  <c r="H499" i="4" a="1"/>
  <c r="H499" i="4" s="1"/>
  <c r="I499" i="4" a="1"/>
  <c r="I499" i="4" s="1"/>
  <c r="N499" i="4"/>
  <c r="P499" i="4" a="1"/>
  <c r="P499" i="4" s="1"/>
  <c r="Q499" i="4"/>
  <c r="S499" i="4"/>
  <c r="U499" i="4"/>
  <c r="V499" i="4"/>
  <c r="W499" i="4"/>
  <c r="X499" i="4"/>
  <c r="Z499" i="4"/>
  <c r="AA499" i="4" s="1"/>
  <c r="G500" i="4"/>
  <c r="H500" i="4" a="1"/>
  <c r="H500" i="4" s="1"/>
  <c r="I500" i="4" a="1"/>
  <c r="I500" i="4" s="1"/>
  <c r="N500" i="4"/>
  <c r="P500" i="4" a="1"/>
  <c r="P500" i="4" s="1"/>
  <c r="Q500" i="4"/>
  <c r="S500" i="4"/>
  <c r="U500" i="4"/>
  <c r="V500" i="4"/>
  <c r="W500" i="4"/>
  <c r="X500" i="4"/>
  <c r="Z500" i="4"/>
  <c r="AB500" i="4" s="1"/>
  <c r="G501" i="4"/>
  <c r="H501" i="4" a="1"/>
  <c r="H501" i="4" s="1"/>
  <c r="I501" i="4" a="1"/>
  <c r="I501" i="4" s="1"/>
  <c r="N501" i="4"/>
  <c r="P501" i="4" a="1"/>
  <c r="P501" i="4" s="1"/>
  <c r="Q501" i="4"/>
  <c r="S501" i="4"/>
  <c r="U501" i="4"/>
  <c r="V501" i="4"/>
  <c r="W501" i="4"/>
  <c r="X501" i="4"/>
  <c r="Z501" i="4"/>
  <c r="AA501" i="4" s="1"/>
  <c r="G502" i="4"/>
  <c r="H502" i="4" a="1"/>
  <c r="H502" i="4" s="1"/>
  <c r="I502" i="4" a="1"/>
  <c r="I502" i="4" s="1"/>
  <c r="N502" i="4"/>
  <c r="P502" i="4" a="1"/>
  <c r="P502" i="4" s="1"/>
  <c r="Q502" i="4"/>
  <c r="S502" i="4"/>
  <c r="U502" i="4"/>
  <c r="V502" i="4"/>
  <c r="W502" i="4"/>
  <c r="X502" i="4"/>
  <c r="Z502" i="4"/>
  <c r="AB502" i="4" s="1"/>
  <c r="G503" i="4"/>
  <c r="H503" i="4" a="1"/>
  <c r="H503" i="4" s="1"/>
  <c r="I503" i="4" a="1"/>
  <c r="I503" i="4" s="1"/>
  <c r="N503" i="4"/>
  <c r="P503" i="4" a="1"/>
  <c r="P503" i="4" s="1"/>
  <c r="Q503" i="4"/>
  <c r="S503" i="4"/>
  <c r="U503" i="4"/>
  <c r="V503" i="4"/>
  <c r="W503" i="4"/>
  <c r="X503" i="4"/>
  <c r="Z503" i="4"/>
  <c r="AB503" i="4" s="1"/>
  <c r="G504" i="4"/>
  <c r="H504" i="4" a="1"/>
  <c r="H504" i="4" s="1"/>
  <c r="I504" i="4" a="1"/>
  <c r="I504" i="4" s="1"/>
  <c r="N504" i="4"/>
  <c r="P504" i="4" a="1"/>
  <c r="P504" i="4" s="1"/>
  <c r="Q504" i="4"/>
  <c r="S504" i="4"/>
  <c r="U504" i="4"/>
  <c r="V504" i="4"/>
  <c r="W504" i="4"/>
  <c r="X504" i="4"/>
  <c r="Z504" i="4"/>
  <c r="AA504" i="4" s="1"/>
  <c r="G505" i="4"/>
  <c r="H505" i="4" a="1"/>
  <c r="H505" i="4" s="1"/>
  <c r="I505" i="4" a="1"/>
  <c r="I505" i="4" s="1"/>
  <c r="N505" i="4"/>
  <c r="P505" i="4" a="1"/>
  <c r="P505" i="4" s="1"/>
  <c r="Q505" i="4"/>
  <c r="S505" i="4"/>
  <c r="U505" i="4"/>
  <c r="V505" i="4"/>
  <c r="W505" i="4"/>
  <c r="X505" i="4"/>
  <c r="Z505" i="4"/>
  <c r="AB505" i="4" s="1"/>
  <c r="G506" i="4"/>
  <c r="H506" i="4" a="1"/>
  <c r="H506" i="4" s="1"/>
  <c r="I506" i="4" a="1"/>
  <c r="I506" i="4" s="1"/>
  <c r="N506" i="4"/>
  <c r="P506" i="4" a="1"/>
  <c r="P506" i="4" s="1"/>
  <c r="Q506" i="4"/>
  <c r="S506" i="4"/>
  <c r="U506" i="4"/>
  <c r="V506" i="4"/>
  <c r="W506" i="4"/>
  <c r="X506" i="4"/>
  <c r="Z506" i="4"/>
  <c r="AB506" i="4" s="1"/>
  <c r="G507" i="4"/>
  <c r="H507" i="4" a="1"/>
  <c r="H507" i="4" s="1"/>
  <c r="I507" i="4" a="1"/>
  <c r="I507" i="4" s="1"/>
  <c r="N507" i="4"/>
  <c r="P507" i="4" a="1"/>
  <c r="P507" i="4" s="1"/>
  <c r="Q507" i="4"/>
  <c r="S507" i="4"/>
  <c r="U507" i="4"/>
  <c r="V507" i="4"/>
  <c r="W507" i="4"/>
  <c r="X507" i="4"/>
  <c r="Z507" i="4"/>
  <c r="AA507" i="4" s="1"/>
  <c r="G508" i="4"/>
  <c r="H508" i="4" a="1"/>
  <c r="H508" i="4" s="1"/>
  <c r="I508" i="4" a="1"/>
  <c r="I508" i="4" s="1"/>
  <c r="N508" i="4"/>
  <c r="P508" i="4" a="1"/>
  <c r="P508" i="4" s="1"/>
  <c r="Q508" i="4"/>
  <c r="S508" i="4"/>
  <c r="U508" i="4"/>
  <c r="V508" i="4"/>
  <c r="W508" i="4"/>
  <c r="X508" i="4"/>
  <c r="Z508" i="4"/>
  <c r="AA508" i="4" s="1"/>
  <c r="G509" i="4"/>
  <c r="H509" i="4" a="1"/>
  <c r="H509" i="4" s="1"/>
  <c r="I509" i="4" a="1"/>
  <c r="I509" i="4" s="1"/>
  <c r="N509" i="4"/>
  <c r="P509" i="4" a="1"/>
  <c r="P509" i="4" s="1"/>
  <c r="Q509" i="4"/>
  <c r="S509" i="4"/>
  <c r="U509" i="4"/>
  <c r="V509" i="4"/>
  <c r="W509" i="4"/>
  <c r="X509" i="4"/>
  <c r="Z509" i="4"/>
  <c r="AB509" i="4" s="1"/>
  <c r="G510" i="4"/>
  <c r="H510" i="4" a="1"/>
  <c r="H510" i="4" s="1"/>
  <c r="I510" i="4" a="1"/>
  <c r="I510" i="4" s="1"/>
  <c r="N510" i="4"/>
  <c r="P510" i="4" a="1"/>
  <c r="P510" i="4" s="1"/>
  <c r="Q510" i="4"/>
  <c r="S510" i="4"/>
  <c r="U510" i="4"/>
  <c r="V510" i="4"/>
  <c r="W510" i="4"/>
  <c r="X510" i="4"/>
  <c r="Z510" i="4"/>
  <c r="AA510" i="4" s="1"/>
  <c r="G511" i="4"/>
  <c r="H511" i="4" a="1"/>
  <c r="H511" i="4" s="1"/>
  <c r="I511" i="4" a="1"/>
  <c r="I511" i="4" s="1"/>
  <c r="N511" i="4"/>
  <c r="P511" i="4" a="1"/>
  <c r="P511" i="4" s="1"/>
  <c r="Q511" i="4"/>
  <c r="S511" i="4"/>
  <c r="U511" i="4"/>
  <c r="V511" i="4"/>
  <c r="W511" i="4"/>
  <c r="X511" i="4"/>
  <c r="Z511" i="4"/>
  <c r="AB511" i="4" s="1"/>
  <c r="G512" i="4"/>
  <c r="H512" i="4" a="1"/>
  <c r="H512" i="4" s="1"/>
  <c r="I512" i="4" a="1"/>
  <c r="I512" i="4" s="1"/>
  <c r="N512" i="4"/>
  <c r="P512" i="4" a="1"/>
  <c r="P512" i="4" s="1"/>
  <c r="Q512" i="4"/>
  <c r="S512" i="4"/>
  <c r="U512" i="4"/>
  <c r="V512" i="4"/>
  <c r="W512" i="4"/>
  <c r="X512" i="4"/>
  <c r="Z512" i="4"/>
  <c r="AB512" i="4" s="1"/>
  <c r="G513" i="4"/>
  <c r="H513" i="4" a="1"/>
  <c r="H513" i="4" s="1"/>
  <c r="I513" i="4" a="1"/>
  <c r="I513" i="4" s="1"/>
  <c r="N513" i="4"/>
  <c r="P513" i="4" a="1"/>
  <c r="P513" i="4" s="1"/>
  <c r="Q513" i="4"/>
  <c r="S513" i="4"/>
  <c r="U513" i="4"/>
  <c r="V513" i="4"/>
  <c r="W513" i="4"/>
  <c r="X513" i="4"/>
  <c r="Z513" i="4"/>
  <c r="AA513" i="4" s="1"/>
  <c r="G514" i="4"/>
  <c r="H514" i="4" a="1"/>
  <c r="H514" i="4" s="1"/>
  <c r="I514" i="4" a="1"/>
  <c r="I514" i="4" s="1"/>
  <c r="N514" i="4"/>
  <c r="P514" i="4" a="1"/>
  <c r="P514" i="4" s="1"/>
  <c r="Q514" i="4"/>
  <c r="S514" i="4"/>
  <c r="U514" i="4"/>
  <c r="V514" i="4"/>
  <c r="W514" i="4"/>
  <c r="X514" i="4"/>
  <c r="Z514" i="4"/>
  <c r="AA514" i="4" s="1"/>
  <c r="G515" i="4"/>
  <c r="H515" i="4" a="1"/>
  <c r="H515" i="4" s="1"/>
  <c r="I515" i="4" a="1"/>
  <c r="I515" i="4" s="1"/>
  <c r="N515" i="4"/>
  <c r="P515" i="4" a="1"/>
  <c r="P515" i="4" s="1"/>
  <c r="Q515" i="4"/>
  <c r="S515" i="4"/>
  <c r="U515" i="4"/>
  <c r="V515" i="4"/>
  <c r="W515" i="4"/>
  <c r="X515" i="4"/>
  <c r="Z515" i="4"/>
  <c r="AB515" i="4" s="1"/>
  <c r="G516" i="4"/>
  <c r="H516" i="4" a="1"/>
  <c r="H516" i="4" s="1"/>
  <c r="I516" i="4" a="1"/>
  <c r="I516" i="4" s="1"/>
  <c r="N516" i="4"/>
  <c r="P516" i="4" a="1"/>
  <c r="P516" i="4" s="1"/>
  <c r="Q516" i="4"/>
  <c r="S516" i="4"/>
  <c r="U516" i="4"/>
  <c r="V516" i="4"/>
  <c r="W516" i="4"/>
  <c r="X516" i="4"/>
  <c r="Z516" i="4"/>
  <c r="AA516" i="4" s="1"/>
  <c r="G517" i="4"/>
  <c r="H517" i="4" a="1"/>
  <c r="H517" i="4" s="1"/>
  <c r="I517" i="4" a="1"/>
  <c r="I517" i="4" s="1"/>
  <c r="N517" i="4"/>
  <c r="P517" i="4" a="1"/>
  <c r="P517" i="4" s="1"/>
  <c r="Q517" i="4"/>
  <c r="S517" i="4"/>
  <c r="U517" i="4"/>
  <c r="V517" i="4"/>
  <c r="W517" i="4"/>
  <c r="X517" i="4"/>
  <c r="Z517" i="4"/>
  <c r="AA517" i="4" s="1"/>
  <c r="G518" i="4"/>
  <c r="H518" i="4" a="1"/>
  <c r="H518" i="4" s="1"/>
  <c r="I518" i="4" a="1"/>
  <c r="I518" i="4" s="1"/>
  <c r="N518" i="4"/>
  <c r="P518" i="4" a="1"/>
  <c r="P518" i="4" s="1"/>
  <c r="Q518" i="4"/>
  <c r="S518" i="4"/>
  <c r="U518" i="4"/>
  <c r="V518" i="4"/>
  <c r="W518" i="4"/>
  <c r="X518" i="4"/>
  <c r="Z518" i="4"/>
  <c r="AB518" i="4" s="1"/>
  <c r="G519" i="4"/>
  <c r="H519" i="4" a="1"/>
  <c r="H519" i="4" s="1"/>
  <c r="I519" i="4" a="1"/>
  <c r="I519" i="4" s="1"/>
  <c r="N519" i="4"/>
  <c r="P519" i="4" a="1"/>
  <c r="P519" i="4" s="1"/>
  <c r="Q519" i="4"/>
  <c r="S519" i="4"/>
  <c r="U519" i="4"/>
  <c r="V519" i="4"/>
  <c r="W519" i="4"/>
  <c r="X519" i="4"/>
  <c r="Z519" i="4"/>
  <c r="AA519" i="4" s="1"/>
  <c r="G520" i="4"/>
  <c r="H520" i="4" a="1"/>
  <c r="H520" i="4" s="1"/>
  <c r="I520" i="4" a="1"/>
  <c r="I520" i="4" s="1"/>
  <c r="N520" i="4"/>
  <c r="P520" i="4" a="1"/>
  <c r="P520" i="4" s="1"/>
  <c r="Q520" i="4"/>
  <c r="S520" i="4"/>
  <c r="U520" i="4"/>
  <c r="V520" i="4"/>
  <c r="W520" i="4"/>
  <c r="X520" i="4"/>
  <c r="Z520" i="4"/>
  <c r="AB520" i="4" s="1"/>
  <c r="H51" i="4" l="1" a="1"/>
  <c r="H51" i="4" s="1"/>
  <c r="H35" i="4" a="1"/>
  <c r="H35" i="4" s="1"/>
  <c r="J69" i="4" a="1"/>
  <c r="J69" i="4" s="1"/>
  <c r="J61" i="4" a="1"/>
  <c r="J61" i="4" s="1"/>
  <c r="J53" i="4" a="1"/>
  <c r="J53" i="4" s="1"/>
  <c r="J48" i="4" a="1"/>
  <c r="J48" i="4" s="1"/>
  <c r="J44" i="4" a="1"/>
  <c r="J44" i="4" s="1"/>
  <c r="J40" i="4" a="1"/>
  <c r="J40" i="4" s="1"/>
  <c r="J36" i="4" a="1"/>
  <c r="J36" i="4" s="1"/>
  <c r="J32" i="4" a="1"/>
  <c r="J32" i="4" s="1"/>
  <c r="J28" i="4" a="1"/>
  <c r="J28" i="4" s="1"/>
  <c r="J24" i="4" a="1"/>
  <c r="J24" i="4" s="1"/>
  <c r="I71" i="4" a="1"/>
  <c r="I71" i="4" s="1"/>
  <c r="I69" i="4" a="1"/>
  <c r="I69" i="4" s="1"/>
  <c r="I67" i="4" a="1"/>
  <c r="I67" i="4" s="1"/>
  <c r="I65" i="4" a="1"/>
  <c r="I65" i="4" s="1"/>
  <c r="I63" i="4" a="1"/>
  <c r="I63" i="4" s="1"/>
  <c r="I61" i="4" a="1"/>
  <c r="I61" i="4" s="1"/>
  <c r="I59" i="4" a="1"/>
  <c r="I59" i="4" s="1"/>
  <c r="J68" i="4" a="1"/>
  <c r="J68" i="4" s="1"/>
  <c r="J60" i="4" a="1"/>
  <c r="J60" i="4" s="1"/>
  <c r="J52" i="4" a="1"/>
  <c r="J52" i="4" s="1"/>
  <c r="H71" i="4" a="1"/>
  <c r="H71" i="4" s="1"/>
  <c r="H69" i="4" a="1"/>
  <c r="H69" i="4" s="1"/>
  <c r="H67" i="4" a="1"/>
  <c r="H67" i="4" s="1"/>
  <c r="H65" i="4" a="1"/>
  <c r="H65" i="4" s="1"/>
  <c r="H63" i="4" a="1"/>
  <c r="H63" i="4" s="1"/>
  <c r="H61" i="4" a="1"/>
  <c r="H61" i="4" s="1"/>
  <c r="H59" i="4" a="1"/>
  <c r="H59" i="4" s="1"/>
  <c r="H57" i="4" a="1"/>
  <c r="H57" i="4" s="1"/>
  <c r="H55" i="4" a="1"/>
  <c r="H55" i="4" s="1"/>
  <c r="H53" i="4" a="1"/>
  <c r="H53" i="4" s="1"/>
  <c r="H49" i="4" a="1"/>
  <c r="H49" i="4" s="1"/>
  <c r="H41" i="4" a="1"/>
  <c r="H41" i="4" s="1"/>
  <c r="J67" i="4" a="1"/>
  <c r="J67" i="4" s="1"/>
  <c r="J59" i="4" a="1"/>
  <c r="J59" i="4" s="1"/>
  <c r="J51" i="4" a="1"/>
  <c r="J51" i="4" s="1"/>
  <c r="J47" i="4" a="1"/>
  <c r="J47" i="4" s="1"/>
  <c r="J43" i="4" a="1"/>
  <c r="J43" i="4" s="1"/>
  <c r="J39" i="4" a="1"/>
  <c r="J39" i="4" s="1"/>
  <c r="J35" i="4" a="1"/>
  <c r="J35" i="4" s="1"/>
  <c r="J31" i="4" a="1"/>
  <c r="J31" i="4" s="1"/>
  <c r="J27" i="4" a="1"/>
  <c r="J27" i="4" s="1"/>
  <c r="J23" i="4" a="1"/>
  <c r="J23" i="4" s="1"/>
  <c r="J66" i="4" a="1"/>
  <c r="J66" i="4" s="1"/>
  <c r="J58" i="4" a="1"/>
  <c r="J58" i="4" s="1"/>
  <c r="H47" i="4" a="1"/>
  <c r="H47" i="4" s="1"/>
  <c r="H39" i="4" a="1"/>
  <c r="H39" i="4" s="1"/>
  <c r="J65" i="4" a="1"/>
  <c r="J65" i="4" s="1"/>
  <c r="J57" i="4" a="1"/>
  <c r="J57" i="4" s="1"/>
  <c r="J50" i="4" a="1"/>
  <c r="J50" i="4" s="1"/>
  <c r="J46" i="4" a="1"/>
  <c r="J46" i="4" s="1"/>
  <c r="J42" i="4" a="1"/>
  <c r="J42" i="4" s="1"/>
  <c r="J38" i="4" a="1"/>
  <c r="J38" i="4" s="1"/>
  <c r="J34" i="4" a="1"/>
  <c r="J34" i="4" s="1"/>
  <c r="J30" i="4" a="1"/>
  <c r="J30" i="4" s="1"/>
  <c r="J26" i="4" a="1"/>
  <c r="J26" i="4" s="1"/>
  <c r="J22" i="4" a="1"/>
  <c r="J22" i="4" s="1"/>
  <c r="I70" i="4" a="1"/>
  <c r="I70" i="4" s="1"/>
  <c r="I68" i="4" a="1"/>
  <c r="I68" i="4" s="1"/>
  <c r="I66" i="4" a="1"/>
  <c r="I66" i="4" s="1"/>
  <c r="I64" i="4" a="1"/>
  <c r="I64" i="4" s="1"/>
  <c r="I62" i="4" a="1"/>
  <c r="I62" i="4" s="1"/>
  <c r="I60" i="4" a="1"/>
  <c r="I60" i="4" s="1"/>
  <c r="I58" i="4" a="1"/>
  <c r="I58" i="4" s="1"/>
  <c r="J64" i="4" a="1"/>
  <c r="J64" i="4" s="1"/>
  <c r="J56" i="4" a="1"/>
  <c r="J56" i="4" s="1"/>
  <c r="H70" i="4" a="1"/>
  <c r="H70" i="4" s="1"/>
  <c r="H68" i="4" a="1"/>
  <c r="H68" i="4" s="1"/>
  <c r="H66" i="4" a="1"/>
  <c r="H66" i="4" s="1"/>
  <c r="H64" i="4" a="1"/>
  <c r="H64" i="4" s="1"/>
  <c r="H62" i="4" a="1"/>
  <c r="H62" i="4" s="1"/>
  <c r="H60" i="4" a="1"/>
  <c r="H60" i="4" s="1"/>
  <c r="H58" i="4" a="1"/>
  <c r="H58" i="4" s="1"/>
  <c r="H56" i="4" a="1"/>
  <c r="H56" i="4" s="1"/>
  <c r="H54" i="4" a="1"/>
  <c r="H54" i="4" s="1"/>
  <c r="H52" i="4" a="1"/>
  <c r="H52" i="4" s="1"/>
  <c r="J71" i="4" a="1"/>
  <c r="J71" i="4" s="1"/>
  <c r="J63" i="4" a="1"/>
  <c r="J63" i="4" s="1"/>
  <c r="J55" i="4" a="1"/>
  <c r="J55" i="4" s="1"/>
  <c r="J49" i="4" a="1"/>
  <c r="J49" i="4" s="1"/>
  <c r="J45" i="4" a="1"/>
  <c r="J45" i="4" s="1"/>
  <c r="J41" i="4" a="1"/>
  <c r="J41" i="4" s="1"/>
  <c r="J37" i="4" a="1"/>
  <c r="J37" i="4" s="1"/>
  <c r="J33" i="4" a="1"/>
  <c r="J33" i="4" s="1"/>
  <c r="J29" i="4" a="1"/>
  <c r="J29" i="4" s="1"/>
  <c r="J70" i="4" a="1"/>
  <c r="J70" i="4" s="1"/>
  <c r="J62" i="4" a="1"/>
  <c r="J62" i="4" s="1"/>
  <c r="R56" i="4" s="1" a="1"/>
  <c r="R56" i="4" s="1"/>
  <c r="S56" i="4" s="1"/>
  <c r="X56" i="4" s="1"/>
  <c r="J54" i="4" a="1"/>
  <c r="J54" i="4" s="1"/>
  <c r="R25" i="4" a="1"/>
  <c r="R25" i="4" s="1"/>
  <c r="S25" i="4" s="1"/>
  <c r="X25" i="4" s="1"/>
  <c r="H21" i="4" a="1"/>
  <c r="H21" i="4" s="1"/>
  <c r="J21" i="4" a="1"/>
  <c r="J21" i="4" s="1"/>
  <c r="I21" i="4" a="1"/>
  <c r="I21" i="4" s="1"/>
  <c r="AA400" i="4"/>
  <c r="AA327" i="4"/>
  <c r="AB422" i="4"/>
  <c r="AA248" i="4"/>
  <c r="AA149" i="4"/>
  <c r="AB398" i="4"/>
  <c r="AA502" i="4"/>
  <c r="AA195" i="4"/>
  <c r="AB508" i="4"/>
  <c r="AA520" i="4"/>
  <c r="AB391" i="4"/>
  <c r="AA112" i="4"/>
  <c r="AA110" i="4"/>
  <c r="AB276" i="4"/>
  <c r="AB228" i="4"/>
  <c r="AA424" i="4"/>
  <c r="AB216" i="4"/>
  <c r="AA79" i="4"/>
  <c r="AA140" i="4"/>
  <c r="AA81" i="4"/>
  <c r="AA468" i="4"/>
  <c r="AA370" i="4"/>
  <c r="AA270" i="4"/>
  <c r="AA337" i="4"/>
  <c r="AB419" i="4"/>
  <c r="AA191" i="4"/>
  <c r="AB175" i="4"/>
  <c r="AB153" i="4"/>
  <c r="AB90" i="4"/>
  <c r="AA374" i="4"/>
  <c r="AB352" i="4"/>
  <c r="AB411" i="4"/>
  <c r="AA130" i="4"/>
  <c r="AA241" i="4"/>
  <c r="AB397" i="4"/>
  <c r="AA311" i="4"/>
  <c r="AB417" i="4"/>
  <c r="AA319" i="4"/>
  <c r="AB151" i="4"/>
  <c r="AA356" i="4"/>
  <c r="AA234" i="4"/>
  <c r="AB170" i="4"/>
  <c r="AA78" i="4"/>
  <c r="AA404" i="4"/>
  <c r="AB326" i="4"/>
  <c r="AA209" i="4"/>
  <c r="AA82" i="4"/>
  <c r="AA439" i="4"/>
  <c r="AA518" i="4"/>
  <c r="AA493" i="4"/>
  <c r="AA471" i="4"/>
  <c r="AA388" i="4"/>
  <c r="AA302" i="4"/>
  <c r="AA242" i="4"/>
  <c r="AB252" i="4"/>
  <c r="AB159" i="4"/>
  <c r="AA142" i="4"/>
  <c r="AB135" i="4"/>
  <c r="AA506" i="4"/>
  <c r="AA303" i="4"/>
  <c r="AA166" i="4"/>
  <c r="AA463" i="4"/>
  <c r="AA129" i="4"/>
  <c r="AA500" i="4"/>
  <c r="AA428" i="4"/>
  <c r="AB425" i="4"/>
  <c r="AA387" i="4"/>
  <c r="AA262" i="4"/>
  <c r="AB214" i="4"/>
  <c r="AA131" i="4"/>
  <c r="AA123" i="4"/>
  <c r="AB483" i="4"/>
  <c r="AA316" i="4"/>
  <c r="AA283" i="4"/>
  <c r="AB127" i="4"/>
  <c r="AB504" i="4"/>
  <c r="AB368" i="4"/>
  <c r="AA340" i="4"/>
  <c r="AB269" i="4"/>
  <c r="AA96" i="4"/>
  <c r="AA511" i="4"/>
  <c r="AA497" i="4"/>
  <c r="AB487" i="4"/>
  <c r="AB449" i="4"/>
  <c r="AA293" i="4"/>
  <c r="AB227" i="4"/>
  <c r="AB164" i="4"/>
  <c r="AB124" i="4"/>
  <c r="AA494" i="4"/>
  <c r="AA416" i="4"/>
  <c r="AA381" i="4"/>
  <c r="AA375" i="4"/>
  <c r="AB313" i="4"/>
  <c r="AA290" i="4"/>
  <c r="AB238" i="4"/>
  <c r="AA211" i="4"/>
  <c r="AA161" i="4"/>
  <c r="AB146" i="4"/>
  <c r="AA470" i="4"/>
  <c r="AB453" i="4"/>
  <c r="AB429" i="4"/>
  <c r="AB399" i="4"/>
  <c r="AB249" i="4"/>
  <c r="AB245" i="4"/>
  <c r="AA171" i="4"/>
  <c r="AA157" i="4"/>
  <c r="AB477" i="4"/>
  <c r="AB457" i="4"/>
  <c r="AB362" i="4"/>
  <c r="AB353" i="4"/>
  <c r="AA317" i="4"/>
  <c r="AB310" i="4"/>
  <c r="AA253" i="4"/>
  <c r="AB205" i="4"/>
  <c r="AA154" i="4"/>
  <c r="AB498" i="4"/>
  <c r="AA491" i="4"/>
  <c r="AB484" i="4"/>
  <c r="AA407" i="4"/>
  <c r="AB392" i="4"/>
  <c r="AB385" i="4"/>
  <c r="AB300" i="4"/>
  <c r="AA260" i="4"/>
  <c r="AA208" i="4"/>
  <c r="AA196" i="4"/>
  <c r="AA117" i="4"/>
  <c r="AB100" i="4"/>
  <c r="AA515" i="4"/>
  <c r="AA505" i="4"/>
  <c r="AA443" i="4"/>
  <c r="AB324" i="4"/>
  <c r="AA165" i="4"/>
  <c r="AB87" i="4"/>
  <c r="AA512" i="4"/>
  <c r="AA488" i="4"/>
  <c r="AB481" i="4"/>
  <c r="AA467" i="4"/>
  <c r="AB344" i="4"/>
  <c r="AB331" i="4"/>
  <c r="AB274" i="4"/>
  <c r="AB250" i="4"/>
  <c r="AB246" i="4"/>
  <c r="AB158" i="4"/>
  <c r="AA454" i="4"/>
  <c r="AB440" i="4"/>
  <c r="AA389" i="4"/>
  <c r="AB328" i="4"/>
  <c r="AB184" i="4"/>
  <c r="AB84" i="4"/>
  <c r="AA437" i="4"/>
  <c r="AB376" i="4"/>
  <c r="AA366" i="4"/>
  <c r="AA239" i="4"/>
  <c r="AB232" i="4"/>
  <c r="AB225" i="4"/>
  <c r="AA172" i="4"/>
  <c r="AA94" i="4"/>
  <c r="AA509" i="4"/>
  <c r="AA278" i="4"/>
  <c r="AA264" i="4"/>
  <c r="AB257" i="4"/>
  <c r="AB121" i="4"/>
  <c r="AB519" i="4"/>
  <c r="AA478" i="4"/>
  <c r="AB447" i="4"/>
  <c r="AA338" i="4"/>
  <c r="AA321" i="4"/>
  <c r="AB236" i="4"/>
  <c r="AA133" i="4"/>
  <c r="AA104" i="4"/>
  <c r="AA91" i="4"/>
  <c r="AB72" i="4"/>
  <c r="AB451" i="4"/>
  <c r="AB427" i="4"/>
  <c r="AB285" i="4"/>
  <c r="AB434" i="4"/>
  <c r="AA401" i="4"/>
  <c r="AA351" i="4"/>
  <c r="AB261" i="4"/>
  <c r="AB148" i="4"/>
  <c r="AB111" i="4"/>
  <c r="AB489" i="4"/>
  <c r="AB455" i="4"/>
  <c r="AA329" i="4"/>
  <c r="AA301" i="4"/>
  <c r="AA438" i="4"/>
  <c r="AB431" i="4"/>
  <c r="AA325" i="4"/>
  <c r="AA315" i="4"/>
  <c r="AB298" i="4"/>
  <c r="AB240" i="4"/>
  <c r="AA185" i="4"/>
  <c r="AB122" i="4"/>
  <c r="AB367" i="4"/>
  <c r="AA364" i="4"/>
  <c r="AB322" i="4"/>
  <c r="AB308" i="4"/>
  <c r="AA305" i="4"/>
  <c r="AA272" i="4"/>
  <c r="AA226" i="4"/>
  <c r="AA179" i="4"/>
  <c r="AB486" i="4"/>
  <c r="AA479" i="4"/>
  <c r="AA405" i="4"/>
  <c r="AA394" i="4"/>
  <c r="AB377" i="4"/>
  <c r="AA339" i="4"/>
  <c r="AB312" i="4"/>
  <c r="AA265" i="4"/>
  <c r="AA258" i="4"/>
  <c r="AA176" i="4"/>
  <c r="AA173" i="4"/>
  <c r="AB134" i="4"/>
  <c r="AB115" i="4"/>
  <c r="AA412" i="4"/>
  <c r="AB358" i="4"/>
  <c r="AA292" i="4"/>
  <c r="AA230" i="4"/>
  <c r="AB490" i="4"/>
  <c r="AB464" i="4"/>
  <c r="AB441" i="4"/>
  <c r="AB423" i="4"/>
  <c r="AB413" i="4"/>
  <c r="AB378" i="4"/>
  <c r="AB354" i="4"/>
  <c r="AB314" i="4"/>
  <c r="AB281" i="4"/>
  <c r="AB251" i="4"/>
  <c r="AA448" i="4"/>
  <c r="AA430" i="4"/>
  <c r="AA382" i="4"/>
  <c r="AB318" i="4"/>
  <c r="AA289" i="4"/>
  <c r="AA266" i="4"/>
  <c r="AB224" i="4"/>
  <c r="AA206" i="4"/>
  <c r="AA125" i="4"/>
  <c r="AB517" i="4"/>
  <c r="AB513" i="4"/>
  <c r="AA406" i="4"/>
  <c r="AB386" i="4"/>
  <c r="AB361" i="4"/>
  <c r="AB307" i="4"/>
  <c r="AB296" i="4"/>
  <c r="AB282" i="4"/>
  <c r="AB221" i="4"/>
  <c r="AA203" i="4"/>
  <c r="AB190" i="4"/>
  <c r="AB109" i="4"/>
  <c r="AB102" i="4"/>
  <c r="AB77" i="4"/>
  <c r="AA472" i="4"/>
  <c r="AA442" i="4"/>
  <c r="AB330" i="4"/>
  <c r="AA177" i="4"/>
  <c r="AB480" i="4"/>
  <c r="AB461" i="4"/>
  <c r="AB410" i="4"/>
  <c r="AB383" i="4"/>
  <c r="AB355" i="4"/>
  <c r="AB334" i="4"/>
  <c r="AB304" i="4"/>
  <c r="AB263" i="4"/>
  <c r="AB244" i="4"/>
  <c r="AA229" i="4"/>
  <c r="AA197" i="4"/>
  <c r="AA167" i="4"/>
  <c r="AA155" i="4"/>
  <c r="AB118" i="4"/>
  <c r="AB510" i="4"/>
  <c r="AB499" i="4"/>
  <c r="AB465" i="4"/>
  <c r="AB435" i="4"/>
  <c r="AB395" i="4"/>
  <c r="AA379" i="4"/>
  <c r="AB348" i="4"/>
  <c r="AA323" i="4"/>
  <c r="AB275" i="4"/>
  <c r="AA267" i="4"/>
  <c r="AB233" i="4"/>
  <c r="AB218" i="4"/>
  <c r="AB207" i="4"/>
  <c r="AB187" i="4"/>
  <c r="AB163" i="4"/>
  <c r="AA147" i="4"/>
  <c r="AA143" i="4"/>
  <c r="AA106" i="4"/>
  <c r="AB99" i="4"/>
  <c r="AB88" i="4"/>
  <c r="AB421" i="4"/>
  <c r="AA369" i="4"/>
  <c r="AA345" i="4"/>
  <c r="AA181" i="4"/>
  <c r="AB473" i="4"/>
  <c r="AB458" i="4"/>
  <c r="AB256" i="4"/>
  <c r="AB222" i="4"/>
  <c r="AB514" i="4"/>
  <c r="AB492" i="4"/>
  <c r="AB178" i="4"/>
  <c r="AB160" i="4"/>
  <c r="AB139" i="4"/>
  <c r="AA503" i="4"/>
  <c r="AA462" i="4"/>
  <c r="AA418" i="4"/>
  <c r="AA103" i="4"/>
  <c r="AA85" i="4"/>
  <c r="AB342" i="4"/>
  <c r="AB294" i="4"/>
  <c r="AA201" i="4"/>
  <c r="AB107" i="4"/>
  <c r="AA75" i="4"/>
  <c r="AB268" i="4"/>
  <c r="AB188" i="4"/>
  <c r="AB152" i="4"/>
  <c r="AB136" i="4"/>
  <c r="AB89" i="4"/>
  <c r="AB496" i="4"/>
  <c r="AB380" i="4"/>
  <c r="AB349" i="4"/>
  <c r="AB320" i="4"/>
  <c r="AA485" i="4"/>
  <c r="AB466" i="4"/>
  <c r="AA373" i="4"/>
  <c r="AA363" i="4"/>
  <c r="AA309" i="4"/>
  <c r="AB219" i="4"/>
  <c r="AA97" i="4"/>
  <c r="AB332" i="4"/>
  <c r="AB288" i="4"/>
  <c r="AB273" i="4"/>
  <c r="AA482" i="4"/>
  <c r="AB306" i="4"/>
  <c r="AB202" i="4"/>
  <c r="AA141" i="4"/>
  <c r="AA137" i="4"/>
  <c r="AB128" i="4"/>
  <c r="AB116" i="4"/>
  <c r="AA101" i="4"/>
  <c r="AB83" i="4"/>
  <c r="AA76" i="4"/>
  <c r="AB475" i="4"/>
  <c r="AB452" i="4"/>
  <c r="AB393" i="4"/>
  <c r="AB350" i="4"/>
  <c r="AB343" i="4"/>
  <c r="AB295" i="4"/>
  <c r="AB220" i="4"/>
  <c r="AB199" i="4"/>
  <c r="AB169" i="4"/>
  <c r="AB145" i="4"/>
  <c r="AB516" i="4"/>
  <c r="AA299" i="4"/>
  <c r="AA73" i="4"/>
  <c r="AB507" i="4"/>
  <c r="AB501" i="4"/>
  <c r="AB495" i="4"/>
  <c r="AB460" i="4"/>
  <c r="AB469" i="4"/>
  <c r="AA456" i="4"/>
  <c r="AB446" i="4"/>
  <c r="AA436" i="4"/>
  <c r="AB433" i="4"/>
  <c r="AA420" i="4"/>
  <c r="AB420" i="4"/>
  <c r="AA365" i="4"/>
  <c r="AB365" i="4"/>
  <c r="AA408" i="4"/>
  <c r="AB408" i="4"/>
  <c r="AA414" i="4"/>
  <c r="AB414" i="4"/>
  <c r="AA402" i="4"/>
  <c r="AB402" i="4"/>
  <c r="AA372" i="4"/>
  <c r="AB372" i="4"/>
  <c r="AA474" i="4"/>
  <c r="AA450" i="4"/>
  <c r="AA444" i="4"/>
  <c r="AB476" i="4"/>
  <c r="AB459" i="4"/>
  <c r="AB445" i="4"/>
  <c r="AB415" i="4"/>
  <c r="AB409" i="4"/>
  <c r="AB333" i="4"/>
  <c r="AA333" i="4"/>
  <c r="AA432" i="4"/>
  <c r="AA426" i="4"/>
  <c r="AB403" i="4"/>
  <c r="AA371" i="4"/>
  <c r="AA335" i="4"/>
  <c r="AA280" i="4"/>
  <c r="AB280" i="4"/>
  <c r="AB277" i="4"/>
  <c r="AA277" i="4"/>
  <c r="AA254" i="4"/>
  <c r="AB254" i="4"/>
  <c r="AB359" i="4"/>
  <c r="AB346" i="4"/>
  <c r="AB336" i="4"/>
  <c r="AA341" i="4"/>
  <c r="AB396" i="4"/>
  <c r="AB390" i="4"/>
  <c r="AB384" i="4"/>
  <c r="AB360" i="4"/>
  <c r="AB347" i="4"/>
  <c r="AB213" i="4"/>
  <c r="AA213" i="4"/>
  <c r="AA357" i="4"/>
  <c r="AA284" i="4"/>
  <c r="AB284" i="4"/>
  <c r="AA297" i="4"/>
  <c r="AA287" i="4"/>
  <c r="AA235" i="4"/>
  <c r="AA223" i="4"/>
  <c r="AA210" i="4"/>
  <c r="AA204" i="4"/>
  <c r="AB204" i="4"/>
  <c r="AA271" i="4"/>
  <c r="AB255" i="4"/>
  <c r="AA198" i="4"/>
  <c r="AB198" i="4"/>
  <c r="AB286" i="4"/>
  <c r="AB243" i="4"/>
  <c r="AA259" i="4"/>
  <c r="AB237" i="4"/>
  <c r="AB291" i="4"/>
  <c r="AB279" i="4"/>
  <c r="AB231" i="4"/>
  <c r="AA200" i="4"/>
  <c r="AB200" i="4"/>
  <c r="AA247" i="4"/>
  <c r="AA217" i="4"/>
  <c r="AB217" i="4"/>
  <c r="AA215" i="4"/>
  <c r="AB193" i="4"/>
  <c r="AA189" i="4"/>
  <c r="AB189" i="4"/>
  <c r="AA144" i="4"/>
  <c r="AB144" i="4"/>
  <c r="AA162" i="4"/>
  <c r="AB162" i="4"/>
  <c r="AA138" i="4"/>
  <c r="AB138" i="4"/>
  <c r="AB182" i="4"/>
  <c r="AA180" i="4"/>
  <c r="AB180" i="4"/>
  <c r="AA156" i="4"/>
  <c r="AB156" i="4"/>
  <c r="AB212" i="4"/>
  <c r="AB194" i="4"/>
  <c r="AA186" i="4"/>
  <c r="AB186" i="4"/>
  <c r="AB183" i="4"/>
  <c r="AA192" i="4"/>
  <c r="AB192" i="4"/>
  <c r="AA174" i="4"/>
  <c r="AB174" i="4"/>
  <c r="AA168" i="4"/>
  <c r="AB168" i="4"/>
  <c r="AA150" i="4"/>
  <c r="AB150" i="4"/>
  <c r="AB105" i="4"/>
  <c r="AB93" i="4"/>
  <c r="AA74" i="4"/>
  <c r="AB74" i="4"/>
  <c r="AB119" i="4"/>
  <c r="AB113" i="4"/>
  <c r="AA86" i="4"/>
  <c r="AB86" i="4"/>
  <c r="AA80" i="4"/>
  <c r="AB80" i="4"/>
  <c r="AA92" i="4"/>
  <c r="AB92" i="4"/>
  <c r="AB132" i="4"/>
  <c r="AB126" i="4"/>
  <c r="AB120" i="4"/>
  <c r="AB114" i="4"/>
  <c r="AB108" i="4"/>
  <c r="AA98" i="4"/>
  <c r="AB98" i="4"/>
  <c r="AB95" i="4"/>
  <c r="R41" i="4" l="1" a="1"/>
  <c r="R41" i="4" s="1"/>
  <c r="S41" i="4" s="1"/>
  <c r="X41" i="4" s="1"/>
  <c r="P70" i="4" a="1"/>
  <c r="P70" i="4" s="1"/>
  <c r="P69" i="4" a="1"/>
  <c r="P69" i="4" s="1"/>
  <c r="P71" i="4" a="1"/>
  <c r="P71" i="4" s="1"/>
  <c r="R45" i="4" a="1"/>
  <c r="R45" i="4" s="1"/>
  <c r="S45" i="4" s="1"/>
  <c r="X45" i="4" s="1"/>
  <c r="R58" i="4" a="1"/>
  <c r="R58" i="4" s="1"/>
  <c r="S58" i="4" s="1"/>
  <c r="X58" i="4" s="1"/>
  <c r="V37" i="4"/>
  <c r="N37" i="4" s="1"/>
  <c r="O37" i="4"/>
  <c r="R46" i="4" a="1"/>
  <c r="R46" i="4" s="1"/>
  <c r="S46" i="4" s="1"/>
  <c r="X46" i="4" s="1"/>
  <c r="V42" i="4"/>
  <c r="N42" i="4" s="1"/>
  <c r="O42" i="4"/>
  <c r="R67" i="4" a="1"/>
  <c r="R67" i="4" s="1"/>
  <c r="S67" i="4" s="1"/>
  <c r="X67" i="4" s="1"/>
  <c r="R51" i="4" a="1"/>
  <c r="R51" i="4" s="1"/>
  <c r="S51" i="4" s="1"/>
  <c r="X51" i="4" s="1"/>
  <c r="R65" i="4" a="1"/>
  <c r="R65" i="4" s="1"/>
  <c r="S65" i="4" s="1"/>
  <c r="X65" i="4" s="1"/>
  <c r="V47" i="4"/>
  <c r="N47" i="4" s="1"/>
  <c r="O47" i="4"/>
  <c r="R24" i="4" a="1"/>
  <c r="R24" i="4" s="1"/>
  <c r="S24" i="4" s="1"/>
  <c r="X24" i="4" s="1"/>
  <c r="O60" i="4"/>
  <c r="V60" i="4"/>
  <c r="N60" i="4" s="1"/>
  <c r="V53" i="4"/>
  <c r="N53" i="4" s="1"/>
  <c r="O53" i="4"/>
  <c r="O33" i="4"/>
  <c r="V33" i="4"/>
  <c r="N33" i="4" s="1"/>
  <c r="O25" i="4"/>
  <c r="V25" i="4"/>
  <c r="N25" i="4" s="1"/>
  <c r="R49" i="4" a="1"/>
  <c r="R49" i="4" s="1"/>
  <c r="S49" i="4" s="1"/>
  <c r="X49" i="4" s="1"/>
  <c r="R60" i="4" a="1"/>
  <c r="R60" i="4" s="1"/>
  <c r="S60" i="4" s="1"/>
  <c r="X60" i="4" s="1"/>
  <c r="O41" i="4"/>
  <c r="V41" i="4"/>
  <c r="N41" i="4" s="1"/>
  <c r="R71" i="4" a="1"/>
  <c r="R71" i="4" s="1"/>
  <c r="R50" i="4" a="1"/>
  <c r="R50" i="4" s="1"/>
  <c r="S50" i="4" s="1"/>
  <c r="X50" i="4" s="1"/>
  <c r="V46" i="4"/>
  <c r="N46" i="4" s="1"/>
  <c r="O46" i="4"/>
  <c r="R23" i="4" a="1"/>
  <c r="R23" i="4" s="1"/>
  <c r="S23" i="4" s="1"/>
  <c r="X23" i="4" s="1"/>
  <c r="V58" i="4"/>
  <c r="N58" i="4" s="1"/>
  <c r="O58" i="4"/>
  <c r="R69" i="4" a="1"/>
  <c r="R69" i="4" s="1"/>
  <c r="V51" i="4"/>
  <c r="N51" i="4" s="1"/>
  <c r="O51" i="4"/>
  <c r="R28" i="4" a="1"/>
  <c r="R28" i="4" s="1"/>
  <c r="S28" i="4" s="1"/>
  <c r="X28" i="4" s="1"/>
  <c r="O68" i="4"/>
  <c r="V68" i="4"/>
  <c r="N68" i="4" s="1"/>
  <c r="O24" i="4"/>
  <c r="V24" i="4"/>
  <c r="N24" i="4" s="1"/>
  <c r="V61" i="4"/>
  <c r="N61" i="4" s="1"/>
  <c r="O61" i="4"/>
  <c r="V54" i="4"/>
  <c r="N54" i="4" s="1"/>
  <c r="O54" i="4"/>
  <c r="R62" i="4" a="1"/>
  <c r="R62" i="4" s="1"/>
  <c r="S62" i="4" s="1"/>
  <c r="X62" i="4" s="1"/>
  <c r="V45" i="4"/>
  <c r="N45" i="4" s="1"/>
  <c r="O45" i="4"/>
  <c r="R22" i="4" a="1"/>
  <c r="R22" i="4" s="1"/>
  <c r="S22" i="4" s="1"/>
  <c r="X22" i="4" s="1"/>
  <c r="O56" i="4"/>
  <c r="V56" i="4"/>
  <c r="N56" i="4" s="1"/>
  <c r="V50" i="4"/>
  <c r="N50" i="4" s="1"/>
  <c r="O50" i="4"/>
  <c r="R27" i="4" a="1"/>
  <c r="R27" i="4" s="1"/>
  <c r="S27" i="4" s="1"/>
  <c r="X27" i="4" s="1"/>
  <c r="O66" i="4"/>
  <c r="V66" i="4"/>
  <c r="N66" i="4" s="1"/>
  <c r="V23" i="4"/>
  <c r="N23" i="4" s="1"/>
  <c r="O23" i="4"/>
  <c r="O59" i="4"/>
  <c r="V59" i="4"/>
  <c r="N59" i="4" s="1"/>
  <c r="R32" i="4" a="1"/>
  <c r="R32" i="4" s="1"/>
  <c r="S32" i="4" s="1"/>
  <c r="X32" i="4" s="1"/>
  <c r="V28" i="4"/>
  <c r="N28" i="4" s="1"/>
  <c r="O28" i="4"/>
  <c r="V69" i="4"/>
  <c r="N69" i="4" s="1"/>
  <c r="O69" i="4"/>
  <c r="O62" i="4"/>
  <c r="V62" i="4"/>
  <c r="N62" i="4" s="1"/>
  <c r="R26" i="4" a="1"/>
  <c r="R26" i="4" s="1"/>
  <c r="S26" i="4" s="1"/>
  <c r="X26" i="4" s="1"/>
  <c r="O64" i="4"/>
  <c r="V64" i="4"/>
  <c r="N64" i="4" s="1"/>
  <c r="V22" i="4"/>
  <c r="N22" i="4" s="1"/>
  <c r="O22" i="4"/>
  <c r="O57" i="4"/>
  <c r="V57" i="4"/>
  <c r="N57" i="4" s="1"/>
  <c r="R31" i="4" a="1"/>
  <c r="R31" i="4" s="1"/>
  <c r="S31" i="4" s="1"/>
  <c r="X31" i="4" s="1"/>
  <c r="R53" i="4" a="1"/>
  <c r="R53" i="4" s="1"/>
  <c r="S53" i="4" s="1"/>
  <c r="X53" i="4" s="1"/>
  <c r="V27" i="4"/>
  <c r="N27" i="4" s="1"/>
  <c r="O27" i="4"/>
  <c r="O67" i="4"/>
  <c r="V67" i="4"/>
  <c r="N67" i="4" s="1"/>
  <c r="R36" i="4" a="1"/>
  <c r="R36" i="4" s="1"/>
  <c r="S36" i="4" s="1"/>
  <c r="X36" i="4" s="1"/>
  <c r="O32" i="4"/>
  <c r="V32" i="4"/>
  <c r="N32" i="4" s="1"/>
  <c r="R66" i="4" a="1"/>
  <c r="R66" i="4" s="1"/>
  <c r="S66" i="4" s="1"/>
  <c r="X66" i="4" s="1"/>
  <c r="O49" i="4"/>
  <c r="V49" i="4"/>
  <c r="N49" i="4" s="1"/>
  <c r="R29" i="4" a="1"/>
  <c r="R29" i="4" s="1"/>
  <c r="S29" i="4" s="1"/>
  <c r="X29" i="4" s="1"/>
  <c r="O70" i="4"/>
  <c r="V70" i="4"/>
  <c r="N70" i="4" s="1"/>
  <c r="R70" i="4" a="1"/>
  <c r="R70" i="4" s="1"/>
  <c r="V55" i="4"/>
  <c r="N55" i="4" s="1"/>
  <c r="O55" i="4"/>
  <c r="R30" i="4" a="1"/>
  <c r="R30" i="4" s="1"/>
  <c r="S30" i="4" s="1"/>
  <c r="X30" i="4" s="1"/>
  <c r="V26" i="4"/>
  <c r="N26" i="4" s="1"/>
  <c r="O26" i="4"/>
  <c r="O65" i="4"/>
  <c r="V65" i="4"/>
  <c r="N65" i="4" s="1"/>
  <c r="R35" i="4" a="1"/>
  <c r="R35" i="4" s="1"/>
  <c r="S35" i="4" s="1"/>
  <c r="X35" i="4" s="1"/>
  <c r="R55" i="4" a="1"/>
  <c r="R55" i="4" s="1"/>
  <c r="S55" i="4" s="1"/>
  <c r="X55" i="4" s="1"/>
  <c r="V31" i="4"/>
  <c r="N31" i="4" s="1"/>
  <c r="O31" i="4"/>
  <c r="R40" i="4" a="1"/>
  <c r="R40" i="4" s="1"/>
  <c r="S40" i="4" s="1"/>
  <c r="X40" i="4" s="1"/>
  <c r="V36" i="4"/>
  <c r="N36" i="4" s="1"/>
  <c r="O36" i="4"/>
  <c r="R33" i="4" a="1"/>
  <c r="R33" i="4" s="1"/>
  <c r="S33" i="4" s="1"/>
  <c r="X33" i="4" s="1"/>
  <c r="R52" i="4" a="1"/>
  <c r="R52" i="4" s="1"/>
  <c r="S52" i="4" s="1"/>
  <c r="X52" i="4" s="1"/>
  <c r="R21" i="4" a="1"/>
  <c r="R21" i="4" s="1"/>
  <c r="S21" i="4" s="1"/>
  <c r="X21" i="4" s="1"/>
  <c r="V63" i="4"/>
  <c r="N63" i="4" s="1"/>
  <c r="O63" i="4"/>
  <c r="R34" i="4" a="1"/>
  <c r="R34" i="4" s="1"/>
  <c r="S34" i="4" s="1"/>
  <c r="X34" i="4" s="1"/>
  <c r="V30" i="4"/>
  <c r="N30" i="4" s="1"/>
  <c r="O30" i="4"/>
  <c r="R39" i="4" a="1"/>
  <c r="R39" i="4" s="1"/>
  <c r="S39" i="4" s="1"/>
  <c r="X39" i="4" s="1"/>
  <c r="R57" i="4" a="1"/>
  <c r="R57" i="4" s="1"/>
  <c r="S57" i="4" s="1"/>
  <c r="X57" i="4" s="1"/>
  <c r="V35" i="4"/>
  <c r="N35" i="4" s="1"/>
  <c r="O35" i="4"/>
  <c r="R44" i="4" a="1"/>
  <c r="R44" i="4" s="1"/>
  <c r="S44" i="4" s="1"/>
  <c r="X44" i="4" s="1"/>
  <c r="O40" i="4"/>
  <c r="V40" i="4"/>
  <c r="N40" i="4" s="1"/>
  <c r="R64" i="4" a="1"/>
  <c r="R64" i="4" s="1"/>
  <c r="S64" i="4" s="1"/>
  <c r="X64" i="4" s="1"/>
  <c r="R37" i="4" a="1"/>
  <c r="R37" i="4" s="1"/>
  <c r="S37" i="4" s="1"/>
  <c r="X37" i="4" s="1"/>
  <c r="R54" i="4" a="1"/>
  <c r="R54" i="4" s="1"/>
  <c r="S54" i="4" s="1"/>
  <c r="X54" i="4" s="1"/>
  <c r="V29" i="4"/>
  <c r="N29" i="4" s="1"/>
  <c r="O29" i="4"/>
  <c r="V71" i="4"/>
  <c r="N71" i="4" s="1"/>
  <c r="O71" i="4"/>
  <c r="R38" i="4" a="1"/>
  <c r="R38" i="4" s="1"/>
  <c r="S38" i="4" s="1"/>
  <c r="X38" i="4" s="1"/>
  <c r="V34" i="4"/>
  <c r="N34" i="4" s="1"/>
  <c r="O34" i="4"/>
  <c r="R43" i="4" a="1"/>
  <c r="R43" i="4" s="1"/>
  <c r="S43" i="4" s="1"/>
  <c r="X43" i="4" s="1"/>
  <c r="R59" i="4" a="1"/>
  <c r="R59" i="4" s="1"/>
  <c r="S59" i="4" s="1"/>
  <c r="X59" i="4" s="1"/>
  <c r="V39" i="4"/>
  <c r="N39" i="4" s="1"/>
  <c r="O39" i="4"/>
  <c r="R48" i="4" a="1"/>
  <c r="R48" i="4" s="1"/>
  <c r="S48" i="4" s="1"/>
  <c r="X48" i="4" s="1"/>
  <c r="V44" i="4"/>
  <c r="N44" i="4" s="1"/>
  <c r="O44" i="4"/>
  <c r="R68" i="4" a="1"/>
  <c r="R68" i="4" s="1"/>
  <c r="S68" i="4" s="1"/>
  <c r="X68" i="4" s="1"/>
  <c r="R42" i="4" a="1"/>
  <c r="R42" i="4" s="1"/>
  <c r="S42" i="4" s="1"/>
  <c r="X42" i="4" s="1"/>
  <c r="V38" i="4"/>
  <c r="N38" i="4" s="1"/>
  <c r="O38" i="4"/>
  <c r="R63" i="4" a="1"/>
  <c r="R63" i="4" s="1"/>
  <c r="S63" i="4" s="1"/>
  <c r="X63" i="4" s="1"/>
  <c r="R47" i="4" a="1"/>
  <c r="R47" i="4" s="1"/>
  <c r="S47" i="4" s="1"/>
  <c r="X47" i="4" s="1"/>
  <c r="R61" i="4" a="1"/>
  <c r="R61" i="4" s="1"/>
  <c r="S61" i="4" s="1"/>
  <c r="X61" i="4" s="1"/>
  <c r="V43" i="4"/>
  <c r="N43" i="4" s="1"/>
  <c r="O43" i="4"/>
  <c r="V52" i="4"/>
  <c r="N52" i="4" s="1"/>
  <c r="O52" i="4"/>
  <c r="W52" i="4" s="1"/>
  <c r="O48" i="4"/>
  <c r="V48" i="4"/>
  <c r="N48" i="4" s="1"/>
  <c r="O21" i="4"/>
  <c r="V21" i="4"/>
  <c r="N21" i="4" s="1"/>
  <c r="W71" i="4" l="1"/>
  <c r="W40" i="4"/>
  <c r="W39" i="4"/>
  <c r="W63" i="4"/>
  <c r="W31" i="4"/>
  <c r="W49" i="4"/>
  <c r="W64" i="4"/>
  <c r="W50" i="4"/>
  <c r="W54" i="4"/>
  <c r="W25" i="4"/>
  <c r="W47" i="4"/>
  <c r="W37" i="4"/>
  <c r="W48" i="4"/>
  <c r="W38" i="4"/>
  <c r="W29" i="4"/>
  <c r="W35" i="4"/>
  <c r="W55" i="4"/>
  <c r="W51" i="4"/>
  <c r="W59" i="4"/>
  <c r="W61" i="4"/>
  <c r="W33" i="4"/>
  <c r="W32" i="4"/>
  <c r="W62" i="4"/>
  <c r="W23" i="4"/>
  <c r="W56" i="4"/>
  <c r="W53" i="4"/>
  <c r="W43" i="4"/>
  <c r="W57" i="4"/>
  <c r="W69" i="4"/>
  <c r="W58" i="4"/>
  <c r="W41" i="4"/>
  <c r="S71" i="4"/>
  <c r="X71" i="4" s="1"/>
  <c r="W34" i="4"/>
  <c r="W44" i="4"/>
  <c r="W30" i="4"/>
  <c r="W36" i="4"/>
  <c r="W65" i="4"/>
  <c r="W70" i="4"/>
  <c r="W22" i="4"/>
  <c r="W45" i="4"/>
  <c r="W24" i="4"/>
  <c r="W42" i="4"/>
  <c r="S69" i="4"/>
  <c r="X69" i="4" s="1"/>
  <c r="W21" i="4"/>
  <c r="W26" i="4"/>
  <c r="W67" i="4"/>
  <c r="W28" i="4"/>
  <c r="W66" i="4"/>
  <c r="W60" i="4"/>
  <c r="S70" i="4"/>
  <c r="X70" i="4" s="1"/>
  <c r="W27" i="4"/>
  <c r="W68" i="4"/>
  <c r="W46" i="4"/>
  <c r="F11" i="4" l="1"/>
  <c r="F12" i="4"/>
  <c r="F13" i="4"/>
  <c r="Z21" i="4" l="1"/>
  <c r="AA21" i="4" s="1"/>
  <c r="AB21" i="4" s="1"/>
  <c r="Z32" i="4"/>
  <c r="Z38" i="4"/>
  <c r="Z44" i="4"/>
  <c r="Z22" i="4"/>
  <c r="Z28" i="4"/>
  <c r="Z40" i="4"/>
  <c r="Z43" i="4"/>
  <c r="Z34" i="4"/>
  <c r="Z46" i="4"/>
  <c r="Z24" i="4"/>
  <c r="Z30" i="4"/>
  <c r="Z36" i="4"/>
  <c r="Z42" i="4"/>
  <c r="Z48" i="4"/>
  <c r="Z26" i="4"/>
  <c r="Z50" i="4"/>
  <c r="Z54" i="4"/>
  <c r="Z47" i="4"/>
  <c r="Z56" i="4"/>
  <c r="Z37" i="4"/>
  <c r="Z35" i="4"/>
  <c r="Z39" i="4"/>
  <c r="Z31" i="4"/>
  <c r="Z29" i="4"/>
  <c r="Z27" i="4"/>
  <c r="Z57" i="4"/>
  <c r="Z41" i="4"/>
  <c r="Z51" i="4"/>
  <c r="Z49" i="4"/>
  <c r="Z23" i="4"/>
  <c r="Z25" i="4"/>
  <c r="Z53" i="4"/>
  <c r="Z52" i="4"/>
  <c r="Z45" i="4"/>
  <c r="Z55" i="4"/>
  <c r="Z33" i="4"/>
  <c r="Z68" i="4"/>
  <c r="Z62" i="4"/>
  <c r="Z70" i="4"/>
  <c r="Z67" i="4"/>
  <c r="Z59" i="4"/>
  <c r="Z64" i="4"/>
  <c r="Z61" i="4"/>
  <c r="Z69" i="4"/>
  <c r="Z58" i="4"/>
  <c r="Z66" i="4"/>
  <c r="Z63" i="4"/>
  <c r="Z71" i="4"/>
  <c r="Z60" i="4"/>
  <c r="Z65" i="4"/>
  <c r="AA71" i="4" l="1"/>
  <c r="AB71" i="4" s="1"/>
  <c r="AA70" i="4"/>
  <c r="AB70" i="4" s="1"/>
  <c r="AA25" i="4"/>
  <c r="AB25" i="4" s="1"/>
  <c r="AA31" i="4"/>
  <c r="AB31" i="4" s="1"/>
  <c r="AA26" i="4"/>
  <c r="AB26" i="4"/>
  <c r="AB43" i="4"/>
  <c r="AA43" i="4"/>
  <c r="AA63" i="4"/>
  <c r="AB63" i="4"/>
  <c r="AA62" i="4"/>
  <c r="AB62" i="4" s="1"/>
  <c r="AA23" i="4"/>
  <c r="AB23" i="4" s="1"/>
  <c r="AB39" i="4"/>
  <c r="AA39" i="4"/>
  <c r="AA48" i="4"/>
  <c r="AB48" i="4"/>
  <c r="AB40" i="4"/>
  <c r="AA40" i="4"/>
  <c r="AA67" i="4"/>
  <c r="AB67" i="4" s="1"/>
  <c r="AB58" i="4"/>
  <c r="AA58" i="4"/>
  <c r="AB49" i="4"/>
  <c r="AA49" i="4"/>
  <c r="AA35" i="4"/>
  <c r="AB35" i="4" s="1"/>
  <c r="AA42" i="4"/>
  <c r="AB42" i="4"/>
  <c r="AB28" i="4"/>
  <c r="AA28" i="4"/>
  <c r="AB34" i="4"/>
  <c r="AA34" i="4"/>
  <c r="AA69" i="4"/>
  <c r="AB69" i="4" s="1"/>
  <c r="AB33" i="4"/>
  <c r="AA33" i="4"/>
  <c r="AA51" i="4"/>
  <c r="AB51" i="4"/>
  <c r="AB37" i="4"/>
  <c r="AA37" i="4"/>
  <c r="AB36" i="4"/>
  <c r="AA36" i="4"/>
  <c r="AA22" i="4"/>
  <c r="AB22" i="4"/>
  <c r="AA50" i="4"/>
  <c r="AB50" i="4"/>
  <c r="AA68" i="4"/>
  <c r="AB68" i="4"/>
  <c r="AA61" i="4"/>
  <c r="AB61" i="4" s="1"/>
  <c r="AA55" i="4"/>
  <c r="AB55" i="4"/>
  <c r="AB41" i="4"/>
  <c r="AA41" i="4"/>
  <c r="AA56" i="4"/>
  <c r="AB56" i="4"/>
  <c r="AB30" i="4"/>
  <c r="AA30" i="4"/>
  <c r="AA44" i="4"/>
  <c r="AB44" i="4"/>
  <c r="AB29" i="4"/>
  <c r="AA29" i="4"/>
  <c r="AA66" i="4"/>
  <c r="AB66" i="4"/>
  <c r="AA65" i="4"/>
  <c r="AB65" i="4"/>
  <c r="AA64" i="4"/>
  <c r="AB64" i="4" s="1"/>
  <c r="AA45" i="4"/>
  <c r="AB45" i="4"/>
  <c r="AB57" i="4"/>
  <c r="AA57" i="4"/>
  <c r="AA47" i="4"/>
  <c r="AB47" i="4"/>
  <c r="AA24" i="4"/>
  <c r="AB24" i="4" s="1"/>
  <c r="AB38" i="4"/>
  <c r="AA38" i="4"/>
  <c r="AB53" i="4"/>
  <c r="AA53" i="4"/>
  <c r="AA60" i="4"/>
  <c r="AB60" i="4"/>
  <c r="AA59" i="4"/>
  <c r="AB59" i="4"/>
  <c r="AA52" i="4"/>
  <c r="AB52" i="4"/>
  <c r="AA27" i="4"/>
  <c r="AB27" i="4" s="1"/>
  <c r="AA54" i="4"/>
  <c r="AB54" i="4"/>
  <c r="AA46" i="4"/>
  <c r="AB46" i="4"/>
  <c r="AA32" i="4"/>
  <c r="AB32" i="4" s="1"/>
  <c r="AB19" i="4" l="1" a="1"/>
  <c r="AB19" i="4" s="1"/>
  <c r="F1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<sst xmlns="http://schemas.openxmlformats.org/spreadsheetml/2006/main" count="5227" uniqueCount="1165">
  <si>
    <t>Rehabilitation</t>
  </si>
  <si>
    <t>Provider Medicaid ID</t>
  </si>
  <si>
    <t>Provider Name</t>
  </si>
  <si>
    <t>Provider Type</t>
  </si>
  <si>
    <t>EAPG Base Rate</t>
  </si>
  <si>
    <t>Medicare ID</t>
  </si>
  <si>
    <t>Interactive EAPG Calculator</t>
  </si>
  <si>
    <t>Cover Page</t>
  </si>
  <si>
    <t>Description</t>
  </si>
  <si>
    <t>EAPG Code</t>
  </si>
  <si>
    <t>EAPG Description</t>
  </si>
  <si>
    <t>EAPG Weight</t>
  </si>
  <si>
    <t>SUPERFICIAL NEEDLE BIOPSY AND ASPIRATION</t>
  </si>
  <si>
    <t>LEVEL I SKIN INCISION AND DRAINAGE, DEBRIDEMENT, DESTRUCTION, OTHER RELATED PX</t>
  </si>
  <si>
    <t>LEVEL II SKIN INCISION AND DRAINAGE, DEBRIDEMENT, DESTRUCTION, OTHER RELATED PX</t>
  </si>
  <si>
    <t>NAIL PROCEDURES</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</si>
  <si>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</si>
  <si>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</si>
  <si>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</si>
  <si>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</si>
  <si>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</si>
  <si>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</si>
  <si>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</si>
  <si>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LEVEL I FOREARM AND WRIST PROCEDURES</t>
  </si>
  <si>
    <t>LEVEL II FOREARM AND WRIST PROCEDURES</t>
  </si>
  <si>
    <t>LEVEL I KNEE AND LOWER LEG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</si>
  <si>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</si>
  <si>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</si>
  <si>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</si>
  <si>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</si>
  <si>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</si>
  <si>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</si>
  <si>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</si>
  <si>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</si>
  <si>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</si>
  <si>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</si>
  <si>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</si>
  <si>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</si>
  <si>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</si>
  <si>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</si>
  <si>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</si>
  <si>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</si>
  <si>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</si>
  <si>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</si>
  <si>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</si>
  <si>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</si>
  <si>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</si>
  <si>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</si>
  <si>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</si>
  <si>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</si>
  <si>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</si>
  <si>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</si>
  <si>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</si>
  <si>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ENDOSCOPY OF THE UPPER AIRWAY</t>
  </si>
  <si>
    <t>LEVEL II ENDOSCOPY OF THE UPPER AIRWAY</t>
  </si>
  <si>
    <t>LEVEL I LOWER AIRWAY ENDOSCOPY</t>
  </si>
  <si>
    <t>VENTILATION ASSISTANCE AND MANAGEMENT</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</si>
  <si>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</si>
  <si>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</si>
  <si>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</si>
  <si>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</si>
  <si>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</si>
  <si>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</si>
  <si>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</si>
  <si>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</si>
  <si>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</si>
  <si>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</si>
  <si>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</si>
  <si>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</si>
  <si>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</si>
  <si>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ECHOCARDIOGRAPHY</t>
  </si>
  <si>
    <t>CARDIAC ELECTROPHYSIOLOGIC TESTS AND MONITORING</t>
  </si>
  <si>
    <t>LEVEL II CENTRAL VENOUS ACCESS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</si>
  <si>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</si>
  <si>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</si>
  <si>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</si>
  <si>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</si>
  <si>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</si>
  <si>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</si>
  <si>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</si>
  <si>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</si>
  <si>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ATRIAL AND VENTRICULAR RECORDING AND PACING</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</si>
  <si>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</si>
  <si>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</si>
  <si>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</si>
  <si>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</si>
  <si>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</si>
  <si>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</si>
  <si>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</si>
  <si>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</si>
  <si>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</si>
  <si>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</si>
  <si>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</si>
  <si>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</si>
  <si>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DEEP LYMPH STRUCTURE PROCEDURES</t>
  </si>
  <si>
    <t>ALLERGY TESTS</t>
  </si>
  <si>
    <t>HOME INFUSION</t>
  </si>
  <si>
    <t>NUTRITION THERAPY</t>
  </si>
  <si>
    <t>IMMUNOTHERAPY PREPARATION SERVICES</t>
  </si>
  <si>
    <t>IMMUNOTHERAPY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</si>
  <si>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</si>
  <si>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</si>
  <si>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</si>
  <si>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</si>
  <si>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</si>
  <si>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</si>
  <si>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</si>
  <si>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</si>
  <si>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</si>
  <si>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</si>
  <si>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</si>
  <si>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</si>
  <si>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</si>
  <si>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</si>
  <si>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</si>
  <si>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</si>
  <si>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</si>
  <si>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</si>
  <si>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</si>
  <si>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</si>
  <si>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</si>
  <si>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</si>
  <si>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</si>
  <si>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</si>
  <si>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t>
  </si>
  <si>
    <t>PATHOLOGY CONSULTATION AND INTERPRETATION</t>
  </si>
  <si>
    <t>MINOR UROLOGY SERVICES</t>
  </si>
  <si>
    <t>URINARY STUDIES AND PROCEDURES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</si>
  <si>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</si>
  <si>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</si>
  <si>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</si>
  <si>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</si>
  <si>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</si>
  <si>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</si>
  <si>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</si>
  <si>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</si>
  <si>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 PROSTATE PROCEDURES</t>
  </si>
  <si>
    <t>MINOR DERMATOLOGY SERVICES</t>
  </si>
  <si>
    <t>ANTEPARTUM PROCEDURES</t>
  </si>
  <si>
    <t>ECTOPIC PREGNANCY PROCEDURES</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</si>
  <si>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</si>
  <si>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</si>
  <si>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</si>
  <si>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</si>
  <si>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</si>
  <si>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</si>
  <si>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</si>
  <si>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</si>
  <si>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</si>
  <si>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</si>
  <si>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</si>
  <si>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</si>
  <si>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</si>
  <si>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</si>
  <si>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</si>
  <si>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</si>
  <si>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</si>
  <si>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</si>
  <si>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</si>
  <si>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</si>
  <si>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</si>
  <si>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ELECTROENCEPHALOGRAM</t>
  </si>
  <si>
    <t>ELECTROCONVULSIVE THERAPY</t>
  </si>
  <si>
    <t>NERVE AND MUSCLE TESTS</t>
  </si>
  <si>
    <t>LEVEL I NERVOUS SYSTEM INJECTIONS INCLUDING CRANIAL TAP</t>
  </si>
  <si>
    <t>LEVEL II NERVOUS SYSTEM INJECTIONS INCLUDING CRANIAL TAP</t>
  </si>
  <si>
    <t>SLEEP STUDIES ATTENDED</t>
  </si>
  <si>
    <t>SLEEP STUDIES UNATTENDED</t>
  </si>
  <si>
    <t>LEVEL I CRANIOFACIAL BONE PROCEDURES</t>
  </si>
  <si>
    <t>LEVEL II CRANIOFACIAL BONE PROCEDURES</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</si>
  <si>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</si>
  <si>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</si>
  <si>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</si>
  <si>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</si>
  <si>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</si>
  <si>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</si>
  <si>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</si>
  <si>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</si>
  <si>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</si>
  <si>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</si>
  <si>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</si>
  <si>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</si>
  <si>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</si>
  <si>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</si>
  <si>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</si>
  <si>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</si>
  <si>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</si>
  <si>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</si>
  <si>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ESRD CASE MANAGEMENT</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</si>
  <si>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</si>
  <si>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</si>
  <si>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</si>
  <si>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</si>
  <si>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</si>
  <si>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</si>
  <si>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</si>
  <si>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OCCUPATIONAL THERAPY</t>
  </si>
  <si>
    <t>PHYSICAL THERAPY</t>
  </si>
  <si>
    <t>SPEECH THERAPY AND EVALUATION</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</si>
  <si>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</si>
  <si>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</si>
  <si>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</si>
  <si>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</si>
  <si>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</si>
  <si>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</si>
  <si>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</si>
  <si>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</si>
  <si>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</si>
  <si>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</si>
  <si>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</si>
  <si>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</si>
  <si>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</si>
  <si>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</si>
  <si>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</si>
  <si>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</si>
  <si>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</si>
  <si>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</si>
  <si>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</si>
  <si>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</si>
  <si>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</si>
  <si>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</si>
  <si>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</si>
  <si>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</si>
  <si>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BEHAVIORAL AND SUBSTANCE ABUSE PARTIAL HOSPITALIZATION PROGRAM</t>
  </si>
  <si>
    <t>COUNSELLING OR INDIVIDUAL BRIEF PSYCHOTHERAPY</t>
  </si>
  <si>
    <t>INDIVIDUAL COMPREHENSIVE PSYCHOTHERAPY</t>
  </si>
  <si>
    <t>FAMILY PSYCHOTHERAPY</t>
  </si>
  <si>
    <t>GROUP PSYCHOTHERAPY</t>
  </si>
  <si>
    <t>ACTIVITY THERAPY</t>
  </si>
  <si>
    <t>BEHAVIORAL HEALTH - CASE MANAGEMENT AND TREATMENT PLAN DEVELOPMENT</t>
  </si>
  <si>
    <t>CRISIS INTERVENTION</t>
  </si>
  <si>
    <t>SCREENING FOR BEHAVIORAL CHANGE OR RISK ASSESSMENT</t>
  </si>
  <si>
    <t>PREVENTION COUNSELING</t>
  </si>
  <si>
    <t>INTENSIVE OUTPATIENT PSYCHIATRIC TREATMENT</t>
  </si>
  <si>
    <t>DAY REHABILITATION, HALF DAY</t>
  </si>
  <si>
    <t>DAY REHABILITATION, FULL DAY</t>
  </si>
  <si>
    <t>LEVEL I DIAGNOSTIC NUCLEAR MEDICINE</t>
  </si>
  <si>
    <t>LEVEL II DIAGNOSTIC NUCLEAR MEDICINE</t>
  </si>
  <si>
    <t>BEHAVIORAL HEALTH RESIDENTIAL TREATMENT</t>
  </si>
  <si>
    <t>THERAPEUTIC NUCLEAR MEDICINE</t>
  </si>
  <si>
    <t>LEVEL I RADIATION THERAPY</t>
  </si>
  <si>
    <t>RADIOSURGERY</t>
  </si>
  <si>
    <t>LEVEL II RADIATION THERAPY</t>
  </si>
  <si>
    <t>LEVEL III RADIATION THERAPY</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</si>
  <si>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</si>
  <si>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</si>
  <si>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</si>
  <si>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</si>
  <si>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</si>
  <si>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</si>
  <si>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</si>
  <si>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</si>
  <si>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</si>
  <si>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</si>
  <si>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</si>
  <si>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</si>
  <si>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</si>
  <si>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</si>
  <si>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</si>
  <si>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ORTHODONTICS</t>
  </si>
  <si>
    <t>SEALANT</t>
  </si>
  <si>
    <t>DENTAL ANESTHESIA</t>
  </si>
  <si>
    <t>DIAGNOSTIC DENTAL PROCEDURES</t>
  </si>
  <si>
    <t>PREVENTIVE DENTAL PROCEDURES</t>
  </si>
  <si>
    <t>LEVEL II PERIODONTICS</t>
  </si>
  <si>
    <t>LEVEL II ORTHODONTICS</t>
  </si>
  <si>
    <t>ANESTHESIA</t>
  </si>
  <si>
    <t>Anesthesia</t>
  </si>
  <si>
    <t>LEVEL I DENTAL IMPLANTS</t>
  </si>
  <si>
    <t>LEVEL II DENTAL IMPLANTS</t>
  </si>
  <si>
    <t>LEVEL III CHEMISTRY TESTS</t>
  </si>
  <si>
    <t>Laboratory</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</si>
  <si>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</si>
  <si>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</si>
  <si>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</si>
  <si>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</si>
  <si>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</si>
  <si>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</si>
  <si>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</si>
  <si>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</si>
  <si>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</si>
  <si>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</si>
  <si>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</si>
  <si>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</si>
  <si>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</si>
  <si>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</si>
  <si>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</si>
  <si>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</si>
  <si>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</si>
  <si>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</si>
  <si>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</si>
  <si>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</si>
  <si>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</si>
  <si>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</si>
  <si>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</si>
  <si>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CARDIOGRAM</t>
  </si>
  <si>
    <t>LEVEL I IMMUNIZATION</t>
  </si>
  <si>
    <t>LEVEL II IMMUNIZATION</t>
  </si>
  <si>
    <t>MINOR FEMALE REPRODUCTIVE PROCEDURES</t>
  </si>
  <si>
    <t>AMBULATORY PATIENT MONITORING AND RELATED ASSESSMENTS</t>
  </si>
  <si>
    <t>VASCULAR ACCESS BY NEEDLE OR CATHETER</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</si>
  <si>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</si>
  <si>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</si>
  <si>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</si>
  <si>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</si>
  <si>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</si>
  <si>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</si>
  <si>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</si>
  <si>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</si>
  <si>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</si>
  <si>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</si>
  <si>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</si>
  <si>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</si>
  <si>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</si>
  <si>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</si>
  <si>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</si>
  <si>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</si>
  <si>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</si>
  <si>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</si>
  <si>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</si>
  <si>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</si>
  <si>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</si>
  <si>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</si>
  <si>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</si>
  <si>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IMPLANTED TISSUE OF ANY TYPE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</si>
  <si>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</si>
  <si>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</si>
  <si>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</si>
  <si>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</si>
  <si>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</si>
  <si>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</si>
  <si>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</si>
  <si>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</si>
  <si>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</si>
  <si>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</si>
  <si>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</si>
  <si>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</si>
  <si>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</si>
  <si>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</si>
  <si>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</si>
  <si>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</si>
  <si>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</si>
  <si>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</si>
  <si>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</si>
  <si>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</si>
  <si>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</si>
  <si>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</si>
  <si>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</si>
  <si>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</si>
  <si>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</si>
  <si>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</si>
  <si>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</si>
  <si>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</si>
  <si>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</si>
  <si>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</si>
  <si>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NON-BACTERIAL INFECTIONS OF NERVOUS SYSTEM</t>
  </si>
  <si>
    <t>SPINAL DIAGNOSES AND INJURIES</t>
  </si>
  <si>
    <t>NERVOUS SYSTEM MALIGNANCY</t>
  </si>
  <si>
    <t>DEGENERATIVE NERVOUS SYSTEM DIAGNOSES EXC MULT SCLEROSIS</t>
  </si>
  <si>
    <t>MULTIPLE SCLEROSIS AND OTHER DEMYELINATING DISEASES</t>
  </si>
  <si>
    <t>OTHER CENTRAL NERVOUS SYSTEM DIAGNOSES</t>
  </si>
  <si>
    <t>TRANSIENT ISCHEMIA</t>
  </si>
  <si>
    <t>SEIZURE</t>
  </si>
  <si>
    <t>HEADACHES OTHER THAN MIGRAINE</t>
  </si>
  <si>
    <t>MIGRAINE</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</si>
  <si>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</si>
  <si>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</si>
  <si>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</si>
  <si>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</si>
  <si>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</si>
  <si>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THEN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</si>
  <si>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</si>
  <si>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</si>
  <si>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</si>
  <si>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</si>
  <si>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</si>
  <si>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</si>
  <si>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</si>
  <si>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</si>
  <si>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</si>
  <si>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</si>
  <si>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</si>
  <si>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</si>
  <si>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</si>
  <si>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</si>
  <si>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</si>
  <si>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</si>
  <si>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</si>
  <si>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</si>
  <si>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</si>
  <si>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</si>
  <si>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</si>
  <si>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</si>
  <si>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</si>
  <si>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</si>
  <si>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</si>
  <si>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</si>
  <si>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</si>
  <si>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</si>
  <si>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</si>
  <si>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</si>
  <si>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</si>
  <si>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</si>
  <si>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</si>
  <si>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</si>
  <si>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</si>
  <si>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</si>
  <si>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</si>
  <si>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</si>
  <si>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</si>
  <si>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</si>
  <si>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</si>
  <si>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</si>
  <si>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</si>
  <si>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</si>
  <si>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</si>
  <si>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</si>
  <si>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</si>
  <si>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</si>
  <si>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</si>
  <si>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</si>
  <si>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</si>
  <si>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</si>
  <si>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</si>
  <si>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</si>
  <si>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</si>
  <si>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</si>
  <si>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</si>
  <si>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</si>
  <si>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</si>
  <si>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</si>
  <si>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</si>
  <si>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</si>
  <si>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PANCREAS DIAGNOSES EXCEPT MALIGNANCY</t>
  </si>
  <si>
    <t>HEPATITIS WITHOUT COMA</t>
  </si>
  <si>
    <t>GALLBLADDER AND BILIARY TRACT DIAGNOSES</t>
  </si>
  <si>
    <t>CHOLECYSTITIS</t>
  </si>
  <si>
    <t>OTHER HEPATOBILIARY SYSTEM DIAGNOSES</t>
  </si>
  <si>
    <t>GASTROINTESTINAL VASCULAR INSUFFICIENCY</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</si>
  <si>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</si>
  <si>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</si>
  <si>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</si>
  <si>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</si>
  <si>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</si>
  <si>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</si>
  <si>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</si>
  <si>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</si>
  <si>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FRACTURES, DISLOCATIONS, SPRAINS AND OTHER INJURIES OF THE LOWER BACK</t>
  </si>
  <si>
    <t>MALFUNCTION, REACTION, COMPLIC OF ORTHOPEDIC DEVICE OR PROCEDURE</t>
  </si>
  <si>
    <t>OTHER MUSCULOSKELETAL SYSTEM AND CONNECTIVE TISSUE DIAGNOSES</t>
  </si>
  <si>
    <t>OSTEOPOROSIS</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</si>
  <si>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</si>
  <si>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</si>
  <si>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</si>
  <si>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</si>
  <si>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</si>
  <si>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</si>
  <si>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</si>
  <si>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</si>
  <si>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</si>
  <si>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OTHER ENDOCRINE SYSTEM DIAGNOSES</t>
  </si>
  <si>
    <t>ELECTROLYTE DISORDERS</t>
  </si>
  <si>
    <t>OBESITY</t>
  </si>
  <si>
    <t>THYROID AND PARATHYROID DIAGNOSES</t>
  </si>
  <si>
    <t>DIABETES WITH OPHTHALMIC MANIFESTATIONS</t>
  </si>
  <si>
    <t>DIABETES WITH NEUROLOGIC MANIFESTATIONS</t>
  </si>
  <si>
    <t>DIABETES WITHOUT COMPLICATIONS</t>
  </si>
  <si>
    <t>DIABETES WITH RENAL MANIFESTATIONS</t>
  </si>
  <si>
    <t>DIABETES WITH VASCULAR COMPLICATIONS INCLUDING FOOT AND OTHER SKIN ULCERS</t>
  </si>
  <si>
    <t>KIDNEY AND URINARY TRACT MALIGNANCY</t>
  </si>
  <si>
    <t>NEPHRITIS AND NEPHROSIS</t>
  </si>
  <si>
    <t>COMPLEX KIDNEY AND URINARY TRACT INFECTIONS</t>
  </si>
  <si>
    <t>URINARY STONES AND ACQUIRED UPPER URINARY TRACT OBSTRUCTION</t>
  </si>
  <si>
    <t>MALFUNCTION, REACTION, COMPLIC OF GENITOURINARY DEVICE OR PROC</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</si>
  <si>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</si>
  <si>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</si>
  <si>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</si>
  <si>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</si>
  <si>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</si>
  <si>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</si>
  <si>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</si>
  <si>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</si>
  <si>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</si>
  <si>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</si>
  <si>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</si>
  <si>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</si>
  <si>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</si>
  <si>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</si>
  <si>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ROUTINE PRENATAL CARE</t>
  </si>
  <si>
    <t>COMPLICATIONS OF TREATMENT AFFECTING PREGNANCY</t>
  </si>
  <si>
    <t>NORMAL NEONATE</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</si>
  <si>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</si>
  <si>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</si>
  <si>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</si>
  <si>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</si>
  <si>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</si>
  <si>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</si>
  <si>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</si>
  <si>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ACUTE LEUKEMIA</t>
  </si>
  <si>
    <t>LYMPHOMA, MYELOMA AND NON-ACUTE LEUKEMIA</t>
  </si>
  <si>
    <t>RADIOTHERAPY</t>
  </si>
  <si>
    <t>CHEMOTHERAPY</t>
  </si>
  <si>
    <t>LYMPHATIC AND OTHER MALIGNANCIES AND NEOPLASMS OF UNCERTAIN BEHAVIOR</t>
  </si>
  <si>
    <t>SEPTICEMIA AND DISSEMINATED INFECTIONS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</si>
  <si>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</si>
  <si>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</si>
  <si>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</si>
  <si>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</si>
  <si>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</si>
  <si>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</si>
  <si>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</si>
  <si>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</si>
  <si>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</si>
  <si>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</si>
  <si>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</si>
  <si>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</si>
  <si>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</si>
  <si>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</si>
  <si>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</si>
  <si>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</si>
  <si>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</si>
  <si>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</si>
  <si>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COCAINE ABUSE AND DEPENDENCE</t>
  </si>
  <si>
    <t>ALCOHOL ABUSE AND DEPENDENCE</t>
  </si>
  <si>
    <t>OTHER DRUG ABUSE AND DEPENDENCE</t>
  </si>
  <si>
    <t>ALLERGIC REACTIONS</t>
  </si>
  <si>
    <t>OTHER COMPLICATIONS OF TREATMENT</t>
  </si>
  <si>
    <t>OTHER INJURY, POISONING AND TOXIC EFFECT DIAGNOSES</t>
  </si>
  <si>
    <t>TOXIC EFFECTS OF NON-MEDICINAL SUBSTANCES</t>
  </si>
  <si>
    <t>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</si>
  <si>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</si>
  <si>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</si>
  <si>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</si>
  <si>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</si>
  <si>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</si>
  <si>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</si>
  <si>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</si>
  <si>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</si>
  <si>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</si>
  <si>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</si>
  <si>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</si>
  <si>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</si>
  <si>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</si>
  <si>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</si>
  <si>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</si>
  <si>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</si>
  <si>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Unassigned</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</si>
  <si>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</si>
  <si>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</si>
  <si>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</si>
  <si>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</si>
  <si>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</si>
  <si>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</si>
  <si>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</si>
  <si>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</si>
  <si>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</si>
  <si>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</si>
  <si>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</si>
  <si>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</si>
  <si>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</si>
  <si>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</si>
  <si>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</si>
  <si>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</si>
  <si>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</si>
  <si>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</si>
  <si>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</si>
  <si>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</si>
  <si>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</si>
  <si>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</si>
  <si>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</si>
  <si>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</si>
  <si>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</si>
  <si>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</si>
  <si>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</si>
  <si>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</si>
  <si>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</si>
  <si>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</si>
  <si>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</si>
  <si>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</si>
  <si>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NONINVASIVE VENTILATION SUPPORT</t>
  </si>
  <si>
    <t>MINOR MUSCULOSKELETAL PROCEDURES</t>
  </si>
  <si>
    <t>INGUINAL, FEMORAL AND UMBILICAL HERNIA REPAIR</t>
  </si>
  <si>
    <t>ABDOMINAL HERNIA REPAIR</t>
  </si>
  <si>
    <t>TRANSPLANT PROCEDURES</t>
  </si>
  <si>
    <t>EMERGING TECHNOLOGY PROCEDURES</t>
  </si>
  <si>
    <t>LEVEL I OPIOID TREATMENT PROGRAM SERVICES</t>
  </si>
  <si>
    <t>LEVEL II OPIOID TREATMENT PROGRAM SERVICES</t>
  </si>
  <si>
    <t>EAPG Service Line</t>
  </si>
  <si>
    <t>General Surgery</t>
  </si>
  <si>
    <t>General Medicine</t>
  </si>
  <si>
    <t>Orthopedic Surgery</t>
  </si>
  <si>
    <t>Orthopedics</t>
  </si>
  <si>
    <t>Vascular Surgery</t>
  </si>
  <si>
    <t>Pulmonary</t>
  </si>
  <si>
    <t>Otolaryngology Surgery</t>
  </si>
  <si>
    <t>Cardiothoracic Surgery</t>
  </si>
  <si>
    <t>Interventional Cardiology</t>
  </si>
  <si>
    <t>Interventional Radiology</t>
  </si>
  <si>
    <t>Cardiology</t>
  </si>
  <si>
    <t>Ancillary Services</t>
  </si>
  <si>
    <t>Hematology</t>
  </si>
  <si>
    <t>Gastroenterology</t>
  </si>
  <si>
    <t>Ophthalmology</t>
  </si>
  <si>
    <t>Urology</t>
  </si>
  <si>
    <t>Urological Surgery</t>
  </si>
  <si>
    <t>Nephrology</t>
  </si>
  <si>
    <t>Dermatology</t>
  </si>
  <si>
    <t>Obstetrics</t>
  </si>
  <si>
    <t>Gynecological Surgery</t>
  </si>
  <si>
    <t>Neurology</t>
  </si>
  <si>
    <t>Behavioral Health</t>
  </si>
  <si>
    <t>Neurological Surgery</t>
  </si>
  <si>
    <t>Oral and Maxillofacial Surgery</t>
  </si>
  <si>
    <t>Otolaryngology</t>
  </si>
  <si>
    <t>Ophthalmology Surgery</t>
  </si>
  <si>
    <t>Therapeutic Radiology</t>
  </si>
  <si>
    <t>Diagnostic Radiology</t>
  </si>
  <si>
    <t>Preventive Care</t>
  </si>
  <si>
    <t>Diagnostic Nuclear Medicine</t>
  </si>
  <si>
    <t>Dental</t>
  </si>
  <si>
    <t>Gynecology</t>
  </si>
  <si>
    <t>Chemotherapy and Pharmacotherapy</t>
  </si>
  <si>
    <t>DME and Supplies</t>
  </si>
  <si>
    <t>Infectious Disease</t>
  </si>
  <si>
    <t>Oncology</t>
  </si>
  <si>
    <t>Rheumatology</t>
  </si>
  <si>
    <t>Pain Management</t>
  </si>
  <si>
    <t>Endocrinology</t>
  </si>
  <si>
    <t>Neonatology</t>
  </si>
  <si>
    <t>Substance Abuse</t>
  </si>
  <si>
    <t>Ambulance</t>
  </si>
  <si>
    <t>Transplant Procedures</t>
  </si>
  <si>
    <t>Line Number</t>
  </si>
  <si>
    <t>EAPG Code
(5 Digits)</t>
  </si>
  <si>
    <t>CALCULATOR VALUES ARE FOR PURPOSES OF ILLUSTRATION ONLY.</t>
  </si>
  <si>
    <t>Repeat Ancillary Discounting Flag</t>
  </si>
  <si>
    <t>Bilateral Adjustment Flag</t>
  </si>
  <si>
    <t>Column C</t>
  </si>
  <si>
    <t>Column D</t>
  </si>
  <si>
    <t>EAPG Payment Calculator Version:</t>
  </si>
  <si>
    <t>Table of Contents</t>
  </si>
  <si>
    <t>EAPG Table</t>
  </si>
  <si>
    <t>Provider Table</t>
  </si>
  <si>
    <t>The "EAPG Table" worksheet contains a list of the EAPG codes, descriptions, categorizations, and associated payment system parameters.</t>
  </si>
  <si>
    <t>The "Calculator Instructions" worksheet provides detailed instructions for using the EAPG Payment Calculator, as well as supplemental documentation for certain values reported in the "Interactive EAPG Calculator" worksheet.</t>
  </si>
  <si>
    <t>General Instructions</t>
  </si>
  <si>
    <t>Preliminary Allowed</t>
  </si>
  <si>
    <t>THIS CALCULATOR IS PROVIDED FOR PURPOSES OF ILLUSTRATION ONLY</t>
  </si>
  <si>
    <t>Final EAPG Allowed</t>
  </si>
  <si>
    <t>EAPG Information and Payment System Parameters</t>
  </si>
  <si>
    <t>Is this Service Covered and Paid via EAPG?</t>
  </si>
  <si>
    <t>EAPG Payment Calculation</t>
  </si>
  <si>
    <t>When using this calculator, the user must specify whether each service is covered and qualifies for EAPG-based payment.</t>
  </si>
  <si>
    <t>Provider Information and Payment System Parameters</t>
  </si>
  <si>
    <t>PROVIDER INFORMATION AND PAYMENT SYSTEM PARAMETERS</t>
  </si>
  <si>
    <t>Repeat Ancillary Procedure Adjustment</t>
  </si>
  <si>
    <t>Bilateral Adjustment</t>
  </si>
  <si>
    <t>Indicates a value to be input by the user</t>
  </si>
  <si>
    <t>Calculator Instructions and Supplemental Information</t>
  </si>
  <si>
    <t>Wisconsin Medicaid EAPG Payment Calculator</t>
  </si>
  <si>
    <t>NPI</t>
  </si>
  <si>
    <t>Medicaid ID</t>
  </si>
  <si>
    <t>Wisconsin Medicaid EAPG Pricing Calculator</t>
  </si>
  <si>
    <t>Amery Regional Medical Center</t>
  </si>
  <si>
    <t>Ascension - All Saints</t>
  </si>
  <si>
    <t>Ascension - St. Francis Hospital</t>
  </si>
  <si>
    <t>Ascension Calumet Hospital</t>
  </si>
  <si>
    <t>Ascension Columbia St. Mary's - Ozaukee</t>
  </si>
  <si>
    <t>Ascension NE Wisconsin - Mercy Campus</t>
  </si>
  <si>
    <t>Ascension SE Wisconsin - Elmbrook</t>
  </si>
  <si>
    <t>Ascension SE Wisconsin - St. Joseph's</t>
  </si>
  <si>
    <t>Ascension SE Wisconsin Hospital - Franklin Campus</t>
  </si>
  <si>
    <t>Aspirus Langlade Memorial Hospital</t>
  </si>
  <si>
    <t>Aspirus Wausau Hospital</t>
  </si>
  <si>
    <t>Aurora BayCare Medical Center</t>
  </si>
  <si>
    <t>Aurora Lakeland Medical Center</t>
  </si>
  <si>
    <t>Aurora Medical Center - Bay Area</t>
  </si>
  <si>
    <t>Aurora Medical Center - Kenosha</t>
  </si>
  <si>
    <t>Aurora Medical Center of Manitowoc Co Inc</t>
  </si>
  <si>
    <t>Aurora Memorial Hospital - Burlington</t>
  </si>
  <si>
    <t>Aurora Psychiatric Hospital Inc</t>
  </si>
  <si>
    <t>Aurora Sheboygan Memorial Medical Center</t>
  </si>
  <si>
    <t>Aurora Sinai Medical Center Inc</t>
  </si>
  <si>
    <t>Aurora St. Luke's South Shore</t>
  </si>
  <si>
    <t>Bellin Health Oconto Hospital</t>
  </si>
  <si>
    <t>Bellin Memorial Hospital</t>
  </si>
  <si>
    <t>Bellin Psychiatric Center</t>
  </si>
  <si>
    <t>Beloit Memorial Hospital Inc</t>
  </si>
  <si>
    <t>Black River Memorial Hospital</t>
  </si>
  <si>
    <t>Burnett Medical Center Inc</t>
  </si>
  <si>
    <t>Children's Health Care - Minneapolis</t>
  </si>
  <si>
    <t>Children's Health Care - St. Paul</t>
  </si>
  <si>
    <t>Children's Hospital of Wisconsin</t>
  </si>
  <si>
    <t>Children's Hospital of Wisconsin - Fox Valley</t>
  </si>
  <si>
    <t>Crossing Rivers Health</t>
  </si>
  <si>
    <t>Cumberland Memorial Hospital</t>
  </si>
  <si>
    <t>Dickinson County Memorial</t>
  </si>
  <si>
    <t>Door County Memorial Hospital</t>
  </si>
  <si>
    <t>Edgerton Hospital and Health Services</t>
  </si>
  <si>
    <t>Fairview University</t>
  </si>
  <si>
    <t>Fond du Lac County Health Care Center</t>
  </si>
  <si>
    <t>Fort HealthCare</t>
  </si>
  <si>
    <t>Froedtert Memorial Lutheran Hospital</t>
  </si>
  <si>
    <t>Grant Regional Health Center Inc</t>
  </si>
  <si>
    <t>Gundersen Lutheran Medical Center</t>
  </si>
  <si>
    <t>Gunderson Moundview Memorial Hospital</t>
  </si>
  <si>
    <t>Hayward Area Memorial Hospital</t>
  </si>
  <si>
    <t>Holy Family Memorial Medical Center</t>
  </si>
  <si>
    <t>Hudson Hospital</t>
  </si>
  <si>
    <t>Indianhead Medical Center Shell Lake Inc</t>
  </si>
  <si>
    <t>Lakeview Memorial</t>
  </si>
  <si>
    <t>Marshfield Medical Center - Weston</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</si>
  <si>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</si>
  <si>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</si>
  <si>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</si>
  <si>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</si>
  <si>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</si>
  <si>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</si>
  <si>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</si>
  <si>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Mile Bluff Medical Center</t>
  </si>
  <si>
    <t>North Central Health Care Facilities</t>
  </si>
  <si>
    <t>Oakleaf Surgical Hospital</t>
  </si>
  <si>
    <t>Reedsburg Area Medical Center</t>
  </si>
  <si>
    <t>Regions Hospital</t>
  </si>
  <si>
    <t>Richland Hospital Inc</t>
  </si>
  <si>
    <t>River Falls Area Hospital</t>
  </si>
  <si>
    <t>Rockford Memorial Hospital</t>
  </si>
  <si>
    <t>Sacred Heart Hospital</t>
  </si>
  <si>
    <t>Sauk Prairie Memorial Hospital</t>
  </si>
  <si>
    <t>Southwest Health Center Inc</t>
  </si>
  <si>
    <t>Spooner Health</t>
  </si>
  <si>
    <t>St. Luke's</t>
  </si>
  <si>
    <t>St. Mary's</t>
  </si>
  <si>
    <t xml:space="preserve">St. Vincent Hospital-Libertas </t>
  </si>
  <si>
    <t>Stoughton Hospital Association</t>
  </si>
  <si>
    <t>ThedaCare Medical Center - Appleton</t>
  </si>
  <si>
    <t>ThedaCare Medical Center - Berlin</t>
  </si>
  <si>
    <t>ThedaCare Medical Center - Neenah</t>
  </si>
  <si>
    <t>ThedaCare Medical Center - New London</t>
  </si>
  <si>
    <t>ThedaCare Medical Center - Shawano</t>
  </si>
  <si>
    <t>ThedaCare Medical Center - Wild Rose</t>
  </si>
  <si>
    <t>Tomah Memorial Hospital Inc</t>
  </si>
  <si>
    <t>Upland Hills Health Inc</t>
  </si>
  <si>
    <t>Vernon Memorial Hospital</t>
  </si>
  <si>
    <t>Westfields Hospital</t>
  </si>
  <si>
    <t>Willow Creek Behavioral Health</t>
  </si>
  <si>
    <t>CAH</t>
  </si>
  <si>
    <t>AH</t>
  </si>
  <si>
    <t>PSYCH</t>
  </si>
  <si>
    <t>Payment Percentage</t>
  </si>
  <si>
    <t>Yes</t>
  </si>
  <si>
    <t>2</t>
  </si>
  <si>
    <t>1</t>
  </si>
  <si>
    <t>3</t>
  </si>
  <si>
    <t>25</t>
  </si>
  <si>
    <t>4</t>
  </si>
  <si>
    <t>23</t>
  </si>
  <si>
    <t>59</t>
  </si>
  <si>
    <t>24</t>
  </si>
  <si>
    <t>22</t>
  </si>
  <si>
    <t>5</t>
  </si>
  <si>
    <t>66</t>
  </si>
  <si>
    <t>76</t>
  </si>
  <si>
    <t>18</t>
  </si>
  <si>
    <t>8</t>
  </si>
  <si>
    <t>10</t>
  </si>
  <si>
    <t>15</t>
  </si>
  <si>
    <t>7</t>
  </si>
  <si>
    <t>16</t>
  </si>
  <si>
    <t>14</t>
  </si>
  <si>
    <t>6</t>
  </si>
  <si>
    <t>70</t>
  </si>
  <si>
    <t>12</t>
  </si>
  <si>
    <t>33</t>
  </si>
  <si>
    <t>11</t>
  </si>
  <si>
    <t>30</t>
  </si>
  <si>
    <t>27</t>
  </si>
  <si>
    <t>20</t>
  </si>
  <si>
    <t>17</t>
  </si>
  <si>
    <t>28</t>
  </si>
  <si>
    <t>13</t>
  </si>
  <si>
    <t>60</t>
  </si>
  <si>
    <t>65</t>
  </si>
  <si>
    <t>62</t>
  </si>
  <si>
    <t>9</t>
  </si>
  <si>
    <t>21</t>
  </si>
  <si>
    <t>73</t>
  </si>
  <si>
    <t>75</t>
  </si>
  <si>
    <t>55</t>
  </si>
  <si>
    <t>52</t>
  </si>
  <si>
    <t>26</t>
  </si>
  <si>
    <t>77</t>
  </si>
  <si>
    <t>32</t>
  </si>
  <si>
    <t>67</t>
  </si>
  <si>
    <t>61</t>
  </si>
  <si>
    <t>29</t>
  </si>
  <si>
    <t>71</t>
  </si>
  <si>
    <t>72</t>
  </si>
  <si>
    <t>31</t>
  </si>
  <si>
    <t>64</t>
  </si>
  <si>
    <t>54</t>
  </si>
  <si>
    <t>58</t>
  </si>
  <si>
    <t>19</t>
  </si>
  <si>
    <t>69</t>
  </si>
  <si>
    <t>74</t>
  </si>
  <si>
    <t>56</t>
  </si>
  <si>
    <t>63</t>
  </si>
  <si>
    <t>68</t>
  </si>
  <si>
    <t>99</t>
  </si>
  <si>
    <t>53</t>
  </si>
  <si>
    <t>57</t>
  </si>
  <si>
    <t>EAPG Type</t>
  </si>
  <si>
    <t>EAPG Type Description</t>
  </si>
  <si>
    <t>EAPG Category</t>
  </si>
  <si>
    <t>EAPG Category Description</t>
  </si>
  <si>
    <t>EAPG Service Line Description</t>
  </si>
  <si>
    <t>Diagnostic or Therapeutic Proc</t>
  </si>
  <si>
    <t>Skin and integumentary system procedures</t>
  </si>
  <si>
    <t>Ancillary</t>
  </si>
  <si>
    <t>Significant Procedure</t>
  </si>
  <si>
    <t>Breast procedures</t>
  </si>
  <si>
    <t>Musculoskeletal system procedures</t>
  </si>
  <si>
    <t>Cardiovascular procedures</t>
  </si>
  <si>
    <t>Pulmonary procedures</t>
  </si>
  <si>
    <t>Thoracic and chest procedures</t>
  </si>
  <si>
    <t>Gastrointestinal system procedures</t>
  </si>
  <si>
    <t>Radiologic Procedure</t>
  </si>
  <si>
    <t>Physical Therapy &amp; Rehab</t>
  </si>
  <si>
    <t>Incidental</t>
  </si>
  <si>
    <t>Incidental procedures and services</t>
  </si>
  <si>
    <t>Hepatobiliary procedures</t>
  </si>
  <si>
    <t>Other ancillary tests and procedures</t>
  </si>
  <si>
    <t>Hematologic, lymphatic, and endocrine procedures</t>
  </si>
  <si>
    <t>Ophthalmologic system procedures</t>
  </si>
  <si>
    <t>Genitourinary system procedures</t>
  </si>
  <si>
    <t>Male Reproductive system procedures</t>
  </si>
  <si>
    <t>Obstetric procedures</t>
  </si>
  <si>
    <t>Female Reproductive system procedures</t>
  </si>
  <si>
    <t>Neurologic system procedures</t>
  </si>
  <si>
    <t>Otolaryngologic system procedures</t>
  </si>
  <si>
    <t>Drug</t>
  </si>
  <si>
    <t>Radiation Therapy</t>
  </si>
  <si>
    <t>Case Management</t>
  </si>
  <si>
    <t>Radiologic procedures</t>
  </si>
  <si>
    <t>Radiology</t>
  </si>
  <si>
    <t>Behavioral Health &amp; Counseling</t>
  </si>
  <si>
    <t>Behavioral health illnesses and substance abuse therapies</t>
  </si>
  <si>
    <t>Per Diem</t>
  </si>
  <si>
    <t>Nuclear Medicine</t>
  </si>
  <si>
    <t>Chemotherapy and other drugs</t>
  </si>
  <si>
    <t>DME</t>
  </si>
  <si>
    <t>Medical Visit</t>
  </si>
  <si>
    <t>Diseases and disorders of the nervous system</t>
  </si>
  <si>
    <t>Diseases and disorders of the circulatory system</t>
  </si>
  <si>
    <t>Diseases and disorders of the eye</t>
  </si>
  <si>
    <t>Ear, nose, mouth, throat and craniofacial diseases and disorders</t>
  </si>
  <si>
    <t>Diseases and disorders of the respiratory system</t>
  </si>
  <si>
    <t>Rehabilitation, aftercare, other factors influencing health status and other health services</t>
  </si>
  <si>
    <t>Diseases and disorders of the skin, subcutaneous tissue and breast</t>
  </si>
  <si>
    <t>Diseases and disorders of the digestive system</t>
  </si>
  <si>
    <t>Diseases and disorders of the hepatobiliary system and pancreas</t>
  </si>
  <si>
    <t>Diseases and disorders of the musculoskeletal system and connective tissue</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</si>
  <si>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</si>
  <si>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</si>
  <si>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</si>
  <si>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</si>
  <si>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</si>
  <si>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</si>
  <si>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</si>
  <si>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</si>
  <si>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</si>
  <si>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</si>
  <si>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Behavioral health diseases and disorders</t>
  </si>
  <si>
    <t>Poisonings, toxic effects, other injuries and other complications of treatment</t>
  </si>
  <si>
    <t>Alcohol/drug use and alcohol/drug induced organic behavioral health disorders</t>
  </si>
  <si>
    <t>Human immunodeficiency virus infections</t>
  </si>
  <si>
    <t>No APG assigned</t>
  </si>
  <si>
    <t>Blood products</t>
  </si>
  <si>
    <t>Transplant procedures</t>
  </si>
  <si>
    <t>Other diagnostic or therapeutic procedures</t>
  </si>
  <si>
    <t>Procedure Packaging Flag</t>
  </si>
  <si>
    <t>Procedure Packaging Adjustment</t>
  </si>
  <si>
    <t>Packaged Ancillary Service</t>
  </si>
  <si>
    <t>Obs. Package Check</t>
  </si>
  <si>
    <t>Anc. Package Check</t>
  </si>
  <si>
    <t>Visit ID</t>
  </si>
  <si>
    <t>Obs. Repeat Packaging</t>
  </si>
  <si>
    <t xml:space="preserve">Wisconsin Department 
</t>
  </si>
  <si>
    <t>Column AA</t>
  </si>
  <si>
    <t>Column Z</t>
  </si>
  <si>
    <t>Cell Reference</t>
  </si>
  <si>
    <t>Field</t>
  </si>
  <si>
    <t>Column H</t>
  </si>
  <si>
    <t>Ascension Sacred Heart Rehabilitation Institute</t>
  </si>
  <si>
    <t>Froedtert Community Hospital - New Berlin</t>
  </si>
  <si>
    <t>Froedtert Community Hospital - Pewaukee</t>
  </si>
  <si>
    <t>The Repeat Ancillary Procedure Adjustment is applied when there are multiple lines that have EAPG Type 4, and the given claim line does not have EAPG Code 450. If the Repeat Ancillary Procedure Discounting Flag is "Yes", then the given claim line will receive a multiplicative adjustment of 0.25 or 0.5, depending on the number of claim lines within a given visit meeting this criteria. Otherwise, no adjustment will be made.</t>
  </si>
  <si>
    <t>If the user determines that the outpatient service is not covered or paid via EAPG then the final EAPG allowed is $0. Otherwise, the final EAPG allowed is calculated by multiplying the Preliminary Allowed by the Payment Percentage.</t>
  </si>
  <si>
    <t>EAPG Packaging and Discounting Flags</t>
  </si>
  <si>
    <t>EAPG Packaging and Discounting Adjustments</t>
  </si>
  <si>
    <t>Column I</t>
  </si>
  <si>
    <t>Column J</t>
  </si>
  <si>
    <t>Column N &amp; V</t>
  </si>
  <si>
    <t>The Procedure Packaging Adjustment is applied based on Wisconsin Medicaid EAPG grouper logic. If the Procedure Packaging Adjustment Flag is "Yes" then the given claim line will receive a multiplicative adjustment of 0. Otherwise, no adjustment will be made.</t>
  </si>
  <si>
    <t>Claim Header Covered EAPG Service Allowed Amount</t>
  </si>
  <si>
    <t>Brown County Community Treatment Center</t>
  </si>
  <si>
    <t>Mendota Mental Health Institute</t>
  </si>
  <si>
    <t>Norwood Health Center</t>
  </si>
  <si>
    <t>Waukesha County Mental Health Center</t>
  </si>
  <si>
    <t>Winnebago Mental Health Institute</t>
  </si>
  <si>
    <t>Healtheast Bethesda Lutheran</t>
  </si>
  <si>
    <t>SMDC Medical Center aka Miller Dwan</t>
  </si>
  <si>
    <t>UW Health Rehabilitation Hospital</t>
  </si>
  <si>
    <t>Van Matre Healthsouth Rehab Hospital</t>
  </si>
  <si>
    <t>The calculated EAPG allowed amount for an entire claim based on user inputs. This does not include the portion of the claim allowed amount reimbursed under the outpatient max fee schedule outside of EAPGs.</t>
  </si>
  <si>
    <t>EAPG Packaging and Discounting Flags and Adjustments</t>
  </si>
  <si>
    <t>Multiple Significant Procedure Adjustment</t>
  </si>
  <si>
    <t>The preliminary EAPG allowed amount before applying the EAPG Packaging and Discounting Adjustments. This is calculated as (EAPG Weight) x (EAPG Base Rate).</t>
  </si>
  <si>
    <t>Header total EAPG service allowed:</t>
  </si>
  <si>
    <t>Multiple Significant Procedure Flag</t>
  </si>
  <si>
    <t xml:space="preserve"> of Health Services</t>
  </si>
  <si>
    <r>
      <t xml:space="preserve">For additional information about the Wisconsin Medicaid EAPG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4.19-B), and the Enhanced Ambulatory Patient Grouping page on the ForwardHealth Portal at </t>
    </r>
    <r>
      <rPr>
        <u/>
        <sz val="10"/>
        <color rgb="FF0000FF"/>
        <rFont val="Arial"/>
        <family val="2"/>
      </rPr>
      <t>https://www.forwardhealth.wi.gov/WIPortal/content/html/EAPG/EAPGHome.htm.spage#.</t>
    </r>
    <r>
      <rPr>
        <sz val="10"/>
        <color theme="1"/>
        <rFont val="Arial"/>
        <family val="2"/>
      </rPr>
      <t xml:space="preserve">
Questions related to EAPG reimbursement can be submitted to </t>
    </r>
    <r>
      <rPr>
        <u/>
        <sz val="10"/>
        <color rgb="FF0000FF"/>
        <rFont val="Arial"/>
        <family val="2"/>
      </rPr>
      <t>DHSDMSBRS@dhs.wisconsin.gov</t>
    </r>
    <r>
      <rPr>
        <sz val="10"/>
        <rFont val="Arial"/>
        <family val="2"/>
      </rPr>
      <t>.</t>
    </r>
  </si>
  <si>
    <t>The product of the EAPG Packaging and Discounting Adjustments.</t>
  </si>
  <si>
    <t>REHAB</t>
  </si>
  <si>
    <r>
      <rPr>
        <b/>
        <sz val="10"/>
        <color theme="1"/>
        <rFont val="Arial"/>
        <family val="2"/>
      </rPr>
      <t xml:space="preserve">This spreadsheet is intended to be a demonstration of Medicaid FFS outpatient pricing for services reimbursed under the EAPG payment methodology. It does not include pricing for services paid under the max fee schedule. </t>
    </r>
    <r>
      <rPr>
        <sz val="10"/>
        <color theme="1"/>
        <rFont val="Arial"/>
        <family val="2"/>
      </rPr>
      <t xml:space="preserve">Also, it may not capture all the editing and pricing complexity of the Wisconsin Medicaid Management Information System (MMIS). In the event of differences between the actual Medicaid FFS claim payment and the results of this tool, the actual claim payment should be considered final. </t>
    </r>
  </si>
  <si>
    <t>3M EAPG Discount Flag Assignments</t>
  </si>
  <si>
    <t/>
  </si>
  <si>
    <t>34</t>
  </si>
  <si>
    <t>This spreadsheet is designed to enable interested parties to predict payment under an Enhanced Ambulatory Payment Groups (EAPG) payment method for outpatient fee-for-service (FFS) visits covered by Wisconsin Medicaid. This version of the Wisconsin Medicaid EAPG Pricing Calculator applies to outpatient hospital visits from January 1, 2023 through December 31, 2023.</t>
  </si>
  <si>
    <t xml:space="preserve">The "Interactive EAPG Calculator" worksheet is designed to allow a user to calculate payments for outpatient hospital services covered by Wisconsin Medicaid's fee-for-service program and reimbursed through Wisconsin's EAPG-based payment system, as defined in Attachment 4.19-B of Wisconsin’s Title XIX State Plan. This version of the EAPG Payment Calculator is intended to calculate payments for outpatient hospital claims with first dates of service from January 1, 2023 through December 31, 2023. This does not include outpatient max fee schedule pricing outside of the EAPG methodology. </t>
  </si>
  <si>
    <t>The "Provider Table" worksheet contains a list of all hospitals active in Wisconsin Medicaid as of January 1, 2023. It also includes each provider's numerical parameters used in the EAPG pricing calculation.</t>
  </si>
  <si>
    <t>BREAST BIOPSIES, EXCISIONS, AND OTHER RELATED PROCEDURES</t>
  </si>
  <si>
    <t>LEVEL I POST MASTECTOMY AND RECONSTRUCTIVE BREAST PROCEDURES</t>
  </si>
  <si>
    <t>LEVEL II POST MASTECTOMY AND RECONSTRUCTIVE BREAST PROCEDURES</t>
  </si>
  <si>
    <t>LEVEL I SHOULDER AND UPPER ARM PROCEDURES</t>
  </si>
  <si>
    <t>LEVEL I HIP AND FEMUR PROCEDURES</t>
  </si>
  <si>
    <t>PULMONARY REHABILITATIVE SERVICES</t>
  </si>
  <si>
    <t>CARDIAC CATHETERIZATION PROCEDURES</t>
  </si>
  <si>
    <t>LEVEL I BLOOD PRODUCT EXCHANGE SERVICES</t>
  </si>
  <si>
    <t>LEVEL II BLOOD PRODUCT EXCHANGE SERVICES</t>
  </si>
  <si>
    <t>MINOR GASTROINTESTINAL PROCEDURES INCLUDING TUBE INSERTION OR PLACEMENT</t>
  </si>
  <si>
    <t>LEVEL III BLADDER AND URETERAL PROCEDURES</t>
  </si>
  <si>
    <t>LEVEL I PERIPHERAL NERVE PROCEDURES</t>
  </si>
  <si>
    <t>LEVEL II PERIPHERAL NERVE PROCEDURES</t>
  </si>
  <si>
    <t>LEVEL I NEUROSTIMULATOR AND RELATED DEVICE IMPLANTATION</t>
  </si>
  <si>
    <t>LEVEL II NEUROSTIMULATOR AND RELATED DEVICE IMPLANTATION</t>
  </si>
  <si>
    <t>OTHER INTRACRANIAL NEUROSURGERY PROCEDURES</t>
  </si>
  <si>
    <t>MINOR AUDIOMETRY TESTS AND AUDIOLOGY SCREENING SERVICES</t>
  </si>
  <si>
    <t>MINOR OPHTHALMOLOGICAL PROCEDURES AND DIAGNOSTIC SERVICES</t>
  </si>
  <si>
    <t>CATARACT AND OTHER INTROCULAR LENS PROCEDURES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</si>
  <si>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</si>
  <si>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</si>
  <si>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</si>
  <si>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</si>
  <si>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</si>
  <si>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</si>
  <si>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LEVEL II ANCILLARY THERAPEUTIC SERVICES</t>
  </si>
  <si>
    <t>MAMMOGRAPHY AND OTHER RELATED PROCEDURES</t>
  </si>
  <si>
    <t>DEVELOPMENTAL AND NEUROPSYCHOLOGICAL TESTING</t>
  </si>
  <si>
    <t>MEDICATION ADMINISTRATION AND OBSERVATION</t>
  </si>
  <si>
    <t>BEHAVIORAL HEALTH ASSESSMENT</t>
  </si>
  <si>
    <t>CLASS I BRACHYTHERAPY SOURCES</t>
  </si>
  <si>
    <t>CLASS II BRACHYTHERAPY SOURCES</t>
  </si>
  <si>
    <t>CLASS III BRACHYTHERAPY SOURCES</t>
  </si>
  <si>
    <t>ADJUNCTIVE DENTAL SERVICES</t>
  </si>
  <si>
    <t>LEVEL I ORAL SURGERY PROCEDURES</t>
  </si>
  <si>
    <t>LEVEL II ORAL SURGERY PROCEDURES</t>
  </si>
  <si>
    <t>LEVEL III ORAL SURGERY PROCEDURES</t>
  </si>
  <si>
    <t>LEVEL I DENTAL IMAGING</t>
  </si>
  <si>
    <t>LEVEL II DENTAL IMAGING</t>
  </si>
  <si>
    <t>LEVEL I COMPLEX LABORATORY, MOLECULAR PATHOLOGY AND GENETIC TESTS</t>
  </si>
  <si>
    <t>LEVEL II COMPLEX LABORATORY, MOLECULAR PATHOLOGY AND GENETIC TESTS</t>
  </si>
  <si>
    <t>LEVEL III COMPLEX LABORATORY, MOLECULAR PATHOLOGY AND GENETIC TESTS</t>
  </si>
  <si>
    <t>ANCILLARY RESPIRATORY THERAPY AND OTHER PULMONARY TESTS AND SERVICES</t>
  </si>
  <si>
    <t>ANCILLARY OPHTHALMOLOGY OR OPTOMETRY SERVICES</t>
  </si>
  <si>
    <t>ELECTRONIC ANALYSIS FOR CARDIAC, NEUROLOGICAL AND OTHER DEVICES</t>
  </si>
  <si>
    <t>LEVEL I RADIATION TREATMENT PREPARATION AND PLANNING</t>
  </si>
  <si>
    <t>LEVEL II RADIATION TREATMENT PREPARATION AND PLANNING</t>
  </si>
  <si>
    <t>LEVEL III RADIATION TREATMENT PREPARATION AND PLANNING</t>
  </si>
  <si>
    <t>PERIPHERAL, CRANIAL AND AUTONOMIC NERVE DIAGNOSES</t>
  </si>
  <si>
    <t>ANOXIC AND OTHER SEVERE BRAIN DAMAGE OR COMA</t>
  </si>
  <si>
    <t>HEAD TRAUMA WITH OR WITHOUT LOC/COMA LESS THAN 1 HR</t>
  </si>
  <si>
    <t>VERTIGO AND OTHER LABYRINTH DISORDERS</t>
  </si>
  <si>
    <t>INFECTIONS OF UPPER RESPIRATORY TRACT AND OTITIS MEDIA</t>
  </si>
  <si>
    <t>GASTROINTESTINAL HEMORRHAGE AND RELATED POSTPROCEDURAL HEMORRHAGE DIAGNOSES</t>
  </si>
  <si>
    <t>MALIGNANCY OF HEPATOBILIARY SYSTEM AND PANCREAS</t>
  </si>
  <si>
    <t>HEPATIC COMA AND MAJOR ACUTE LIVER DIAGNOSES</t>
  </si>
  <si>
    <t>FRACTURES, DISLOCATIONS, OTHER INJURIES - UPPER EXTREMITY INCLUDING SHOULDER</t>
  </si>
  <si>
    <t>FRACTURES, DISLOCATIONS, OTHER INJURIES OF THE NECK, UPPER BACK AND CHEST</t>
  </si>
  <si>
    <t>SCIATICA AND LOW BACK PAIN</t>
  </si>
  <si>
    <t>PAIN RELATED DIAGNOSES</t>
  </si>
  <si>
    <t>DIABETES WITH OTHER MANIFESTATIONS AND COMPLICATIONS</t>
  </si>
  <si>
    <t>CHRONIC KIDNEY DISEASE</t>
  </si>
  <si>
    <t>OTHER KIDNEY AND URINARY TRACT DIAGNOSES, SIGNS AND SYMPTOMS</t>
  </si>
  <si>
    <t>OTHER ANTEPARTUM COMPLICATION DIAGNOSES</t>
  </si>
  <si>
    <t>ANTEPARTUM ENCOUNTERS FOR NON-ROUTINE AND ABNORMAL FINDINGS</t>
  </si>
  <si>
    <t>INTRAOPERATIVE, POST-OPERATIVE OR POST-TRAUMATIC INFECTIONS AND COMPLICATIONS</t>
  </si>
  <si>
    <t>FEVER AND OTHER INFLAMMATORY CONDITIONS</t>
  </si>
  <si>
    <t>POISONING OR TOXIC EFFECTS OF MEDICINAL AGENTS</t>
  </si>
  <si>
    <t>EXTENSIVE 3RD DEGREE OR FULL THICKNESS BURNS</t>
  </si>
  <si>
    <t>PARTIAL THICKNESS BURNS</t>
  </si>
  <si>
    <t>USER-DEFINED INPATIENT ONLY PROCEDURES</t>
  </si>
  <si>
    <t>USER-DEFINED ALTERNATE PAYMENT METHOD PROCEDURES</t>
  </si>
  <si>
    <t>INCIDENTAL INTRAOPERATIVE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</si>
  <si>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</si>
  <si>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</si>
  <si>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</si>
  <si>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</si>
  <si>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</si>
  <si>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</si>
  <si>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CLASS I BLOOD PRODUCTS</t>
  </si>
  <si>
    <t>CLASS II BLOOD PRODUCTS</t>
  </si>
  <si>
    <t>BONE CONDUCTION HEARING DEVICE IMPLANTATION</t>
  </si>
  <si>
    <t>SPINAL IMPLANTATION OF DRUG INFUSION DEVICE</t>
  </si>
  <si>
    <t>HEART AND/OR LUNG TRANSPLANT</t>
  </si>
  <si>
    <t>KIDNEY TRANSPLANT</t>
  </si>
  <si>
    <t>VENTRICULAR ASSIST DEVICE PROCEDURES</t>
  </si>
  <si>
    <t>EXTRACORPOREAL MEMBRANE OXYGENATION (ECMO) PROCEDURES</t>
  </si>
  <si>
    <t>AdventHealth Durand fka Chippewa Valley Hospital</t>
  </si>
  <si>
    <t>Ascension Columbia St. Mary's Hospital - Milwaukee</t>
  </si>
  <si>
    <t>Ascension Greenfield Hospital</t>
  </si>
  <si>
    <t>Ascension Menomonee Falls Hospital</t>
  </si>
  <si>
    <t>Ascension NE Wisconsin - St. Elizabeth</t>
  </si>
  <si>
    <t>Ascension Waukesha Hospital</t>
  </si>
  <si>
    <t>Aspirus Divine Savior Healthcare Inc</t>
  </si>
  <si>
    <t>Aspirus Eagle River Hospital</t>
  </si>
  <si>
    <t>Aspirus Howard Young Medical Center</t>
  </si>
  <si>
    <t>Aspirus Medford Hospital &amp; Clinics</t>
  </si>
  <si>
    <t>Aspirus Merrill Hospital fka Good Samaritan</t>
  </si>
  <si>
    <t>Aspirus Rhinelander Hospital fka Sacred Heart -St Mary's</t>
  </si>
  <si>
    <t>Aspirus Riverview Hospital &amp; Clinics, Inc</t>
  </si>
  <si>
    <t>Aspirus Stanley Hospital fka Our Lady of Victory</t>
  </si>
  <si>
    <t>Aspirus Stevens Point fka St Michael's</t>
  </si>
  <si>
    <t>Aspirus Stevens Point Hospital - Plover</t>
  </si>
  <si>
    <t>Aspirus Tomahawk Hospital fka Sacred Heart</t>
  </si>
  <si>
    <t>Aurora Medical Center - Grafton</t>
  </si>
  <si>
    <t>Aurora Medical Center - Hartford</t>
  </si>
  <si>
    <t>Aurora Medical Center - Mount Pleasant</t>
  </si>
  <si>
    <t>Aurora Medical Center - Oshkosh</t>
  </si>
  <si>
    <t>Aurora Medical Center - Summit</t>
  </si>
  <si>
    <t>Aurora St. Luke's Medical Center</t>
  </si>
  <si>
    <t>Aurora West Allis Medical Center aka West Allis Memorial Hospital</t>
  </si>
  <si>
    <t>Froedtert Bluemound Rehabilitation Hospital</t>
  </si>
  <si>
    <t>Froedtert Community Hospital - Mequon</t>
  </si>
  <si>
    <t>Froedtert Community Hospital - Oak Creek</t>
  </si>
  <si>
    <t>Froedtert Menomonee Falls Hospital fka Community Memorial</t>
  </si>
  <si>
    <t>Froedtert South - Froedtert Kenosha Hospital</t>
  </si>
  <si>
    <t>Froedtert West Bend Hospital fka St Joseph's Community Hospital</t>
  </si>
  <si>
    <t>Granite Hills Hospital aka Milw Behavioral Health</t>
  </si>
  <si>
    <t>Gundersen Boscobel Area Health Care</t>
  </si>
  <si>
    <t>Gundersen St. Joseph's Hospital</t>
  </si>
  <si>
    <t>Gundersen Tri-County Hospital &amp; Clinics</t>
  </si>
  <si>
    <t>Marshfield Medical Center - Beaver Dam</t>
  </si>
  <si>
    <t>Marshfield Medical Center - Eau Claire</t>
  </si>
  <si>
    <t>Marshfield Medical Center - Ladysmith fka Rusk Cty</t>
  </si>
  <si>
    <t>Marshfield Medical Center - Marshfield fka St Joseph's</t>
  </si>
  <si>
    <t>Marshfield Medical Center - Minocqua</t>
  </si>
  <si>
    <t>Marshfield Medical Center - Neillsville</t>
  </si>
  <si>
    <t>Marshfield Medical Center - Park Falls fka Flambeau Hospital</t>
  </si>
  <si>
    <t>Marshfield Medical Center – Rice Lake</t>
  </si>
  <si>
    <t>Marshfield Medical Center - River Region</t>
  </si>
  <si>
    <t>Mayo Clinic Health System - Eau Claire (aka Luther)</t>
  </si>
  <si>
    <t>Mayo Clinic Health System - La Crosse</t>
  </si>
  <si>
    <t>Mayo Clinic Health System - Northland</t>
  </si>
  <si>
    <t>Mayo Clinic Health System - Red Cedar</t>
  </si>
  <si>
    <t>Mayo Clinic Health System - Sparta</t>
  </si>
  <si>
    <t>Mental Health Emergency Center Milwaukee</t>
  </si>
  <si>
    <t>Miramont Behavioral Health</t>
  </si>
  <si>
    <t>Osceola Medical Center fka Ladd Memorial</t>
  </si>
  <si>
    <t>Prairie Ridge Health fka Columbus Community Hospital</t>
  </si>
  <si>
    <t>ProHealth Oconomowoc Memorial Hospital</t>
  </si>
  <si>
    <t>ProHealth Rehabilitation Hospital of Wisconsin</t>
  </si>
  <si>
    <t>ProHealth Waukesha Memorial Hospital - Mukwonago</t>
  </si>
  <si>
    <t>ProHealth Waukesha Memorial Hospital Inc</t>
  </si>
  <si>
    <t>Rogers Memorial Hospital, Brown Deer</t>
  </si>
  <si>
    <t>Rogers Memorial Hospital, Oconomowoc</t>
  </si>
  <si>
    <t>Rogers Memorial Hospital, Milwaukee</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</si>
  <si>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</si>
  <si>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</si>
  <si>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</si>
  <si>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</si>
  <si>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</si>
  <si>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</si>
  <si>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</si>
  <si>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St. Clare Memorial Hospital</t>
  </si>
  <si>
    <t>St. Croix Regional Medical Center</t>
  </si>
  <si>
    <t>St. Joseph's Hospital</t>
  </si>
  <si>
    <t>St. Mary's Hospital Medical Center</t>
  </si>
  <si>
    <t>St. Mary's Hospital of Superior</t>
  </si>
  <si>
    <t>St. Mary's Medical Center aka Essentia</t>
  </si>
  <si>
    <t>St. Nicholas Hospital</t>
  </si>
  <si>
    <t>St. Vincent Hospital</t>
  </si>
  <si>
    <t>ThedaCare Medical Center - Appleton dba Orthopedics, Spine &amp; Pain</t>
  </si>
  <si>
    <t>ThedaCare Medical Center - Waupaca aka Riverside</t>
  </si>
  <si>
    <t>United Hospital c/o Allina Health System</t>
  </si>
  <si>
    <t>UnityPoint Health - Meriter Hospital</t>
  </si>
  <si>
    <t>University of WI Hospital &amp; Clinics Authority</t>
  </si>
  <si>
    <t>Watertown Regional Medical Center</t>
  </si>
  <si>
    <t>Western Wisconsin Health aka Baldwin Medical Center</t>
  </si>
  <si>
    <t>Dental or Oral Surgery Procs</t>
  </si>
  <si>
    <t>Preventive Medicine and Related Services</t>
  </si>
  <si>
    <t>Dental and Oral Surgery Procedures</t>
  </si>
  <si>
    <t>DME, Ambulance Services and Medical Supplies</t>
  </si>
  <si>
    <t>Rate Year (RY) 2023, Effective 01/01/2023</t>
  </si>
  <si>
    <t>F10</t>
  </si>
  <si>
    <t>F11</t>
  </si>
  <si>
    <t>F12</t>
  </si>
  <si>
    <t>F13</t>
  </si>
  <si>
    <t>F14</t>
  </si>
  <si>
    <t>Column F</t>
  </si>
  <si>
    <t>The EAPG Relative Weight, populated from the "EAPG Table" worksheet based on the EAPG code entered in Column G.</t>
  </si>
  <si>
    <t>The EAPG description, populated from the "EAPG Table" worksheet based on the EAPG code entered in Column G.</t>
  </si>
  <si>
    <t>The EAPG Type, populated from the "EAPG Table" worksheet based on the EAPG code entered in Column G.</t>
  </si>
  <si>
    <t>Enter based on the Bilateral Adjustment from the EAPG grouper output. Used in payment discounting adjustments. User must enter “Yes” or “No”.</t>
  </si>
  <si>
    <r>
      <t xml:space="preserve">Enter to indicate if a given claim line is covered and qualifies for EAPG-based payment. User must enter "EAPG" or "Other".
To determine outpatient fee schedule services carved out of the EAPG payment methodology, see the DHS outpatient hospital max fee schedule at </t>
    </r>
    <r>
      <rPr>
        <u/>
        <sz val="10"/>
        <color rgb="FF0000FF"/>
        <rFont val="Arial"/>
        <family val="2"/>
      </rPr>
      <t>https://www.forwardhealth.wi.gov/WIPortal/Subsystem/Publications/MaxFeeDownload.aspx#OutpatientHospital</t>
    </r>
    <r>
      <rPr>
        <sz val="10"/>
        <rFont val="Arial"/>
        <family val="2"/>
      </rPr>
      <t xml:space="preserve">. </t>
    </r>
  </si>
  <si>
    <t xml:space="preserve">Enter 5-digit number containing the v3.17 EAPG code from the EAPG grouper output. </t>
  </si>
  <si>
    <t>Enter based on the Visit ID from the EAPG grouper output. Used to determine the unique visits within a claim, which impacts the payment discounting adjustments. The field must be an integer between 1 and 999.</t>
  </si>
  <si>
    <t>The Multiple Significant Procedure Adjustment is applied when there are multiple lines within a visit that have EAPG Type 2. If the Multiple Significant Procedure Adjustment Flag is "Yes", then the given claim line will receive a multiplicative adjustment of 0.25 or 0.5, depending on the number of claim lines within a given visit meeting this criteria. Otherwise, no adjustment will be made.</t>
  </si>
  <si>
    <t>38</t>
  </si>
  <si>
    <t>47</t>
  </si>
  <si>
    <t>50</t>
  </si>
  <si>
    <t>48</t>
  </si>
  <si>
    <t>42</t>
  </si>
  <si>
    <t>36</t>
  </si>
  <si>
    <t>35</t>
  </si>
  <si>
    <t>44</t>
  </si>
  <si>
    <t>49</t>
  </si>
  <si>
    <t>39</t>
  </si>
  <si>
    <t>43</t>
  </si>
  <si>
    <t>45</t>
  </si>
  <si>
    <t>46</t>
  </si>
  <si>
    <t>Milwaukee County Behavioral Health</t>
  </si>
  <si>
    <t>Out-of-State Non-Major Border Hospital</t>
  </si>
  <si>
    <t>The EAPG discount flag assignments, which are generated by the 3M EAPG software.</t>
  </si>
  <si>
    <t>1. EAPG weights were calculated by 3M Health Information Systems for EAPG version 3.17. The weights listed have been adjusted to reflect a scale factor of 2.0 and a normalization factor of 1.0565.</t>
  </si>
  <si>
    <t>3M EAPG Weight</t>
  </si>
  <si>
    <t>The provider name, populated from the "Provider Table" worksheet based on the provider Medicaid ID entered in cell F10.</t>
  </si>
  <si>
    <t>The provider type, populated from the "Provider Table" worksheet based on the provider Medicaid ID entered in cell F10.</t>
  </si>
  <si>
    <t>The provider's EAPG base rate, populated from the "Provider Table" worksheet based on the provider Medicaid ID entered in cell F10.</t>
  </si>
  <si>
    <t>North Central Health Care Youth Behavioral Health</t>
  </si>
  <si>
    <r>
      <t xml:space="preserve">The fields highlighted in green need to be populated by the user. The calculator populates values associated with the user-defined EAPG code and provider Medicaid ID, and then it calculates the Medicaid allowed amount for the outpatient hospital visit.
</t>
    </r>
    <r>
      <rPr>
        <b/>
        <sz val="10"/>
        <rFont val="Arial"/>
        <family val="2"/>
      </rPr>
      <t>This calculator is intended to calculate payment for a single outpatient hospital claim. Enter each detail line in the same order as originally submitted in the claim.</t>
    </r>
  </si>
  <si>
    <t>Orthopedic Hospital of Wisconsin - Glendale</t>
  </si>
  <si>
    <t xml:space="preserve">This spreadsheet contains data obtained through the use of proprietary software created, owned, and licensed by the 3M Company. All copyrights in and to the 3M Software are owned by 3M. 3M Enhanced Ambulatory Payment Groups (3M EAPG), 3M, 3M Company, and 3M Software are all trademarks of 3M. All rights reserved. </t>
  </si>
  <si>
    <t xml:space="preserve">2. This spreadsheet contains data obtained through the use of proprietary software created, owned, and licensed by the 3M Company. All copyrights in and to the 3M Software are owned by 3M. 3M Enhanced Ambulatory Payment Groups (3M EAPG), 3M, 3M Company, and 3M Software are all trademarks of 3M. All rights reserved. </t>
  </si>
  <si>
    <t>This spreadsheet allows calculation of payment for all lines of a single claim with the input of only a few data elements. One of those data elements is the EAPG. The EAPG for the claim line must be determined outside of this calculator and entered as a data element by the user. For more information on EAPGs, contact 3M Health Information Systems, which developed and maintains the software.</t>
  </si>
  <si>
    <t>If the Bilateral Adjustment Flag is "Yes", then the given claim line will receive a multiplicative adjustment of 1.5. Otherwise, no adjustment will be made.</t>
  </si>
  <si>
    <t>Subject to Ancillary Service Packaging</t>
  </si>
  <si>
    <t>Columns N through X</t>
  </si>
  <si>
    <t>Column O &amp; W</t>
  </si>
  <si>
    <t>Column U</t>
  </si>
  <si>
    <t>Column S &amp; X</t>
  </si>
  <si>
    <t>Column AB</t>
  </si>
  <si>
    <t>EAPG Look-up Row</t>
  </si>
  <si>
    <t>DEFAULT</t>
  </si>
  <si>
    <t>Enter Medicaid provider ID, limited to hospitals in the “Provider Table”. If the provider is an out-of-state non-major border hospital, enter a value of "DEFAULT".</t>
  </si>
  <si>
    <t>Lakeview Specialty Hospital &amp; Rehab Center</t>
  </si>
  <si>
    <t>Select Specialty Hospital - Milwaukee</t>
  </si>
  <si>
    <t>Select Specialty Hospital - Madison</t>
  </si>
  <si>
    <t>Milwaukee Rehabilitation Hospital at Greenfield</t>
  </si>
  <si>
    <t>LTAC</t>
  </si>
  <si>
    <r>
      <t xml:space="preserve">Change History: </t>
    </r>
    <r>
      <rPr>
        <sz val="10"/>
        <rFont val="Arial"/>
        <family val="2"/>
      </rPr>
      <t>Rate Year (RY) 2023 Wisconsin EAPG Pricing Calculator</t>
    </r>
  </si>
  <si>
    <t>- Removed Amery Hospital &amp; Clinic Behavioral Health Center (MCD# 100090081).</t>
  </si>
  <si>
    <t>Column K</t>
  </si>
  <si>
    <t xml:space="preserve">  - Updated EAPG code entry validation on the “Interactive EAPG Calculator” tab.</t>
  </si>
  <si>
    <t>Rate Year (RY) 2023; Updated January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</si>
</sst>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0.0000"/>
    <numFmt numFmtId="165" formatCode="&quot;$&quot;#,##0.00"/>
    <numFmt numFmtId="166" formatCode="0.0"/>
    <numFmt numFmtId="167" formatCode="_([$$-409]* #,##0.00_);_([$$-409]* \(#,##0.00\);_([$$-409]* &quot;-&quot;??_);_(@_)"/>
    <numFmt numFmtId="168" formatCode="_(* #,##0.0000_);_(* \(#,##0.0000\);_(* &quot;-&quot;??_);_(@_)"/>
    <numFmt numFmtId="169" formatCode="000"/>
    <numFmt numFmtId="170" formatCode="00000"/>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theme="0"/>
      <name val="Arial"/>
      <family val="2"/>
    </font>
    <font>
      <sz val="10"/>
      <name val="Arial"/>
      <family val="2"/>
    </font>
    <font>
      <b/>
      <sz val="16"/>
      <color theme="0"/>
      <name val="Arial"/>
      <family val="2"/>
    </font>
    <font>
      <i/>
      <sz val="10"/>
      <color theme="1"/>
      <name val="Arial"/>
      <family val="2"/>
    </font>
    <font>
      <sz val="10"/>
      <color theme="0"/>
      <name val="Arial"/>
      <family val="2"/>
    </font>
    <font>
      <sz val="11"/>
      <color rgb="FFFF0000"/>
      <name val="Calibri"/>
      <family val="2"/>
      <scheme val="minor"/>
    </font>
    <font>
      <b/>
      <sz val="20"/>
      <color indexed="9"/>
      <name val="Arial"/>
      <family val="2"/>
    </font>
    <font>
      <b/>
      <sz val="12"/>
      <color indexed="9"/>
      <name val="Arial"/>
      <family val="2"/>
    </font>
    <font>
      <b/>
      <sz val="10"/>
      <name val="Arial"/>
      <family val="2"/>
    </font>
    <font>
      <sz val="10"/>
      <name val="Palatino Linotype"/>
      <family val="1"/>
    </font>
    <font>
      <b/>
      <sz val="10"/>
      <color indexed="9"/>
      <name val="Arial"/>
      <family val="2"/>
    </font>
    <font>
      <b/>
      <sz val="10"/>
      <color rgb="FF0070C0"/>
      <name val="Arial"/>
      <family val="2"/>
    </font>
    <font>
      <b/>
      <i/>
      <sz val="10"/>
      <color theme="0"/>
      <name val="Arial"/>
      <family val="2"/>
    </font>
    <font>
      <b/>
      <sz val="18"/>
      <color theme="0"/>
      <name val="Arial"/>
      <family val="2"/>
    </font>
    <font>
      <b/>
      <sz val="11"/>
      <color theme="0"/>
      <name val="Arial"/>
      <family val="2"/>
    </font>
    <font>
      <sz val="20"/>
      <color rgb="FF0070C0"/>
      <name val="Baskerville Old Face"/>
      <family val="1"/>
    </font>
    <font>
      <u/>
      <sz val="10"/>
      <color rgb="FF0000FF"/>
      <name val="Arial"/>
      <family val="2"/>
    </font>
    <font>
      <b/>
      <i/>
      <sz val="8"/>
      <color theme="1"/>
      <name val="Arial"/>
      <family val="2"/>
    </font>
    <font>
      <b/>
      <sz val="18"/>
      <color indexed="9"/>
      <name val="Arial"/>
      <family val="2"/>
    </font>
    <font>
      <b/>
      <sz val="11"/>
      <color indexed="9"/>
      <name val="Arial"/>
      <family val="2"/>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9"/>
        <bgColor indexed="64"/>
      </patternFill>
    </fill>
    <fill>
      <patternFill patternType="solid">
        <fgColor rgb="FF002060"/>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1"/>
      </bottom>
      <diagonal/>
    </border>
    <border>
      <left/>
      <right/>
      <top style="thin">
        <color indexed="64"/>
      </top>
      <bottom/>
      <diagonal/>
    </border>
    <border>
      <left/>
      <right style="thin">
        <color indexed="64"/>
      </right>
      <top/>
      <bottom style="thin">
        <color theme="1"/>
      </bottom>
      <diagonal/>
    </border>
    <border>
      <left/>
      <right/>
      <top/>
      <bottom style="hair">
        <color auto="1"/>
      </bottom>
      <diagonal/>
    </border>
    <border>
      <left/>
      <right style="thin">
        <color indexed="64"/>
      </right>
      <top/>
      <bottom style="hair">
        <color auto="1"/>
      </bottom>
      <diagonal/>
    </border>
    <border>
      <left style="thin">
        <color indexed="64"/>
      </left>
      <right/>
      <top/>
      <bottom style="thin">
        <color theme="1"/>
      </bottom>
      <diagonal/>
    </border>
    <border>
      <left style="thin">
        <color indexed="64"/>
      </left>
      <right/>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5">
    <xf numFmtId="0" fontId="0" fillId="0" borderId="0"/>
    <xf numFmtId="0" fontId="9" fillId="0" borderId="0"/>
    <xf numFmtId="0" fontId="6" fillId="0" borderId="0"/>
    <xf numFmtId="9" fontId="28" fillId="0" borderId="0" applyFont="0" applyFill="0" applyBorder="0" applyAlignment="0" applyProtection="0"/>
    <xf numFmtId="43" fontId="28" fillId="0" borderId="0" applyFont="0" applyFill="0" applyBorder="0" applyAlignment="0" applyProtection="0"/>
  </cellStyleXfs>
  <cellXfs count="302">
    <xf numFmtId="0" fontId="0" fillId="0" borderId="0" xfId="0"/>
    <xf numFmtId="0" fontId="6" fillId="2" borderId="0" xfId="0" applyFont="1" applyFill="1"/>
    <xf numFmtId="0" fontId="7" fillId="2" borderId="8" xfId="0" applyFont="1" applyFill="1" applyBorder="1" applyAlignment="1">
      <alignment horizontal="center" wrapText="1"/>
    </xf>
    <xf numFmtId="0" fontId="7" fillId="2" borderId="10" xfId="0" applyFont="1" applyFill="1" applyBorder="1" applyAlignment="1">
      <alignment horizontal="center" wrapText="1"/>
    </xf>
    <xf numFmtId="0" fontId="6" fillId="2" borderId="7" xfId="0" applyFont="1" applyFill="1" applyBorder="1"/>
    <xf numFmtId="0" fontId="7" fillId="2" borderId="13" xfId="0" applyFont="1" applyFill="1" applyBorder="1" applyAlignment="1">
      <alignment horizontal="center" wrapText="1"/>
    </xf>
    <xf numFmtId="0" fontId="7" fillId="2" borderId="15" xfId="0" applyFont="1" applyFill="1" applyBorder="1" applyAlignment="1">
      <alignment horizontal="center" wrapText="1"/>
    </xf>
    <xf numFmtId="0" fontId="7" fillId="2" borderId="6" xfId="0" applyFont="1" applyFill="1" applyBorder="1" applyAlignment="1">
      <alignment horizontal="center" wrapText="1"/>
    </xf>
    <xf numFmtId="0" fontId="0" fillId="2" borderId="0" xfId="0" applyFill="1"/>
    <xf numFmtId="0" fontId="11" fillId="3" borderId="17" xfId="0" applyFont="1" applyFill="1" applyBorder="1"/>
    <xf numFmtId="0" fontId="11" fillId="3" borderId="18" xfId="0" applyFont="1" applyFill="1" applyBorder="1"/>
    <xf numFmtId="0" fontId="7" fillId="3" borderId="16" xfId="0" applyFont="1" applyFill="1" applyBorder="1"/>
    <xf numFmtId="15" fontId="16" fillId="4" borderId="6" xfId="1" quotePrefix="1" applyNumberFormat="1" applyFont="1" applyFill="1" applyBorder="1" applyAlignment="1">
      <alignment horizontal="left" vertical="center" wrapText="1"/>
    </xf>
    <xf numFmtId="0" fontId="16" fillId="4" borderId="6" xfId="0" applyFont="1" applyFill="1" applyBorder="1" applyAlignment="1">
      <alignment horizontal="left"/>
    </xf>
    <xf numFmtId="0" fontId="16" fillId="4" borderId="7" xfId="0" applyFont="1" applyFill="1" applyBorder="1" applyAlignment="1">
      <alignment horizontal="left"/>
    </xf>
    <xf numFmtId="0" fontId="16" fillId="4" borderId="16" xfId="0" applyFont="1" applyFill="1" applyBorder="1" applyAlignment="1">
      <alignment horizontal="left"/>
    </xf>
    <xf numFmtId="0" fontId="16" fillId="4" borderId="17" xfId="0" applyFont="1" applyFill="1" applyBorder="1" applyAlignment="1">
      <alignment horizontal="left"/>
    </xf>
    <xf numFmtId="0" fontId="16" fillId="4" borderId="18" xfId="0" applyFont="1" applyFill="1" applyBorder="1" applyAlignment="1">
      <alignment horizontal="left"/>
    </xf>
    <xf numFmtId="15" fontId="16" fillId="4" borderId="6" xfId="1" quotePrefix="1" applyNumberFormat="1" applyFont="1" applyFill="1" applyBorder="1" applyAlignment="1">
      <alignment horizontal="left" vertical="center"/>
    </xf>
    <xf numFmtId="15" fontId="16" fillId="4" borderId="0" xfId="1" quotePrefix="1" applyNumberFormat="1" applyFont="1" applyFill="1" applyAlignment="1">
      <alignment horizontal="left" vertical="center"/>
    </xf>
    <xf numFmtId="15" fontId="16" fillId="4" borderId="7" xfId="1" quotePrefix="1" applyNumberFormat="1" applyFont="1" applyFill="1" applyBorder="1" applyAlignment="1">
      <alignment horizontal="left" vertical="center"/>
    </xf>
    <xf numFmtId="0" fontId="9" fillId="5" borderId="6" xfId="1" applyFill="1" applyBorder="1" applyAlignment="1">
      <alignment wrapText="1"/>
    </xf>
    <xf numFmtId="0" fontId="9" fillId="5" borderId="0" xfId="1" applyFill="1" applyAlignment="1">
      <alignment wrapText="1"/>
    </xf>
    <xf numFmtId="0" fontId="9" fillId="5" borderId="7" xfId="1" applyFill="1" applyBorder="1" applyAlignment="1">
      <alignment wrapText="1"/>
    </xf>
    <xf numFmtId="0" fontId="16" fillId="4" borderId="0" xfId="1" applyFont="1" applyFill="1" applyAlignment="1">
      <alignment horizontal="left" vertical="center" wrapText="1"/>
    </xf>
    <xf numFmtId="0" fontId="16" fillId="4" borderId="0" xfId="0" applyFont="1" applyFill="1" applyAlignment="1">
      <alignment horizontal="left"/>
    </xf>
    <xf numFmtId="0" fontId="17" fillId="2" borderId="0" xfId="0" applyFont="1" applyFill="1"/>
    <xf numFmtId="0" fontId="13" fillId="2" borderId="0" xfId="0" applyFont="1" applyFill="1"/>
    <xf numFmtId="0" fontId="9" fillId="2" borderId="0" xfId="0" applyFont="1" applyFill="1"/>
    <xf numFmtId="15" fontId="16" fillId="4" borderId="6" xfId="1" quotePrefix="1" applyNumberFormat="1" applyFont="1" applyFill="1" applyBorder="1"/>
    <xf numFmtId="0" fontId="6" fillId="2" borderId="9" xfId="0" applyFont="1" applyFill="1" applyBorder="1"/>
    <xf numFmtId="0" fontId="7" fillId="2" borderId="2" xfId="0" applyFont="1" applyFill="1" applyBorder="1" applyAlignment="1">
      <alignment horizontal="center" wrapText="1"/>
    </xf>
    <xf numFmtId="0" fontId="7" fillId="2" borderId="9" xfId="0" applyFont="1" applyFill="1" applyBorder="1" applyAlignment="1">
      <alignment horizontal="center" wrapText="1"/>
    </xf>
    <xf numFmtId="0" fontId="7" fillId="2" borderId="3" xfId="0" applyFont="1" applyFill="1" applyBorder="1" applyAlignment="1">
      <alignment horizontal="center" wrapText="1"/>
    </xf>
    <xf numFmtId="0" fontId="9" fillId="2" borderId="11" xfId="0" applyFont="1" applyFill="1" applyBorder="1"/>
    <xf numFmtId="0" fontId="9" fillId="2" borderId="33" xfId="0" applyFont="1" applyFill="1" applyBorder="1"/>
    <xf numFmtId="0" fontId="16" fillId="4" borderId="36" xfId="0" applyFont="1" applyFill="1" applyBorder="1" applyAlignment="1">
      <alignment horizontal="center"/>
    </xf>
    <xf numFmtId="0" fontId="16" fillId="4" borderId="37" xfId="0" applyFont="1" applyFill="1" applyBorder="1" applyAlignment="1">
      <alignment horizontal="center"/>
    </xf>
    <xf numFmtId="0" fontId="9" fillId="0" borderId="38" xfId="0" applyFont="1" applyBorder="1" applyAlignment="1">
      <alignment horizontal="center" vertical="center"/>
    </xf>
    <xf numFmtId="0" fontId="9" fillId="0" borderId="39" xfId="0" applyFont="1" applyBorder="1" applyAlignment="1">
      <alignment vertical="center"/>
    </xf>
    <xf numFmtId="0" fontId="9" fillId="2" borderId="40" xfId="0" applyFont="1" applyFill="1" applyBorder="1" applyAlignment="1">
      <alignment vertical="center" wrapText="1"/>
    </xf>
    <xf numFmtId="0" fontId="9" fillId="2" borderId="31" xfId="0" applyFont="1" applyFill="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2" borderId="38" xfId="0" applyFont="1" applyFill="1" applyBorder="1" applyAlignment="1">
      <alignment horizontal="center" vertical="center"/>
    </xf>
    <xf numFmtId="0" fontId="9" fillId="2" borderId="39" xfId="0" applyFont="1" applyFill="1" applyBorder="1" applyAlignment="1">
      <alignment vertical="center"/>
    </xf>
    <xf numFmtId="0" fontId="9" fillId="2" borderId="29" xfId="0" applyFont="1" applyFill="1" applyBorder="1" applyAlignment="1">
      <alignment horizontal="center" vertical="center"/>
    </xf>
    <xf numFmtId="0" fontId="9" fillId="2" borderId="30" xfId="0" applyFont="1" applyFill="1" applyBorder="1" applyAlignment="1">
      <alignment vertical="center"/>
    </xf>
    <xf numFmtId="0" fontId="9" fillId="2" borderId="41" xfId="0" applyFont="1" applyFill="1" applyBorder="1" applyAlignment="1">
      <alignment horizontal="center" vertical="center"/>
    </xf>
    <xf numFmtId="0" fontId="9" fillId="2" borderId="42" xfId="0" applyFont="1" applyFill="1" applyBorder="1" applyAlignment="1">
      <alignment vertical="center"/>
    </xf>
    <xf numFmtId="0" fontId="9" fillId="2" borderId="43" xfId="0" applyFont="1" applyFill="1" applyBorder="1" applyAlignment="1">
      <alignment vertical="center" wrapText="1"/>
    </xf>
    <xf numFmtId="0" fontId="16" fillId="4" borderId="35" xfId="0" applyFont="1" applyFill="1" applyBorder="1" applyAlignment="1">
      <alignment horizontal="left"/>
    </xf>
    <xf numFmtId="0" fontId="16" fillId="2" borderId="6" xfId="0" applyFont="1" applyFill="1" applyBorder="1"/>
    <xf numFmtId="0" fontId="16" fillId="2" borderId="0" xfId="0" applyFont="1" applyFill="1"/>
    <xf numFmtId="0" fontId="16" fillId="2" borderId="7" xfId="0" applyFont="1" applyFill="1" applyBorder="1"/>
    <xf numFmtId="15" fontId="16" fillId="2" borderId="6" xfId="1" quotePrefix="1" applyNumberFormat="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7" xfId="1" applyFont="1" applyFill="1" applyBorder="1" applyAlignment="1">
      <alignment horizontal="left" vertical="center" wrapText="1"/>
    </xf>
    <xf numFmtId="0" fontId="7" fillId="2" borderId="9" xfId="0" applyFont="1" applyFill="1" applyBorder="1" applyAlignment="1">
      <alignment horizontal="left" wrapText="1"/>
    </xf>
    <xf numFmtId="0" fontId="9" fillId="3" borderId="38" xfId="0" applyFont="1" applyFill="1" applyBorder="1" applyAlignment="1">
      <alignment horizontal="center" vertical="center"/>
    </xf>
    <xf numFmtId="0" fontId="9" fillId="3" borderId="29" xfId="0" applyFont="1" applyFill="1" applyBorder="1" applyAlignment="1">
      <alignment horizontal="center" vertical="center"/>
    </xf>
    <xf numFmtId="15" fontId="9" fillId="4" borderId="6" xfId="1" quotePrefix="1" applyNumberFormat="1" applyFill="1" applyBorder="1" applyAlignment="1">
      <alignment horizontal="left" vertical="center" indent="8"/>
    </xf>
    <xf numFmtId="0" fontId="9" fillId="2" borderId="0" xfId="0" applyFont="1" applyFill="1" applyAlignment="1">
      <alignment horizontal="center"/>
    </xf>
    <xf numFmtId="0" fontId="9" fillId="2" borderId="11" xfId="0" applyFont="1" applyFill="1" applyBorder="1" applyAlignment="1">
      <alignment horizontal="center"/>
    </xf>
    <xf numFmtId="0" fontId="9" fillId="2" borderId="33" xfId="0" applyFont="1" applyFill="1" applyBorder="1" applyAlignment="1">
      <alignment horizontal="center"/>
    </xf>
    <xf numFmtId="15" fontId="23" fillId="4" borderId="7" xfId="1" quotePrefix="1" applyNumberFormat="1" applyFont="1" applyFill="1" applyBorder="1" applyAlignment="1">
      <alignment horizontal="left" vertical="center" wrapText="1"/>
    </xf>
    <xf numFmtId="0" fontId="14" fillId="6" borderId="9" xfId="1" applyFont="1" applyFill="1" applyBorder="1" applyAlignment="1">
      <alignment horizontal="left" vertical="center"/>
    </xf>
    <xf numFmtId="0" fontId="14" fillId="6" borderId="3" xfId="1" applyFont="1" applyFill="1" applyBorder="1" applyAlignment="1">
      <alignment horizontal="left" vertical="center"/>
    </xf>
    <xf numFmtId="0" fontId="15" fillId="6" borderId="0" xfId="1" applyFont="1" applyFill="1" applyAlignment="1">
      <alignment horizontal="left" vertical="center"/>
    </xf>
    <xf numFmtId="0" fontId="15" fillId="6" borderId="7" xfId="1" applyFont="1" applyFill="1" applyBorder="1" applyAlignment="1">
      <alignment horizontal="left" vertical="center"/>
    </xf>
    <xf numFmtId="0" fontId="26" fillId="6" borderId="2" xfId="1" applyFont="1" applyFill="1" applyBorder="1" applyAlignment="1">
      <alignment horizontal="left" vertical="center"/>
    </xf>
    <xf numFmtId="0" fontId="27" fillId="6" borderId="6" xfId="1" applyFont="1" applyFill="1" applyBorder="1" applyAlignment="1">
      <alignment horizontal="left" vertical="center"/>
    </xf>
    <xf numFmtId="15" fontId="27" fillId="6" borderId="6" xfId="1" applyNumberFormat="1" applyFont="1" applyFill="1" applyBorder="1"/>
    <xf numFmtId="0" fontId="14" fillId="6" borderId="2" xfId="1" applyFont="1" applyFill="1" applyBorder="1" applyAlignment="1">
      <alignment horizontal="centerContinuous" vertical="center"/>
    </xf>
    <xf numFmtId="15" fontId="15" fillId="6" borderId="6" xfId="1" applyNumberFormat="1" applyFont="1" applyFill="1" applyBorder="1" applyAlignment="1">
      <alignment horizontal="centerContinuous" wrapText="1"/>
    </xf>
    <xf numFmtId="0" fontId="15" fillId="6" borderId="6" xfId="1" applyFont="1" applyFill="1" applyBorder="1" applyAlignment="1">
      <alignment horizontal="centerContinuous" vertical="center"/>
    </xf>
    <xf numFmtId="0" fontId="14" fillId="6" borderId="9" xfId="1" applyFont="1" applyFill="1" applyBorder="1" applyAlignment="1">
      <alignment horizontal="centerContinuous" vertical="center"/>
    </xf>
    <xf numFmtId="0" fontId="14" fillId="6" borderId="3" xfId="1" applyFont="1" applyFill="1" applyBorder="1" applyAlignment="1">
      <alignment horizontal="centerContinuous" vertical="center"/>
    </xf>
    <xf numFmtId="0" fontId="15" fillId="6" borderId="0" xfId="1" applyFont="1" applyFill="1" applyAlignment="1">
      <alignment horizontal="centerContinuous" vertical="center"/>
    </xf>
    <xf numFmtId="0" fontId="15" fillId="6" borderId="7" xfId="1" applyFont="1" applyFill="1" applyBorder="1" applyAlignment="1">
      <alignment horizontal="centerContinuous" vertical="center"/>
    </xf>
    <xf numFmtId="15" fontId="27" fillId="6" borderId="6" xfId="1" applyNumberFormat="1" applyFont="1" applyFill="1" applyBorder="1" applyAlignment="1">
      <alignment horizontal="left"/>
    </xf>
    <xf numFmtId="0" fontId="8" fillId="6" borderId="9" xfId="0" applyFont="1" applyFill="1" applyBorder="1" applyAlignment="1">
      <alignment horizontal="centerContinuous" wrapText="1"/>
    </xf>
    <xf numFmtId="0" fontId="8" fillId="6" borderId="0" xfId="0" applyFont="1" applyFill="1" applyAlignment="1">
      <alignment horizontal="centerContinuous" wrapText="1"/>
    </xf>
    <xf numFmtId="0" fontId="8" fillId="6" borderId="1" xfId="0" applyFont="1" applyFill="1" applyBorder="1" applyAlignment="1">
      <alignment horizontal="centerContinuous" wrapText="1"/>
    </xf>
    <xf numFmtId="0" fontId="9" fillId="2" borderId="2" xfId="0" applyFont="1" applyFill="1" applyBorder="1" applyAlignment="1">
      <alignment horizontal="center"/>
    </xf>
    <xf numFmtId="0" fontId="9" fillId="2" borderId="6" xfId="0" applyFont="1" applyFill="1" applyBorder="1" applyAlignment="1">
      <alignment horizontal="center"/>
    </xf>
    <xf numFmtId="0" fontId="9" fillId="2" borderId="14" xfId="0" applyFont="1" applyFill="1" applyBorder="1" applyAlignment="1">
      <alignment horizontal="center"/>
    </xf>
    <xf numFmtId="0" fontId="9" fillId="2" borderId="32" xfId="0" applyFont="1" applyFill="1" applyBorder="1" applyAlignment="1">
      <alignment horizontal="center"/>
    </xf>
    <xf numFmtId="0" fontId="9" fillId="2" borderId="0" xfId="0" applyFont="1" applyFill="1" applyAlignment="1">
      <alignment horizontal="left"/>
    </xf>
    <xf numFmtId="0" fontId="9" fillId="2" borderId="11" xfId="0" applyFont="1" applyFill="1" applyBorder="1" applyAlignment="1">
      <alignment horizontal="left"/>
    </xf>
    <xf numFmtId="0" fontId="9" fillId="2" borderId="9" xfId="0" applyFont="1" applyFill="1" applyBorder="1" applyAlignment="1">
      <alignment horizontal="left"/>
    </xf>
    <xf numFmtId="0" fontId="9" fillId="2" borderId="3" xfId="0" applyFont="1" applyFill="1" applyBorder="1" applyAlignment="1">
      <alignment horizontal="center"/>
    </xf>
    <xf numFmtId="0" fontId="9" fillId="2" borderId="7" xfId="0" applyFont="1" applyFill="1" applyBorder="1" applyAlignment="1">
      <alignment horizontal="center"/>
    </xf>
    <xf numFmtId="0" fontId="9" fillId="2" borderId="12" xfId="0" applyFont="1" applyFill="1" applyBorder="1" applyAlignment="1">
      <alignment horizontal="center"/>
    </xf>
    <xf numFmtId="164" fontId="9" fillId="2" borderId="9" xfId="0" applyNumberFormat="1" applyFont="1" applyFill="1" applyBorder="1" applyAlignment="1">
      <alignment horizontal="center"/>
    </xf>
    <xf numFmtId="164" fontId="9" fillId="2" borderId="0" xfId="0" applyNumberFormat="1" applyFont="1" applyFill="1" applyAlignment="1">
      <alignment horizontal="center"/>
    </xf>
    <xf numFmtId="164" fontId="9" fillId="2" borderId="11" xfId="0" applyNumberFormat="1" applyFont="1" applyFill="1" applyBorder="1" applyAlignment="1">
      <alignment horizontal="center"/>
    </xf>
    <xf numFmtId="0" fontId="10" fillId="6" borderId="2" xfId="0" applyFont="1" applyFill="1" applyBorder="1" applyAlignment="1">
      <alignment horizontal="left"/>
    </xf>
    <xf numFmtId="0" fontId="8" fillId="6" borderId="9" xfId="0" applyFont="1" applyFill="1" applyBorder="1" applyAlignment="1">
      <alignment horizontal="left"/>
    </xf>
    <xf numFmtId="15" fontId="18" fillId="6" borderId="6" xfId="1" applyNumberFormat="1"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vertical="center"/>
    </xf>
    <xf numFmtId="0" fontId="8" fillId="6" borderId="0" xfId="0" applyFont="1" applyFill="1" applyAlignment="1">
      <alignment horizontal="left" vertical="center"/>
    </xf>
    <xf numFmtId="0" fontId="8" fillId="6" borderId="7" xfId="0" applyFont="1" applyFill="1" applyBorder="1" applyAlignment="1">
      <alignment horizontal="left" vertical="center"/>
    </xf>
    <xf numFmtId="0" fontId="20" fillId="6" borderId="4" xfId="0" applyFont="1" applyFill="1" applyBorder="1" applyAlignment="1">
      <alignment horizontal="left" vertical="center"/>
    </xf>
    <xf numFmtId="0" fontId="8" fillId="6" borderId="1" xfId="0" applyFont="1" applyFill="1" applyBorder="1" applyAlignment="1">
      <alignment horizontal="left" vertical="center"/>
    </xf>
    <xf numFmtId="0" fontId="8" fillId="6" borderId="5" xfId="0" applyFont="1" applyFill="1" applyBorder="1" applyAlignment="1">
      <alignment horizontal="left" vertical="center"/>
    </xf>
    <xf numFmtId="0" fontId="8" fillId="6" borderId="16" xfId="0" applyFont="1" applyFill="1" applyBorder="1"/>
    <xf numFmtId="0" fontId="12" fillId="6" borderId="17" xfId="0" applyFont="1" applyFill="1" applyBorder="1"/>
    <xf numFmtId="0" fontId="12" fillId="6" borderId="18" xfId="0" applyFont="1" applyFill="1" applyBorder="1"/>
    <xf numFmtId="0" fontId="8" fillId="6" borderId="16" xfId="0" applyFont="1" applyFill="1" applyBorder="1" applyAlignment="1">
      <alignment horizontal="centerContinuous" wrapText="1"/>
    </xf>
    <xf numFmtId="0" fontId="7" fillId="6" borderId="17" xfId="0" applyFont="1" applyFill="1" applyBorder="1" applyAlignment="1">
      <alignment horizontal="centerContinuous" wrapText="1"/>
    </xf>
    <xf numFmtId="0" fontId="7" fillId="6" borderId="18" xfId="0" applyFont="1" applyFill="1" applyBorder="1" applyAlignment="1">
      <alignment horizontal="centerContinuous" wrapText="1"/>
    </xf>
    <xf numFmtId="0" fontId="7" fillId="2" borderId="0" xfId="0" applyFont="1" applyFill="1" applyAlignment="1">
      <alignment horizontal="center" wrapText="1"/>
    </xf>
    <xf numFmtId="0" fontId="7" fillId="2" borderId="0" xfId="0" applyFont="1" applyFill="1" applyAlignment="1">
      <alignment horizontal="left" wrapText="1"/>
    </xf>
    <xf numFmtId="0" fontId="7" fillId="2" borderId="7" xfId="0" applyFont="1" applyFill="1" applyBorder="1" applyAlignment="1">
      <alignment horizontal="center" wrapText="1"/>
    </xf>
    <xf numFmtId="0" fontId="7" fillId="4" borderId="50" xfId="0" applyFont="1" applyFill="1" applyBorder="1"/>
    <xf numFmtId="0" fontId="7" fillId="6" borderId="9" xfId="0" applyFont="1" applyFill="1" applyBorder="1" applyAlignment="1">
      <alignment horizontal="centerContinuous" wrapText="1"/>
    </xf>
    <xf numFmtId="0" fontId="7" fillId="6" borderId="50" xfId="0" applyFont="1" applyFill="1" applyBorder="1" applyAlignment="1">
      <alignment horizontal="centerContinuous" wrapText="1"/>
    </xf>
    <xf numFmtId="0" fontId="0" fillId="3" borderId="0" xfId="0" applyFill="1" applyAlignment="1">
      <alignment horizontal="center"/>
    </xf>
    <xf numFmtId="0" fontId="0" fillId="3" borderId="11" xfId="0" applyFill="1" applyBorder="1" applyAlignment="1">
      <alignment horizontal="center"/>
    </xf>
    <xf numFmtId="0" fontId="6" fillId="2" borderId="3" xfId="0" applyFont="1" applyFill="1" applyBorder="1"/>
    <xf numFmtId="0" fontId="8" fillId="6" borderId="7" xfId="0" applyFont="1" applyFill="1" applyBorder="1" applyAlignment="1">
      <alignment horizontal="centerContinuous" wrapText="1"/>
    </xf>
    <xf numFmtId="0" fontId="8" fillId="6" borderId="5" xfId="0" applyFont="1" applyFill="1" applyBorder="1" applyAlignment="1">
      <alignment horizontal="centerContinuous" wrapText="1"/>
    </xf>
    <xf numFmtId="0" fontId="7" fillId="2" borderId="18" xfId="0" applyFont="1" applyFill="1" applyBorder="1" applyAlignment="1">
      <alignment horizontal="center" wrapText="1"/>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6" fillId="4" borderId="25" xfId="0" applyFont="1" applyFill="1" applyBorder="1" applyAlignment="1">
      <alignment horizontal="center"/>
    </xf>
    <xf numFmtId="0" fontId="9" fillId="2" borderId="6" xfId="0" applyFont="1" applyFill="1" applyBorder="1" applyAlignment="1">
      <alignment horizontal="center" vertical="center"/>
    </xf>
    <xf numFmtId="0" fontId="9" fillId="0" borderId="30" xfId="0" applyFont="1" applyBorder="1" applyAlignment="1">
      <alignment vertical="center"/>
    </xf>
    <xf numFmtId="0" fontId="5" fillId="2" borderId="0" xfId="0" applyFont="1" applyFill="1"/>
    <xf numFmtId="0" fontId="5" fillId="6" borderId="9" xfId="0" applyFont="1" applyFill="1" applyBorder="1" applyAlignment="1">
      <alignment horizontal="left"/>
    </xf>
    <xf numFmtId="0" fontId="5" fillId="6" borderId="3" xfId="0" applyFont="1" applyFill="1" applyBorder="1" applyAlignment="1">
      <alignment horizontal="left"/>
    </xf>
    <xf numFmtId="0" fontId="5" fillId="6" borderId="0" xfId="0" applyFont="1" applyFill="1" applyAlignment="1">
      <alignment horizontal="left"/>
    </xf>
    <xf numFmtId="0" fontId="5" fillId="6" borderId="7" xfId="0" applyFont="1" applyFill="1" applyBorder="1" applyAlignment="1">
      <alignment horizontal="left"/>
    </xf>
    <xf numFmtId="0" fontId="5" fillId="2" borderId="6" xfId="0" applyFont="1" applyFill="1" applyBorder="1"/>
    <xf numFmtId="0" fontId="5" fillId="2" borderId="7" xfId="0" applyFont="1" applyFill="1" applyBorder="1"/>
    <xf numFmtId="0" fontId="7" fillId="3" borderId="17" xfId="0" applyFont="1" applyFill="1" applyBorder="1"/>
    <xf numFmtId="0" fontId="5" fillId="2" borderId="0" xfId="0" applyFont="1" applyFill="1" applyAlignment="1">
      <alignment horizontal="center"/>
    </xf>
    <xf numFmtId="0" fontId="8" fillId="6" borderId="17" xfId="0" applyFont="1" applyFill="1" applyBorder="1"/>
    <xf numFmtId="0" fontId="5" fillId="2" borderId="0" xfId="0" quotePrefix="1" applyFont="1" applyFill="1" applyAlignment="1">
      <alignment horizontal="center"/>
    </xf>
    <xf numFmtId="0" fontId="5" fillId="2" borderId="2" xfId="0" applyFont="1" applyFill="1" applyBorder="1" applyAlignment="1">
      <alignment horizontal="centerContinuous" wrapText="1"/>
    </xf>
    <xf numFmtId="0" fontId="5" fillId="2" borderId="9" xfId="0" applyFont="1" applyFill="1" applyBorder="1" applyAlignment="1">
      <alignment horizontal="centerContinuous" wrapText="1"/>
    </xf>
    <xf numFmtId="0" fontId="5" fillId="2" borderId="9" xfId="0" applyFont="1" applyFill="1" applyBorder="1" applyAlignment="1">
      <alignment horizontal="right" indent="1"/>
    </xf>
    <xf numFmtId="0" fontId="5" fillId="2" borderId="6" xfId="0" applyFont="1" applyFill="1" applyBorder="1" applyAlignment="1">
      <alignment horizontal="centerContinuous" wrapText="1"/>
    </xf>
    <xf numFmtId="0" fontId="5" fillId="2" borderId="0" xfId="0" applyFont="1" applyFill="1" applyAlignment="1">
      <alignment horizontal="centerContinuous" wrapText="1"/>
    </xf>
    <xf numFmtId="0" fontId="5" fillId="2" borderId="0" xfId="0" applyFont="1" applyFill="1" applyAlignment="1">
      <alignment horizontal="right" indent="1"/>
    </xf>
    <xf numFmtId="0" fontId="7" fillId="2" borderId="4" xfId="0" applyFont="1" applyFill="1" applyBorder="1" applyAlignment="1">
      <alignment horizontal="centerContinuous" wrapText="1"/>
    </xf>
    <xf numFmtId="0" fontId="7" fillId="2" borderId="1" xfId="0" applyFont="1" applyFill="1" applyBorder="1" applyAlignment="1">
      <alignment horizontal="centerContinuous" wrapText="1"/>
    </xf>
    <xf numFmtId="0" fontId="7" fillId="2" borderId="1" xfId="0" applyFont="1" applyFill="1" applyBorder="1" applyAlignment="1">
      <alignment horizontal="right" indent="1"/>
    </xf>
    <xf numFmtId="0" fontId="7" fillId="2" borderId="16" xfId="0" applyFont="1" applyFill="1" applyBorder="1" applyAlignment="1">
      <alignment horizontal="centerContinuous" wrapText="1"/>
    </xf>
    <xf numFmtId="0" fontId="7" fillId="2" borderId="17" xfId="0" applyFont="1" applyFill="1" applyBorder="1" applyAlignment="1">
      <alignment horizontal="centerContinuous" wrapText="1"/>
    </xf>
    <xf numFmtId="0" fontId="7" fillId="2" borderId="18" xfId="0" applyFont="1" applyFill="1" applyBorder="1" applyAlignment="1">
      <alignment horizontal="centerContinuous" wrapText="1"/>
    </xf>
    <xf numFmtId="0" fontId="7" fillId="7" borderId="17" xfId="0" applyFont="1" applyFill="1" applyBorder="1" applyAlignment="1">
      <alignment horizontal="centerContinuous" wrapText="1"/>
    </xf>
    <xf numFmtId="0" fontId="7" fillId="7" borderId="8" xfId="0" applyFont="1" applyFill="1" applyBorder="1" applyAlignment="1">
      <alignment horizontal="center" wrapText="1"/>
    </xf>
    <xf numFmtId="0" fontId="5" fillId="4" borderId="17" xfId="0" applyFont="1" applyFill="1" applyBorder="1"/>
    <xf numFmtId="0" fontId="5" fillId="4" borderId="50" xfId="0" applyFont="1" applyFill="1" applyBorder="1"/>
    <xf numFmtId="0" fontId="5" fillId="4" borderId="16" xfId="0" applyFont="1" applyFill="1" applyBorder="1"/>
    <xf numFmtId="0" fontId="5" fillId="4" borderId="18" xfId="0" applyFont="1" applyFill="1" applyBorder="1"/>
    <xf numFmtId="0" fontId="7" fillId="4" borderId="16" xfId="0" applyFont="1" applyFill="1" applyBorder="1"/>
    <xf numFmtId="0" fontId="7" fillId="4" borderId="17" xfId="0" applyFont="1" applyFill="1" applyBorder="1" applyAlignment="1">
      <alignment horizontal="right"/>
    </xf>
    <xf numFmtId="165" fontId="7" fillId="4" borderId="18" xfId="0" applyNumberFormat="1" applyFont="1" applyFill="1" applyBorder="1" applyAlignment="1">
      <alignment horizontal="center"/>
    </xf>
    <xf numFmtId="0" fontId="5" fillId="2" borderId="15" xfId="0" applyFont="1" applyFill="1" applyBorder="1"/>
    <xf numFmtId="0" fontId="5" fillId="2" borderId="15" xfId="0" applyFont="1" applyFill="1" applyBorder="1" applyAlignment="1">
      <alignment horizontal="center"/>
    </xf>
    <xf numFmtId="169" fontId="0" fillId="3" borderId="0" xfId="0" quotePrefix="1" applyNumberFormat="1" applyFill="1" applyAlignment="1">
      <alignment horizontal="center"/>
    </xf>
    <xf numFmtId="0" fontId="5" fillId="2" borderId="0" xfId="0" applyFont="1" applyFill="1" applyAlignment="1">
      <alignment horizontal="left"/>
    </xf>
    <xf numFmtId="170" fontId="0" fillId="3" borderId="0" xfId="0" applyNumberFormat="1" applyFill="1" applyAlignment="1">
      <alignment horizontal="center"/>
    </xf>
    <xf numFmtId="168" fontId="5" fillId="2" borderId="0" xfId="4" applyNumberFormat="1" applyFont="1" applyFill="1" applyBorder="1" applyAlignment="1">
      <alignment horizontal="center"/>
    </xf>
    <xf numFmtId="0" fontId="5" fillId="2" borderId="15" xfId="0" applyFont="1" applyFill="1" applyBorder="1" applyAlignment="1">
      <alignment horizontal="left"/>
    </xf>
    <xf numFmtId="0" fontId="5" fillId="7" borderId="0" xfId="0" applyFont="1" applyFill="1" applyAlignment="1">
      <alignment horizontal="center"/>
    </xf>
    <xf numFmtId="166" fontId="5" fillId="2" borderId="7" xfId="0" applyNumberFormat="1" applyFont="1" applyFill="1" applyBorder="1" applyAlignment="1">
      <alignment horizontal="center"/>
    </xf>
    <xf numFmtId="2" fontId="5" fillId="2" borderId="0" xfId="0" applyNumberFormat="1" applyFont="1" applyFill="1" applyAlignment="1">
      <alignment horizontal="center"/>
    </xf>
    <xf numFmtId="2" fontId="5" fillId="2" borderId="7" xfId="0" applyNumberFormat="1" applyFont="1" applyFill="1" applyBorder="1" applyAlignment="1">
      <alignment horizontal="center"/>
    </xf>
    <xf numFmtId="165" fontId="5" fillId="2" borderId="6" xfId="0" applyNumberFormat="1" applyFont="1" applyFill="1" applyBorder="1"/>
    <xf numFmtId="9" fontId="5" fillId="2" borderId="0" xfId="3" applyFont="1" applyFill="1" applyBorder="1" applyAlignment="1">
      <alignment horizontal="center"/>
    </xf>
    <xf numFmtId="165" fontId="5" fillId="2" borderId="7" xfId="0" applyNumberFormat="1" applyFont="1" applyFill="1" applyBorder="1"/>
    <xf numFmtId="0" fontId="5" fillId="2" borderId="6" xfId="0" applyFont="1" applyFill="1" applyBorder="1" applyAlignment="1">
      <alignment horizontal="center"/>
    </xf>
    <xf numFmtId="2" fontId="5" fillId="2" borderId="6" xfId="0" applyNumberFormat="1" applyFont="1" applyFill="1" applyBorder="1" applyAlignment="1">
      <alignment horizontal="center"/>
    </xf>
    <xf numFmtId="0" fontId="5" fillId="2" borderId="19" xfId="0" applyFont="1" applyFill="1" applyBorder="1" applyAlignment="1">
      <alignment horizontal="center"/>
    </xf>
    <xf numFmtId="0" fontId="5" fillId="2" borderId="11" xfId="0" applyFont="1" applyFill="1" applyBorder="1" applyAlignment="1">
      <alignment horizontal="left"/>
    </xf>
    <xf numFmtId="168" fontId="5" fillId="2" borderId="11" xfId="4" applyNumberFormat="1" applyFont="1" applyFill="1" applyBorder="1" applyAlignment="1">
      <alignment horizontal="center"/>
    </xf>
    <xf numFmtId="0" fontId="5" fillId="2" borderId="11" xfId="0" applyFont="1" applyFill="1" applyBorder="1" applyAlignment="1">
      <alignment horizontal="center"/>
    </xf>
    <xf numFmtId="0" fontId="5" fillId="7" borderId="11" xfId="0" applyFont="1" applyFill="1" applyBorder="1" applyAlignment="1">
      <alignment horizontal="center"/>
    </xf>
    <xf numFmtId="166" fontId="5" fillId="2" borderId="12" xfId="0" applyNumberFormat="1" applyFont="1" applyFill="1" applyBorder="1" applyAlignment="1">
      <alignment horizontal="center"/>
    </xf>
    <xf numFmtId="2" fontId="5" fillId="2" borderId="14"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165" fontId="5" fillId="2" borderId="14" xfId="0" applyNumberFormat="1" applyFont="1" applyFill="1" applyBorder="1"/>
    <xf numFmtId="9" fontId="5" fillId="2" borderId="11" xfId="3" applyFont="1" applyFill="1" applyBorder="1" applyAlignment="1">
      <alignment horizontal="center"/>
    </xf>
    <xf numFmtId="165" fontId="5" fillId="2" borderId="12" xfId="0" applyNumberFormat="1" applyFont="1" applyFill="1" applyBorder="1"/>
    <xf numFmtId="169" fontId="0" fillId="3" borderId="0" xfId="0" applyNumberFormat="1" applyFill="1" applyAlignment="1">
      <alignment horizontal="center"/>
    </xf>
    <xf numFmtId="169" fontId="0" fillId="3" borderId="11" xfId="0" applyNumberFormat="1" applyFill="1" applyBorder="1" applyAlignment="1">
      <alignment horizontal="center"/>
    </xf>
    <xf numFmtId="0" fontId="5" fillId="2" borderId="33" xfId="0" applyFont="1" applyFill="1" applyBorder="1" applyAlignment="1">
      <alignment horizontal="center"/>
    </xf>
    <xf numFmtId="0" fontId="5" fillId="2" borderId="1" xfId="0" applyFont="1" applyFill="1" applyBorder="1" applyAlignment="1">
      <alignment horizontal="center"/>
    </xf>
    <xf numFmtId="0" fontId="5" fillId="2" borderId="14" xfId="0" applyFont="1" applyFill="1" applyBorder="1" applyAlignment="1">
      <alignment horizontal="center"/>
    </xf>
    <xf numFmtId="0" fontId="14" fillId="6" borderId="6" xfId="1" applyFont="1" applyFill="1" applyBorder="1" applyAlignment="1">
      <alignment horizontal="centerContinuous" vertical="center"/>
    </xf>
    <xf numFmtId="0" fontId="9" fillId="0" borderId="29" xfId="0" applyFont="1" applyBorder="1" applyAlignment="1">
      <alignment horizontal="center" vertical="center" wrapText="1"/>
    </xf>
    <xf numFmtId="0" fontId="9" fillId="2" borderId="0" xfId="0" applyFont="1" applyFill="1" applyAlignment="1">
      <alignment vertical="center" wrapText="1"/>
    </xf>
    <xf numFmtId="15" fontId="9" fillId="4" borderId="6" xfId="1" quotePrefix="1" applyNumberFormat="1" applyFill="1" applyBorder="1" applyAlignment="1">
      <alignment vertical="center" wrapText="1"/>
    </xf>
    <xf numFmtId="15" fontId="9" fillId="4" borderId="0" xfId="1" quotePrefix="1" applyNumberFormat="1" applyFill="1" applyAlignment="1">
      <alignment vertical="center" wrapText="1"/>
    </xf>
    <xf numFmtId="15" fontId="9" fillId="4" borderId="7" xfId="1" quotePrefix="1" applyNumberFormat="1" applyFill="1" applyBorder="1" applyAlignment="1">
      <alignment vertical="center" wrapText="1"/>
    </xf>
    <xf numFmtId="0" fontId="0" fillId="3" borderId="50" xfId="0" applyFill="1" applyBorder="1"/>
    <xf numFmtId="0" fontId="0" fillId="2" borderId="3" xfId="0" applyFill="1" applyBorder="1"/>
    <xf numFmtId="0" fontId="16" fillId="2" borderId="7" xfId="0" applyFont="1" applyFill="1" applyBorder="1" applyAlignment="1">
      <alignment vertical="center" wrapText="1"/>
    </xf>
    <xf numFmtId="0" fontId="2" fillId="2" borderId="2" xfId="2" applyFont="1" applyFill="1" applyBorder="1" applyAlignment="1">
      <alignment vertical="center"/>
    </xf>
    <xf numFmtId="0" fontId="7" fillId="0" borderId="9" xfId="0" applyFont="1" applyBorder="1" applyAlignment="1">
      <alignment horizontal="left" wrapText="1"/>
    </xf>
    <xf numFmtId="164" fontId="9" fillId="2" borderId="0" xfId="0" quotePrefix="1" applyNumberFormat="1" applyFont="1" applyFill="1" applyAlignment="1">
      <alignment horizontal="center"/>
    </xf>
    <xf numFmtId="0" fontId="2" fillId="2" borderId="0" xfId="0" applyFont="1" applyFill="1"/>
    <xf numFmtId="0" fontId="9" fillId="2" borderId="51" xfId="0" applyFont="1" applyFill="1" applyBorder="1" applyAlignment="1">
      <alignment horizontal="center"/>
    </xf>
    <xf numFmtId="0" fontId="9" fillId="2" borderId="52" xfId="0" applyFont="1" applyFill="1" applyBorder="1" applyAlignment="1">
      <alignment horizontal="center"/>
    </xf>
    <xf numFmtId="0" fontId="9" fillId="2" borderId="52" xfId="0" applyFont="1" applyFill="1" applyBorder="1"/>
    <xf numFmtId="0" fontId="9" fillId="2" borderId="4" xfId="0" applyFont="1" applyFill="1" applyBorder="1" applyAlignment="1">
      <alignment horizontal="center"/>
    </xf>
    <xf numFmtId="0" fontId="9" fillId="2" borderId="1" xfId="0" applyFont="1" applyFill="1" applyBorder="1" applyAlignment="1">
      <alignment horizontal="left"/>
    </xf>
    <xf numFmtId="164" fontId="9" fillId="2" borderId="1" xfId="0" applyNumberFormat="1" applyFont="1" applyFill="1" applyBorder="1" applyAlignment="1">
      <alignment horizontal="center"/>
    </xf>
    <xf numFmtId="0" fontId="9" fillId="2" borderId="5" xfId="0" applyFont="1" applyFill="1" applyBorder="1" applyAlignment="1">
      <alignment horizontal="center"/>
    </xf>
    <xf numFmtId="0" fontId="2" fillId="2" borderId="6" xfId="0" applyFont="1" applyFill="1" applyBorder="1"/>
    <xf numFmtId="0" fontId="9" fillId="0" borderId="9" xfId="0" applyFont="1" applyBorder="1" applyAlignment="1">
      <alignment horizontal="left"/>
    </xf>
    <xf numFmtId="167" fontId="9" fillId="2" borderId="34" xfId="0" applyNumberFormat="1" applyFont="1" applyFill="1" applyBorder="1" applyAlignment="1">
      <alignment horizontal="left"/>
    </xf>
    <xf numFmtId="167" fontId="9" fillId="2" borderId="7" xfId="0" applyNumberFormat="1" applyFont="1" applyFill="1" applyBorder="1" applyAlignment="1">
      <alignment horizontal="left"/>
    </xf>
    <xf numFmtId="167" fontId="9" fillId="2" borderId="12" xfId="0" applyNumberFormat="1" applyFont="1" applyFill="1" applyBorder="1" applyAlignment="1">
      <alignment horizontal="left"/>
    </xf>
    <xf numFmtId="167" fontId="9" fillId="2" borderId="53" xfId="0" applyNumberFormat="1" applyFont="1" applyFill="1" applyBorder="1" applyAlignment="1">
      <alignment horizontal="left"/>
    </xf>
    <xf numFmtId="43" fontId="2" fillId="2" borderId="0" xfId="0" applyNumberFormat="1" applyFont="1" applyFill="1"/>
    <xf numFmtId="0" fontId="7" fillId="7" borderId="7" xfId="0" applyFont="1" applyFill="1" applyBorder="1" applyAlignment="1">
      <alignment horizontal="center" wrapText="1"/>
    </xf>
    <xf numFmtId="0" fontId="2" fillId="4" borderId="17" xfId="0" applyFont="1" applyFill="1" applyBorder="1"/>
    <xf numFmtId="0" fontId="2" fillId="7" borderId="7" xfId="0" applyFont="1" applyFill="1" applyBorder="1" applyAlignment="1">
      <alignment horizontal="center"/>
    </xf>
    <xf numFmtId="0" fontId="2" fillId="7" borderId="12" xfId="0" applyFont="1" applyFill="1" applyBorder="1" applyAlignment="1">
      <alignment horizontal="center"/>
    </xf>
    <xf numFmtId="0" fontId="21" fillId="6" borderId="2" xfId="0" applyFont="1" applyFill="1" applyBorder="1" applyAlignment="1">
      <alignment horizontal="left" vertical="center"/>
    </xf>
    <xf numFmtId="0" fontId="21" fillId="6" borderId="9" xfId="0" applyFont="1" applyFill="1" applyBorder="1"/>
    <xf numFmtId="0" fontId="21" fillId="6" borderId="3" xfId="0" applyFont="1" applyFill="1" applyBorder="1"/>
    <xf numFmtId="0" fontId="22" fillId="6" borderId="6" xfId="0" applyFont="1" applyFill="1" applyBorder="1" applyAlignment="1">
      <alignment horizontal="left"/>
    </xf>
    <xf numFmtId="0" fontId="21" fillId="6" borderId="0" xfId="0" applyFont="1" applyFill="1" applyAlignment="1">
      <alignment horizontal="left"/>
    </xf>
    <xf numFmtId="0" fontId="21" fillId="6" borderId="7" xfId="0" applyFont="1" applyFill="1" applyBorder="1" applyAlignment="1">
      <alignment horizontal="left"/>
    </xf>
    <xf numFmtId="0" fontId="22" fillId="6" borderId="4" xfId="0" applyFont="1" applyFill="1" applyBorder="1" applyAlignment="1">
      <alignment horizontal="left" vertical="center"/>
    </xf>
    <xf numFmtId="0" fontId="22" fillId="6" borderId="1" xfId="0" applyFont="1" applyFill="1" applyBorder="1"/>
    <xf numFmtId="0" fontId="22" fillId="6" borderId="5" xfId="0" applyFont="1" applyFill="1" applyBorder="1"/>
    <xf numFmtId="15" fontId="9" fillId="4" borderId="6" xfId="1" quotePrefix="1" applyNumberFormat="1" applyFill="1" applyBorder="1" applyAlignment="1">
      <alignment horizontal="left" vertical="center"/>
    </xf>
    <xf numFmtId="15" fontId="9" fillId="4" borderId="6" xfId="1" quotePrefix="1" applyNumberFormat="1" applyFill="1" applyBorder="1" applyAlignment="1">
      <alignment horizontal="left" vertical="center" wrapText="1" indent="1"/>
    </xf>
    <xf numFmtId="15" fontId="9" fillId="4" borderId="0" xfId="1" quotePrefix="1" applyNumberFormat="1" applyFill="1" applyAlignment="1">
      <alignment horizontal="left" vertical="center" wrapText="1" indent="1"/>
    </xf>
    <xf numFmtId="15" fontId="9" fillId="4" borderId="7" xfId="1" quotePrefix="1" applyNumberFormat="1" applyFill="1" applyBorder="1" applyAlignment="1">
      <alignment horizontal="left" vertical="center" wrapText="1" indent="1"/>
    </xf>
    <xf numFmtId="0" fontId="25" fillId="2" borderId="4" xfId="0" applyFont="1" applyFill="1" applyBorder="1" applyAlignment="1">
      <alignment horizontal="left" wrapText="1"/>
    </xf>
    <xf numFmtId="0" fontId="25" fillId="2" borderId="1" xfId="0" applyFont="1" applyFill="1" applyBorder="1" applyAlignment="1">
      <alignment horizontal="left" wrapText="1"/>
    </xf>
    <xf numFmtId="0" fontId="25" fillId="2" borderId="5" xfId="0" applyFont="1" applyFill="1" applyBorder="1" applyAlignment="1">
      <alignment horizontal="left" wrapText="1"/>
    </xf>
    <xf numFmtId="0" fontId="16" fillId="2" borderId="6" xfId="0" applyFont="1" applyFill="1" applyBorder="1"/>
    <xf numFmtId="0" fontId="16" fillId="2" borderId="0" xfId="0" applyFont="1" applyFill="1"/>
    <xf numFmtId="0" fontId="16" fillId="2" borderId="7" xfId="0" applyFont="1" applyFill="1" applyBorder="1"/>
    <xf numFmtId="0" fontId="9" fillId="2" borderId="6" xfId="1" applyFill="1" applyBorder="1" applyAlignment="1">
      <alignment wrapText="1"/>
    </xf>
    <xf numFmtId="0" fontId="9" fillId="2" borderId="0" xfId="1" applyFill="1" applyAlignment="1">
      <alignment wrapText="1"/>
    </xf>
    <xf numFmtId="0" fontId="9" fillId="2" borderId="7" xfId="1" applyFill="1" applyBorder="1" applyAlignment="1">
      <alignment wrapText="1"/>
    </xf>
    <xf numFmtId="0" fontId="2" fillId="0" borderId="6" xfId="0" applyFont="1" applyBorder="1" applyAlignment="1">
      <alignment horizontal="left" wrapText="1"/>
    </xf>
    <xf numFmtId="0" fontId="6" fillId="0" borderId="0" xfId="0" applyFont="1" applyAlignment="1">
      <alignment horizontal="left" wrapText="1"/>
    </xf>
    <xf numFmtId="0" fontId="6" fillId="0" borderId="7" xfId="0" applyFont="1" applyBorder="1" applyAlignment="1">
      <alignment horizontal="left" wrapText="1"/>
    </xf>
    <xf numFmtId="0" fontId="3" fillId="0" borderId="6" xfId="0" applyFont="1" applyBorder="1" applyAlignment="1">
      <alignment horizontal="left" wrapText="1"/>
    </xf>
    <xf numFmtId="0" fontId="2" fillId="2" borderId="6" xfId="0" applyFont="1" applyFill="1" applyBorder="1" applyAlignment="1">
      <alignment horizontal="left" wrapText="1"/>
    </xf>
    <xf numFmtId="0" fontId="6" fillId="2" borderId="0" xfId="0" applyFont="1" applyFill="1" applyAlignment="1">
      <alignment horizontal="left" wrapText="1"/>
    </xf>
    <xf numFmtId="0" fontId="6" fillId="2" borderId="7" xfId="0" applyFont="1" applyFill="1" applyBorder="1" applyAlignment="1">
      <alignment horizontal="left" wrapText="1"/>
    </xf>
    <xf numFmtId="0" fontId="4" fillId="2" borderId="6" xfId="0" applyFont="1" applyFill="1" applyBorder="1" applyAlignment="1">
      <alignment horizontal="left" wrapText="1"/>
    </xf>
    <xf numFmtId="15" fontId="9" fillId="4" borderId="6" xfId="1" quotePrefix="1" applyNumberFormat="1" applyFill="1" applyBorder="1" applyAlignment="1">
      <alignment vertical="center" wrapText="1"/>
    </xf>
    <xf numFmtId="15" fontId="9" fillId="4" borderId="0" xfId="1" quotePrefix="1" applyNumberFormat="1" applyFill="1" applyAlignment="1">
      <alignment vertical="center" wrapText="1"/>
    </xf>
    <xf numFmtId="15" fontId="9" fillId="4" borderId="7" xfId="1" quotePrefix="1" applyNumberFormat="1" applyFill="1" applyBorder="1" applyAlignment="1">
      <alignmen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49" xfId="0" applyFont="1" applyBorder="1" applyAlignment="1">
      <alignment vertical="center" wrapText="1"/>
    </xf>
    <xf numFmtId="0" fontId="9" fillId="0" borderId="26" xfId="0" applyFont="1" applyBorder="1" applyAlignment="1">
      <alignment horizontal="center" wrapText="1"/>
    </xf>
    <xf numFmtId="0" fontId="9" fillId="0" borderId="27" xfId="0" applyFont="1" applyBorder="1" applyAlignment="1">
      <alignment horizontal="center" wrapText="1"/>
    </xf>
    <xf numFmtId="0" fontId="9" fillId="0" borderId="28" xfId="0" applyFont="1" applyBorder="1" applyAlignment="1">
      <alignment horizontal="center" wrapText="1"/>
    </xf>
    <xf numFmtId="0" fontId="9" fillId="0" borderId="20" xfId="0" applyFont="1" applyBorder="1"/>
    <xf numFmtId="0" fontId="9" fillId="0" borderId="21" xfId="0" applyFont="1" applyBorder="1"/>
    <xf numFmtId="0" fontId="9" fillId="0" borderId="22" xfId="0" applyFont="1" applyBorder="1"/>
    <xf numFmtId="0" fontId="19" fillId="0" borderId="26" xfId="0" applyFont="1" applyBorder="1"/>
    <xf numFmtId="0" fontId="19" fillId="0" borderId="27" xfId="0" applyFont="1" applyBorder="1"/>
    <xf numFmtId="0" fontId="19" fillId="0" borderId="28" xfId="0" applyFont="1" applyBorder="1"/>
    <xf numFmtId="0" fontId="9" fillId="0" borderId="26" xfId="0" applyFont="1" applyBorder="1" applyAlignment="1">
      <alignment wrapText="1"/>
    </xf>
    <xf numFmtId="0" fontId="9" fillId="0" borderId="27" xfId="0" applyFont="1" applyBorder="1" applyAlignment="1">
      <alignment wrapText="1"/>
    </xf>
    <xf numFmtId="0" fontId="9" fillId="0" borderId="28" xfId="0" applyFont="1" applyBorder="1" applyAlignment="1">
      <alignment wrapText="1"/>
    </xf>
    <xf numFmtId="0" fontId="19" fillId="0" borderId="23" xfId="0" applyFont="1" applyBorder="1"/>
    <xf numFmtId="0" fontId="19" fillId="0" borderId="24" xfId="0" applyFont="1" applyBorder="1"/>
    <xf numFmtId="0" fontId="19" fillId="0" borderId="25" xfId="0" applyFont="1" applyBorder="1"/>
    <xf numFmtId="0" fontId="9" fillId="2" borderId="6" xfId="0" applyFont="1" applyFill="1" applyBorder="1"/>
    <xf numFmtId="0" fontId="9" fillId="2" borderId="0" xfId="0" applyFont="1" applyFill="1"/>
    <xf numFmtId="0" fontId="9" fillId="2" borderId="7" xfId="0" applyFont="1" applyFill="1" applyBorder="1"/>
    <xf numFmtId="0" fontId="19" fillId="2" borderId="44" xfId="0" applyFont="1" applyFill="1" applyBorder="1"/>
    <xf numFmtId="0" fontId="19" fillId="2" borderId="45" xfId="0" applyFont="1" applyFill="1" applyBorder="1"/>
    <xf numFmtId="0" fontId="19" fillId="2" borderId="46" xfId="0" applyFont="1" applyFill="1" applyBorder="1"/>
    <xf numFmtId="0" fontId="9" fillId="2" borderId="6" xfId="0" applyFont="1" applyFill="1" applyBorder="1" applyAlignment="1">
      <alignment vertical="center" wrapText="1"/>
    </xf>
    <xf numFmtId="0" fontId="9" fillId="2" borderId="0" xfId="0" applyFont="1" applyFill="1" applyAlignment="1">
      <alignment vertical="center" wrapText="1"/>
    </xf>
    <xf numFmtId="0" fontId="9" fillId="2" borderId="7" xfId="0" applyFont="1" applyFill="1" applyBorder="1" applyAlignment="1">
      <alignmen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8" xfId="0" applyFont="1" applyFill="1" applyBorder="1" applyAlignment="1">
      <alignment vertical="center" wrapText="1"/>
    </xf>
    <xf numFmtId="0" fontId="9" fillId="2" borderId="6" xfId="0" applyFont="1" applyFill="1" applyBorder="1" applyAlignment="1">
      <alignment wrapText="1"/>
    </xf>
    <xf numFmtId="0" fontId="9" fillId="2" borderId="0" xfId="0" applyFont="1" applyFill="1" applyAlignment="1">
      <alignment wrapText="1"/>
    </xf>
    <xf numFmtId="0" fontId="9" fillId="2" borderId="7" xfId="0" applyFont="1" applyFill="1" applyBorder="1" applyAlignment="1">
      <alignment wrapText="1"/>
    </xf>
    <xf numFmtId="8" fontId="7" fillId="0" borderId="16" xfId="0" applyNumberFormat="1" applyFont="1" applyBorder="1" applyAlignment="1">
      <alignment horizontal="left" indent="1"/>
    </xf>
    <xf numFmtId="8" fontId="7" fillId="0" borderId="17" xfId="0" applyNumberFormat="1" applyFont="1" applyBorder="1" applyAlignment="1">
      <alignment horizontal="left" indent="1"/>
    </xf>
    <xf numFmtId="0" fontId="0" fillId="0" borderId="17" xfId="0" applyBorder="1" applyAlignment="1">
      <alignment horizontal="left" indent="1"/>
    </xf>
    <xf numFmtId="0" fontId="0" fillId="0" borderId="18" xfId="0" applyBorder="1" applyAlignment="1">
      <alignment horizontal="left" indent="1"/>
    </xf>
    <xf numFmtId="165" fontId="5" fillId="2" borderId="1" xfId="0" applyNumberFormat="1" applyFont="1" applyFill="1" applyBorder="1" applyAlignment="1">
      <alignment horizontal="left" indent="1"/>
    </xf>
    <xf numFmtId="0" fontId="0" fillId="0" borderId="1" xfId="0" applyBorder="1" applyAlignment="1">
      <alignment horizontal="left" indent="1"/>
    </xf>
    <xf numFmtId="0" fontId="0" fillId="0" borderId="5" xfId="0" applyBorder="1" applyAlignment="1">
      <alignment horizontal="left" indent="1"/>
    </xf>
    <xf numFmtId="0" fontId="5" fillId="2" borderId="0" xfId="0" applyFont="1" applyFill="1" applyAlignment="1">
      <alignment horizontal="left" indent="1"/>
    </xf>
    <xf numFmtId="0" fontId="0" fillId="0" borderId="0" xfId="0" applyAlignment="1">
      <alignment horizontal="left" indent="1"/>
    </xf>
    <xf numFmtId="0" fontId="0" fillId="0" borderId="7" xfId="0" applyBorder="1" applyAlignment="1">
      <alignment horizontal="left" indent="1"/>
    </xf>
  </cellXfs>
  <cellStyles count="5">
    <cellStyle name="Comma" xfId="4" builtinId="3"/>
    <cellStyle name="Normal" xfId="0" builtinId="0"/>
    <cellStyle name="Normal 2" xfId="2" xr:uid="{00000000-0005-0000-0000-000002000000}"/>
    <cellStyle name="Normal 2 3" xfId="1" xr:uid="{00000000-0005-0000-0000-000003000000}"/>
    <cellStyle name="Percent" xfId="3" builtinId="5"/>
  </cellStyles>
  <dxfs count="0"/>
  <tableStyles count="0" defaultTableStyle="TableStyleMedium2" defaultPivotStyle="PivotStyleLight16"/>
  <colors>
    <mruColors>
      <color rgb="FF0000FF"/>
      <color rgb="FF00FF00"/>
      <color rgb="FF00FFFF"/>
      <color rgb="FF92D050"/>
      <color rgb="FF0070C0"/>
      <color rgb="FF008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orwardhealth.wi.gov/WIPortal/content/html/EAPG/EAPGHome.htm.spage" TargetMode="External"/><Relationship Id="rId2" Type="http://schemas.openxmlformats.org/officeDocument/2006/relationships/hyperlink" Target="http://www.forwardhealth.wi.gov/" TargetMode="External"/><Relationship Id="rId1" Type="http://schemas.openxmlformats.org/officeDocument/2006/relationships/image" Target="../media/image1.png"/><Relationship Id="rId4" Type="http://schemas.openxmlformats.org/officeDocument/2006/relationships/hyperlink" Target="mailto:DHSDMSBRS@dhs.wisconsin.gov"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forwardhealth.wi.gov/WIPortal/Subsystem/Publications/MaxFeeDownload.aspx#OutpatientHospital"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142876</xdr:colOff>
      <xdr:row>5</xdr:row>
      <xdr:rowOff>40488</xdr:rowOff>
    </xdr:from>
    <xdr:to>
      <xdr:col>4</xdr:col>
      <xdr:colOff>52818</xdr:colOff>
      <xdr:row>8</xdr:row>
      <xdr:rowOff>8776</xdr:rowOff>
    </xdr:to>
    <xdr:pic>
      <xdr:nvPicPr>
        <xdr:cNvPr id="3" name="Picture 2">
          <a:extLst>
            <a:ext uri="{FF2B5EF4-FFF2-40B4-BE49-F238E27FC236}">
              <a16:creationId xmlns:a16="http://schemas.microsoft.com/office/drawing/2014/main" id="{0718CFA2-32CE-407C-9D1C-4ABC7F1D6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576" y="1202538"/>
          <a:ext cx="767192" cy="739813"/>
        </a:xfrm>
        <a:prstGeom prst="rect">
          <a:avLst/>
        </a:prstGeom>
      </xdr:spPr>
    </xdr:pic>
    <xdr:clientData/>
  </xdr:twoCellAnchor>
  <xdr:twoCellAnchor>
    <xdr:from>
      <xdr:col>1</xdr:col>
      <xdr:colOff>15240</xdr:colOff>
      <xdr:row>23</xdr:row>
      <xdr:rowOff>220980</xdr:rowOff>
    </xdr:from>
    <xdr:to>
      <xdr:col>2</xdr:col>
      <xdr:colOff>144780</xdr:colOff>
      <xdr:row>23</xdr:row>
      <xdr:rowOff>358140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3F09B72-DBF4-4B17-A327-AD699AFD0401}"/>
            </a:ext>
          </a:extLst>
        </xdr:cNvPr>
        <xdr:cNvSpPr/>
      </xdr:nvSpPr>
      <xdr:spPr>
        <a:xfrm>
          <a:off x="198120" y="6560820"/>
          <a:ext cx="147828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23</xdr:row>
      <xdr:rowOff>533400</xdr:rowOff>
    </xdr:from>
    <xdr:to>
      <xdr:col>4</xdr:col>
      <xdr:colOff>708660</xdr:colOff>
      <xdr:row>23</xdr:row>
      <xdr:rowOff>693420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E75D233-29FE-43A0-A15D-2DDD6D7FFF90}"/>
            </a:ext>
          </a:extLst>
        </xdr:cNvPr>
        <xdr:cNvSpPr/>
      </xdr:nvSpPr>
      <xdr:spPr>
        <a:xfrm>
          <a:off x="190500" y="6873240"/>
          <a:ext cx="4808220" cy="16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23</xdr:row>
      <xdr:rowOff>883920</xdr:rowOff>
    </xdr:from>
    <xdr:to>
      <xdr:col>4</xdr:col>
      <xdr:colOff>1333500</xdr:colOff>
      <xdr:row>23</xdr:row>
      <xdr:rowOff>1013460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CA0A5A4-EB31-4A53-BAF7-E527EC6170BF}"/>
            </a:ext>
          </a:extLst>
        </xdr:cNvPr>
        <xdr:cNvSpPr/>
      </xdr:nvSpPr>
      <xdr:spPr>
        <a:xfrm>
          <a:off x="3703320" y="7223760"/>
          <a:ext cx="1920240" cy="12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xdr:colOff>
      <xdr:row>16</xdr:row>
      <xdr:rowOff>739140</xdr:rowOff>
    </xdr:from>
    <xdr:to>
      <xdr:col>3</xdr:col>
      <xdr:colOff>5067300</xdr:colOff>
      <xdr:row>16</xdr:row>
      <xdr:rowOff>998220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6671739-D7C6-4E01-BE51-DA6842E874EC}"/>
            </a:ext>
          </a:extLst>
        </xdr:cNvPr>
        <xdr:cNvSpPr/>
      </xdr:nvSpPr>
      <xdr:spPr>
        <a:xfrm>
          <a:off x="4053840" y="5173980"/>
          <a:ext cx="505968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26"/>
  <sheetViews>
    <sheetView showGridLines="0" tabSelected="1" zoomScaleNormal="100" zoomScaleSheetLayoutView="83" workbookViewId="0"/>
  </sheetViews>
  <sheetFormatPr defaultColWidth="8.7109375" defaultRowHeight="15" x14ac:dyDescent="0.25"/>
  <cols>
    <col min="1" max="1" width="2.7109375" style="1" customWidth="1"/>
    <col min="2" max="2" width="19.7109375" style="28" customWidth="1"/>
    <col min="3" max="3" width="27.28515625" style="28" customWidth="1"/>
    <col min="4" max="4" width="12.85546875" style="28" customWidth="1"/>
    <col min="5" max="5" width="43.28515625" style="28" customWidth="1"/>
    <col min="6" max="16384" width="8.7109375" style="8"/>
  </cols>
  <sheetData>
    <row r="2" spans="2:5" ht="20.25" customHeight="1" x14ac:dyDescent="0.35">
      <c r="B2" s="226" t="s">
        <v>662</v>
      </c>
      <c r="C2" s="227"/>
      <c r="D2" s="227"/>
      <c r="E2" s="228"/>
    </row>
    <row r="3" spans="2:5" ht="20.25" customHeight="1" x14ac:dyDescent="0.35">
      <c r="B3" s="229" t="s">
        <v>1103</v>
      </c>
      <c r="C3" s="230"/>
      <c r="D3" s="230"/>
      <c r="E3" s="231"/>
    </row>
    <row r="4" spans="2:5" ht="20.25" customHeight="1" x14ac:dyDescent="0.25">
      <c r="B4" s="232" t="s">
        <v>7</v>
      </c>
      <c r="C4" s="233"/>
      <c r="D4" s="233"/>
      <c r="E4" s="234"/>
    </row>
    <row r="5" spans="2:5" x14ac:dyDescent="0.25">
      <c r="B5" s="21"/>
      <c r="C5" s="22"/>
      <c r="D5" s="22"/>
      <c r="E5" s="23"/>
    </row>
    <row r="6" spans="2:5" ht="20.25" customHeight="1" x14ac:dyDescent="0.25">
      <c r="B6" s="29" t="s">
        <v>639</v>
      </c>
      <c r="C6" s="19"/>
      <c r="D6" s="19"/>
      <c r="E6" s="65" t="s">
        <v>887</v>
      </c>
    </row>
    <row r="7" spans="2:5" ht="20.25" customHeight="1" x14ac:dyDescent="0.25">
      <c r="B7" s="18" t="s">
        <v>1164</v>
      </c>
      <c r="C7" s="19"/>
      <c r="D7" s="19"/>
      <c r="E7" s="65" t="s">
        <v>920</v>
      </c>
    </row>
    <row r="8" spans="2:5" ht="20.25" customHeight="1" x14ac:dyDescent="0.25">
      <c r="B8" s="12"/>
      <c r="C8" s="24"/>
      <c r="D8" s="24"/>
      <c r="E8" s="65"/>
    </row>
    <row r="9" spans="2:5" x14ac:dyDescent="0.25">
      <c r="B9" s="55"/>
      <c r="C9" s="56"/>
      <c r="D9" s="56"/>
      <c r="E9" s="57"/>
    </row>
    <row r="10" spans="2:5" ht="14.45" customHeight="1" x14ac:dyDescent="0.25">
      <c r="B10" s="18" t="s">
        <v>1160</v>
      </c>
      <c r="C10" s="19"/>
      <c r="D10" s="19"/>
      <c r="E10" s="20"/>
    </row>
    <row r="11" spans="2:5" ht="15" customHeight="1" x14ac:dyDescent="0.25">
      <c r="B11" s="236" t="s">
        <v>1161</v>
      </c>
      <c r="C11" s="237"/>
      <c r="D11" s="237"/>
      <c r="E11" s="238"/>
    </row>
    <row r="12" spans="2:5" x14ac:dyDescent="0.25">
      <c r="B12" s="235" t="s">
        <v>1163</v>
      </c>
      <c r="C12" s="199"/>
      <c r="D12" s="199"/>
      <c r="E12" s="200"/>
    </row>
    <row r="13" spans="2:5" x14ac:dyDescent="0.25">
      <c r="B13" s="256"/>
      <c r="C13" s="257"/>
      <c r="D13" s="257"/>
      <c r="E13" s="258"/>
    </row>
    <row r="14" spans="2:5" x14ac:dyDescent="0.25">
      <c r="B14" s="61"/>
      <c r="C14" s="199"/>
      <c r="D14" s="199"/>
      <c r="E14" s="200"/>
    </row>
    <row r="15" spans="2:5" x14ac:dyDescent="0.25">
      <c r="B15" s="198"/>
      <c r="C15" s="199"/>
      <c r="D15" s="199"/>
      <c r="E15" s="200"/>
    </row>
    <row r="16" spans="2:5" x14ac:dyDescent="0.25">
      <c r="B16" s="256"/>
      <c r="C16" s="257"/>
      <c r="D16" s="257"/>
      <c r="E16" s="258"/>
    </row>
    <row r="17" spans="2:5" ht="11.45" customHeight="1" x14ac:dyDescent="0.25">
      <c r="B17" s="242"/>
      <c r="C17" s="243"/>
      <c r="D17" s="243"/>
      <c r="E17" s="244"/>
    </row>
    <row r="18" spans="2:5" ht="55.9" customHeight="1" x14ac:dyDescent="0.25">
      <c r="B18" s="248" t="s">
        <v>928</v>
      </c>
      <c r="C18" s="249"/>
      <c r="D18" s="249"/>
      <c r="E18" s="250"/>
    </row>
    <row r="19" spans="2:5" ht="5.45" customHeight="1" x14ac:dyDescent="0.25">
      <c r="B19" s="52"/>
      <c r="C19" s="53"/>
      <c r="D19" s="53"/>
      <c r="E19" s="54"/>
    </row>
    <row r="20" spans="2:5" ht="76.150000000000006" customHeight="1" x14ac:dyDescent="0.25">
      <c r="B20" s="251" t="s">
        <v>924</v>
      </c>
      <c r="C20" s="249"/>
      <c r="D20" s="249"/>
      <c r="E20" s="250"/>
    </row>
    <row r="21" spans="2:5" x14ac:dyDescent="0.25">
      <c r="B21" s="52"/>
      <c r="C21" s="53"/>
      <c r="D21" s="53"/>
      <c r="E21" s="54"/>
    </row>
    <row r="22" spans="2:5" ht="55.9" customHeight="1" x14ac:dyDescent="0.25">
      <c r="B22" s="252" t="s">
        <v>1144</v>
      </c>
      <c r="C22" s="253"/>
      <c r="D22" s="253"/>
      <c r="E22" s="254"/>
    </row>
    <row r="23" spans="2:5" x14ac:dyDescent="0.25">
      <c r="B23" s="52"/>
      <c r="C23" s="53"/>
      <c r="D23" s="53"/>
      <c r="E23" s="54"/>
    </row>
    <row r="24" spans="2:5" ht="81" customHeight="1" x14ac:dyDescent="0.25">
      <c r="B24" s="255" t="s">
        <v>921</v>
      </c>
      <c r="C24" s="253"/>
      <c r="D24" s="253"/>
      <c r="E24" s="254"/>
    </row>
    <row r="25" spans="2:5" x14ac:dyDescent="0.25">
      <c r="B25" s="245"/>
      <c r="C25" s="246"/>
      <c r="D25" s="246"/>
      <c r="E25" s="247"/>
    </row>
    <row r="26" spans="2:5" ht="33.75" customHeight="1" x14ac:dyDescent="0.25">
      <c r="B26" s="239" t="s">
        <v>1142</v>
      </c>
      <c r="C26" s="240"/>
      <c r="D26" s="240"/>
      <c r="E26" s="241"/>
    </row>
  </sheetData>
  <sheetProtection algorithmName="SHA-512" hashValue="YpUd+5T2zSG0XGE3nk6CQ1D82sJno3Xr3gkxqHmNe46vddCA3SV2nOX225ytUGIldjZhL3aJXojRT8CHT2Y4kg==" saltValue="biFQr23wEFn6U1EYf7PcDQ==" spinCount="100000" sheet="1" objects="1" scenarios="1"/>
  <mergeCells count="10">
    <mergeCell ref="B11:E11"/>
    <mergeCell ref="B26:E26"/>
    <mergeCell ref="B17:E17"/>
    <mergeCell ref="B25:E25"/>
    <mergeCell ref="B18:E18"/>
    <mergeCell ref="B20:E20"/>
    <mergeCell ref="B22:E22"/>
    <mergeCell ref="B24:E24"/>
    <mergeCell ref="B13:E13"/>
    <mergeCell ref="B16:E16"/>
  </mergeCells>
  <printOptions horizontalCentered="1"/>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E16"/>
  <sheetViews>
    <sheetView showGridLines="0" zoomScaleNormal="100" zoomScaleSheetLayoutView="68" workbookViewId="0"/>
  </sheetViews>
  <sheetFormatPr defaultColWidth="8.7109375" defaultRowHeight="15" x14ac:dyDescent="0.25"/>
  <cols>
    <col min="1" max="1" width="2.7109375" style="1" customWidth="1"/>
    <col min="2" max="2" width="25.7109375" style="8" customWidth="1"/>
    <col min="3" max="3" width="21.28515625" style="8" customWidth="1"/>
    <col min="4" max="4" width="37" style="8" customWidth="1"/>
    <col min="5" max="5" width="24.7109375" style="8" customWidth="1"/>
    <col min="6" max="16384" width="8.7109375" style="8"/>
  </cols>
  <sheetData>
    <row r="2" spans="2:5" ht="20.25" customHeight="1" x14ac:dyDescent="0.25">
      <c r="B2" s="70" t="s">
        <v>659</v>
      </c>
      <c r="C2" s="66"/>
      <c r="D2" s="66"/>
      <c r="E2" s="67"/>
    </row>
    <row r="3" spans="2:5" ht="20.25" customHeight="1" x14ac:dyDescent="0.25">
      <c r="B3" s="72" t="str">
        <f>Cover!$B$3</f>
        <v>Rate Year (RY) 2023, Effective 01/01/2023</v>
      </c>
      <c r="C3" s="68"/>
      <c r="D3" s="68"/>
      <c r="E3" s="69"/>
    </row>
    <row r="4" spans="2:5" ht="20.25" customHeight="1" x14ac:dyDescent="0.25">
      <c r="B4" s="71" t="s">
        <v>640</v>
      </c>
      <c r="C4" s="68"/>
      <c r="D4" s="68"/>
      <c r="E4" s="69"/>
    </row>
    <row r="5" spans="2:5" x14ac:dyDescent="0.25">
      <c r="B5" s="265"/>
      <c r="C5" s="266"/>
      <c r="D5" s="266"/>
      <c r="E5" s="267"/>
    </row>
    <row r="6" spans="2:5" x14ac:dyDescent="0.25">
      <c r="B6" s="268" t="s">
        <v>658</v>
      </c>
      <c r="C6" s="269"/>
      <c r="D6" s="269"/>
      <c r="E6" s="270"/>
    </row>
    <row r="7" spans="2:5" ht="27" customHeight="1" x14ac:dyDescent="0.25">
      <c r="B7" s="271" t="s">
        <v>644</v>
      </c>
      <c r="C7" s="272"/>
      <c r="D7" s="272"/>
      <c r="E7" s="273"/>
    </row>
    <row r="8" spans="2:5" x14ac:dyDescent="0.25">
      <c r="B8" s="262"/>
      <c r="C8" s="263"/>
      <c r="D8" s="263"/>
      <c r="E8" s="264"/>
    </row>
    <row r="9" spans="2:5" x14ac:dyDescent="0.25">
      <c r="B9" s="268" t="s">
        <v>6</v>
      </c>
      <c r="C9" s="269"/>
      <c r="D9" s="269"/>
      <c r="E9" s="270"/>
    </row>
    <row r="10" spans="2:5" ht="68.25" customHeight="1" x14ac:dyDescent="0.25">
      <c r="B10" s="286" t="s">
        <v>929</v>
      </c>
      <c r="C10" s="287"/>
      <c r="D10" s="287"/>
      <c r="E10" s="288"/>
    </row>
    <row r="11" spans="2:5" x14ac:dyDescent="0.25">
      <c r="B11" s="262"/>
      <c r="C11" s="263"/>
      <c r="D11" s="263"/>
      <c r="E11" s="264"/>
    </row>
    <row r="12" spans="2:5" x14ac:dyDescent="0.25">
      <c r="B12" s="280" t="s">
        <v>641</v>
      </c>
      <c r="C12" s="281"/>
      <c r="D12" s="281"/>
      <c r="E12" s="282"/>
    </row>
    <row r="13" spans="2:5" ht="29.1" customHeight="1" x14ac:dyDescent="0.25">
      <c r="B13" s="283" t="s">
        <v>643</v>
      </c>
      <c r="C13" s="284"/>
      <c r="D13" s="284"/>
      <c r="E13" s="285"/>
    </row>
    <row r="14" spans="2:5" x14ac:dyDescent="0.25">
      <c r="B14" s="277"/>
      <c r="C14" s="278"/>
      <c r="D14" s="278"/>
      <c r="E14" s="279"/>
    </row>
    <row r="15" spans="2:5" x14ac:dyDescent="0.25">
      <c r="B15" s="274" t="s">
        <v>642</v>
      </c>
      <c r="C15" s="275"/>
      <c r="D15" s="275"/>
      <c r="E15" s="276"/>
    </row>
    <row r="16" spans="2:5" ht="30" customHeight="1" x14ac:dyDescent="0.25">
      <c r="B16" s="259" t="s">
        <v>930</v>
      </c>
      <c r="C16" s="260"/>
      <c r="D16" s="260"/>
      <c r="E16" s="261"/>
    </row>
  </sheetData>
  <sheetProtection algorithmName="SHA-512" hashValue="cnqqcTmN54Hd+2N2uSaQMnkuqzX5DtgZofs4REv+1xnRUYvO4MjukJwt7q2ogrCovk1+zxrOCVL01QAAXoq+kw==" saltValue="ot4l+vPWLXYBivTISqAfgA==" spinCount="100000" sheet="1" objects="1" scenarios="1"/>
  <mergeCells count="12">
    <mergeCell ref="B16:E16"/>
    <mergeCell ref="B8:E8"/>
    <mergeCell ref="B5:E5"/>
    <mergeCell ref="B6:E6"/>
    <mergeCell ref="B7:E7"/>
    <mergeCell ref="B15:E15"/>
    <mergeCell ref="B14:E14"/>
    <mergeCell ref="B11:E11"/>
    <mergeCell ref="B12:E12"/>
    <mergeCell ref="B13:E13"/>
    <mergeCell ref="B9:E9"/>
    <mergeCell ref="B10:E10"/>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showGridLines="0" zoomScaleNormal="100" zoomScaleSheetLayoutView="87" workbookViewId="0">
      <pane xSplit="1" ySplit="9" topLeftCell="B10" activePane="bottomRight" state="frozen"/>
      <selection pane="topRight" activeCell="B1" sqref="B1"/>
      <selection pane="bottomLeft" activeCell="A10" sqref="A10"/>
      <selection pane="bottomRight"/>
    </sheetView>
  </sheetViews>
  <sheetFormatPr defaultColWidth="8.7109375" defaultRowHeight="15.75" x14ac:dyDescent="0.3"/>
  <cols>
    <col min="1" max="1" width="2.7109375" style="1" customWidth="1"/>
    <col min="2" max="2" width="14.7109375" style="26" customWidth="1"/>
    <col min="3" max="3" width="41.7109375" style="26" customWidth="1"/>
    <col min="4" max="4" width="74.7109375" style="26" customWidth="1"/>
    <col min="5" max="16384" width="8.7109375" style="8"/>
  </cols>
  <sheetData>
    <row r="1" spans="2:4" ht="15" customHeight="1" x14ac:dyDescent="0.3"/>
    <row r="2" spans="2:4" ht="20.25" customHeight="1" x14ac:dyDescent="0.25">
      <c r="B2" s="70" t="s">
        <v>659</v>
      </c>
      <c r="C2" s="76"/>
      <c r="D2" s="77"/>
    </row>
    <row r="3" spans="2:4" ht="21" customHeight="1" x14ac:dyDescent="0.25">
      <c r="B3" s="80" t="str">
        <f>Cover!$B$3</f>
        <v>Rate Year (RY) 2023, Effective 01/01/2023</v>
      </c>
      <c r="C3" s="78"/>
      <c r="D3" s="79"/>
    </row>
    <row r="4" spans="2:4" ht="20.25" customHeight="1" x14ac:dyDescent="0.25">
      <c r="B4" s="71" t="s">
        <v>658</v>
      </c>
      <c r="C4" s="78"/>
      <c r="D4" s="79"/>
    </row>
    <row r="5" spans="2:4" ht="15" customHeight="1" x14ac:dyDescent="0.25">
      <c r="B5" s="52"/>
      <c r="C5" s="53"/>
      <c r="D5" s="54"/>
    </row>
    <row r="6" spans="2:4" ht="15" x14ac:dyDescent="0.25">
      <c r="B6" s="13" t="s">
        <v>645</v>
      </c>
      <c r="C6" s="25"/>
      <c r="D6" s="14"/>
    </row>
    <row r="7" spans="2:4" ht="72" customHeight="1" x14ac:dyDescent="0.25">
      <c r="B7" s="289" t="s">
        <v>1140</v>
      </c>
      <c r="C7" s="290"/>
      <c r="D7" s="291"/>
    </row>
    <row r="8" spans="2:4" ht="8.25" customHeight="1" x14ac:dyDescent="0.25">
      <c r="B8" s="277"/>
      <c r="C8" s="278"/>
      <c r="D8" s="279"/>
    </row>
    <row r="9" spans="2:4" ht="15" x14ac:dyDescent="0.25">
      <c r="B9" s="125" t="s">
        <v>890</v>
      </c>
      <c r="C9" s="126" t="s">
        <v>891</v>
      </c>
      <c r="D9" s="127" t="s">
        <v>8</v>
      </c>
    </row>
    <row r="10" spans="2:4" ht="15" x14ac:dyDescent="0.25">
      <c r="B10" s="51" t="s">
        <v>653</v>
      </c>
      <c r="C10" s="36"/>
      <c r="D10" s="37"/>
    </row>
    <row r="11" spans="2:4" ht="27" customHeight="1" x14ac:dyDescent="0.25">
      <c r="B11" s="59" t="s">
        <v>1104</v>
      </c>
      <c r="C11" s="39" t="s">
        <v>1</v>
      </c>
      <c r="D11" s="40" t="s">
        <v>1154</v>
      </c>
    </row>
    <row r="12" spans="2:4" ht="25.5" x14ac:dyDescent="0.25">
      <c r="B12" s="38" t="s">
        <v>1105</v>
      </c>
      <c r="C12" s="39" t="s">
        <v>2</v>
      </c>
      <c r="D12" s="40" t="s">
        <v>1136</v>
      </c>
    </row>
    <row r="13" spans="2:4" ht="25.5" x14ac:dyDescent="0.25">
      <c r="B13" s="38" t="s">
        <v>1106</v>
      </c>
      <c r="C13" s="39" t="s">
        <v>3</v>
      </c>
      <c r="D13" s="40" t="s">
        <v>1137</v>
      </c>
    </row>
    <row r="14" spans="2:4" ht="27.6" customHeight="1" x14ac:dyDescent="0.25">
      <c r="B14" s="44" t="s">
        <v>1107</v>
      </c>
      <c r="C14" s="45" t="s">
        <v>4</v>
      </c>
      <c r="D14" s="40" t="s">
        <v>1138</v>
      </c>
    </row>
    <row r="15" spans="2:4" ht="38.25" x14ac:dyDescent="0.25">
      <c r="B15" s="128" t="s">
        <v>1108</v>
      </c>
      <c r="C15" s="197" t="s">
        <v>904</v>
      </c>
      <c r="D15" s="203" t="s">
        <v>914</v>
      </c>
    </row>
    <row r="16" spans="2:4" ht="15" x14ac:dyDescent="0.25">
      <c r="B16" s="15" t="s">
        <v>649</v>
      </c>
      <c r="C16" s="16"/>
      <c r="D16" s="17"/>
    </row>
    <row r="17" spans="2:4" ht="81" customHeight="1" x14ac:dyDescent="0.25">
      <c r="B17" s="60" t="s">
        <v>637</v>
      </c>
      <c r="C17" s="42" t="s">
        <v>650</v>
      </c>
      <c r="D17" s="43" t="s">
        <v>1114</v>
      </c>
    </row>
    <row r="18" spans="2:4" ht="39.75" customHeight="1" x14ac:dyDescent="0.25">
      <c r="B18" s="60" t="s">
        <v>638</v>
      </c>
      <c r="C18" s="47" t="s">
        <v>885</v>
      </c>
      <c r="D18" s="43" t="s">
        <v>1116</v>
      </c>
    </row>
    <row r="19" spans="2:4" ht="33" customHeight="1" x14ac:dyDescent="0.25">
      <c r="B19" s="60" t="s">
        <v>1109</v>
      </c>
      <c r="C19" s="42" t="s">
        <v>9</v>
      </c>
      <c r="D19" s="43" t="s">
        <v>1115</v>
      </c>
    </row>
    <row r="20" spans="2:4" ht="35.25" customHeight="1" x14ac:dyDescent="0.25">
      <c r="B20" s="46" t="s">
        <v>892</v>
      </c>
      <c r="C20" s="47" t="s">
        <v>10</v>
      </c>
      <c r="D20" s="41" t="s">
        <v>1111</v>
      </c>
    </row>
    <row r="21" spans="2:4" ht="34.5" customHeight="1" x14ac:dyDescent="0.25">
      <c r="B21" s="46" t="s">
        <v>900</v>
      </c>
      <c r="C21" s="47" t="s">
        <v>11</v>
      </c>
      <c r="D21" s="41" t="s">
        <v>1110</v>
      </c>
    </row>
    <row r="22" spans="2:4" ht="30.75" customHeight="1" x14ac:dyDescent="0.25">
      <c r="B22" s="46" t="s">
        <v>901</v>
      </c>
      <c r="C22" s="47" t="s">
        <v>811</v>
      </c>
      <c r="D22" s="43" t="s">
        <v>1112</v>
      </c>
    </row>
    <row r="23" spans="2:4" ht="36.75" customHeight="1" x14ac:dyDescent="0.25">
      <c r="B23" s="60" t="s">
        <v>1162</v>
      </c>
      <c r="C23" s="47" t="s">
        <v>656</v>
      </c>
      <c r="D23" s="43" t="s">
        <v>1113</v>
      </c>
    </row>
    <row r="24" spans="2:4" ht="15" x14ac:dyDescent="0.25">
      <c r="B24" s="15" t="s">
        <v>915</v>
      </c>
      <c r="C24" s="16"/>
      <c r="D24" s="17"/>
    </row>
    <row r="25" spans="2:4" ht="42" customHeight="1" x14ac:dyDescent="0.25">
      <c r="B25" s="196" t="s">
        <v>1147</v>
      </c>
      <c r="C25" s="42" t="s">
        <v>925</v>
      </c>
      <c r="D25" s="43" t="s">
        <v>1133</v>
      </c>
    </row>
    <row r="26" spans="2:4" ht="76.5" customHeight="1" x14ac:dyDescent="0.25">
      <c r="B26" s="46" t="s">
        <v>902</v>
      </c>
      <c r="C26" s="47" t="s">
        <v>916</v>
      </c>
      <c r="D26" s="43" t="s">
        <v>1117</v>
      </c>
    </row>
    <row r="27" spans="2:4" ht="77.25" customHeight="1" x14ac:dyDescent="0.25">
      <c r="B27" s="46" t="s">
        <v>1148</v>
      </c>
      <c r="C27" s="47" t="s">
        <v>655</v>
      </c>
      <c r="D27" s="43" t="s">
        <v>896</v>
      </c>
    </row>
    <row r="28" spans="2:4" ht="36" customHeight="1" x14ac:dyDescent="0.25">
      <c r="B28" s="46" t="s">
        <v>1149</v>
      </c>
      <c r="C28" s="47" t="s">
        <v>656</v>
      </c>
      <c r="D28" s="43" t="s">
        <v>1145</v>
      </c>
    </row>
    <row r="29" spans="2:4" ht="54" customHeight="1" x14ac:dyDescent="0.25">
      <c r="B29" s="46" t="s">
        <v>1150</v>
      </c>
      <c r="C29" s="47" t="s">
        <v>881</v>
      </c>
      <c r="D29" s="43" t="s">
        <v>903</v>
      </c>
    </row>
    <row r="30" spans="2:4" ht="15" x14ac:dyDescent="0.25">
      <c r="B30" s="15" t="s">
        <v>651</v>
      </c>
      <c r="C30" s="16"/>
      <c r="D30" s="17"/>
    </row>
    <row r="31" spans="2:4" ht="45.75" customHeight="1" x14ac:dyDescent="0.25">
      <c r="B31" s="46" t="s">
        <v>889</v>
      </c>
      <c r="C31" s="47" t="s">
        <v>646</v>
      </c>
      <c r="D31" s="41" t="s">
        <v>917</v>
      </c>
    </row>
    <row r="32" spans="2:4" ht="28.5" customHeight="1" x14ac:dyDescent="0.25">
      <c r="B32" s="46" t="s">
        <v>888</v>
      </c>
      <c r="C32" s="129" t="s">
        <v>749</v>
      </c>
      <c r="D32" s="43" t="s">
        <v>922</v>
      </c>
    </row>
    <row r="33" spans="2:4" ht="54" customHeight="1" x14ac:dyDescent="0.25">
      <c r="B33" s="48" t="s">
        <v>1151</v>
      </c>
      <c r="C33" s="49" t="s">
        <v>648</v>
      </c>
      <c r="D33" s="50" t="s">
        <v>897</v>
      </c>
    </row>
  </sheetData>
  <sheetProtection algorithmName="SHA-512" hashValue="4uMgs3TyEOqRotlWySiOiMzgzBzixn6QhPDw8vnhACw4EcGsWe/W+OjxkIgtz5r6SN6dvoimsZzbHHZz1GZXLQ==" saltValue="OZSJoCgT2uj4nD9XirjnSw==" spinCount="100000" sheet="1" insertHyperlinks="0"/>
  <mergeCells count="2">
    <mergeCell ref="B8:D8"/>
    <mergeCell ref="B7:D7"/>
  </mergeCells>
  <printOptions horizontalCentered="1"/>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2:AB521"/>
  <sheetViews>
    <sheetView showGridLines="0" zoomScaleNormal="100" zoomScaleSheetLayoutView="70" workbookViewId="0">
      <pane ySplit="19" topLeftCell="A20" activePane="bottomLeft" state="frozen"/>
      <selection pane="bottomLeft" activeCell="F10" sqref="F10"/>
    </sheetView>
  </sheetViews>
  <sheetFormatPr defaultColWidth="9.140625" defaultRowHeight="12.75" x14ac:dyDescent="0.2"/>
  <cols>
    <col min="1" max="1" width="2.7109375" style="130" customWidth="1"/>
    <col min="2" max="2" width="18.5703125" style="130" customWidth="1"/>
    <col min="3" max="3" width="23.85546875" style="130" customWidth="1"/>
    <col min="4" max="4" width="17.140625" style="130" customWidth="1"/>
    <col min="5" max="5" width="0.85546875" style="130" customWidth="1"/>
    <col min="6" max="6" width="12.7109375" style="130" customWidth="1"/>
    <col min="7" max="7" width="12.7109375" style="130" hidden="1" customWidth="1"/>
    <col min="8" max="8" width="65.140625" style="130" customWidth="1"/>
    <col min="9" max="9" width="12" style="130" customWidth="1"/>
    <col min="10" max="10" width="8.7109375" style="130" customWidth="1"/>
    <col min="11" max="11" width="13.7109375" style="130" customWidth="1"/>
    <col min="12" max="12" width="12.5703125" style="207" hidden="1" customWidth="1"/>
    <col min="13" max="13" width="0.85546875" style="130" customWidth="1"/>
    <col min="14" max="15" width="13.7109375" style="130" customWidth="1"/>
    <col min="16" max="18" width="13.7109375" style="130" hidden="1" customWidth="1"/>
    <col min="19" max="19" width="14.140625" style="130" customWidth="1"/>
    <col min="20" max="20" width="0.85546875" style="130" customWidth="1"/>
    <col min="21" max="23" width="13.85546875" style="130" customWidth="1"/>
    <col min="24" max="24" width="14.140625" style="130" customWidth="1"/>
    <col min="25" max="25" width="0.85546875" style="130" customWidth="1"/>
    <col min="26" max="28" width="18.7109375" style="130" customWidth="1"/>
    <col min="29" max="16384" width="9.140625" style="130"/>
  </cols>
  <sheetData>
    <row r="2" spans="2:28" ht="20.25" x14ac:dyDescent="0.3">
      <c r="B2" s="97" t="s">
        <v>659</v>
      </c>
      <c r="C2" s="131"/>
      <c r="D2" s="98"/>
      <c r="E2" s="98"/>
      <c r="F2" s="98"/>
      <c r="G2" s="98"/>
      <c r="H2" s="98"/>
      <c r="I2" s="98"/>
      <c r="J2" s="98"/>
      <c r="K2" s="98"/>
      <c r="L2" s="98"/>
      <c r="M2" s="98"/>
      <c r="N2" s="98"/>
      <c r="O2" s="98"/>
      <c r="P2" s="98"/>
      <c r="Q2" s="98"/>
      <c r="R2" s="98"/>
      <c r="S2" s="98"/>
      <c r="T2" s="131"/>
      <c r="U2" s="131"/>
      <c r="V2" s="131"/>
      <c r="W2" s="131"/>
      <c r="X2" s="131"/>
      <c r="Y2" s="131"/>
      <c r="Z2" s="131"/>
      <c r="AA2" s="131"/>
      <c r="AB2" s="132"/>
    </row>
    <row r="3" spans="2:28" x14ac:dyDescent="0.2">
      <c r="B3" s="99" t="str">
        <f>Cover!$B$3</f>
        <v>Rate Year (RY) 2023, Effective 01/01/2023</v>
      </c>
      <c r="C3" s="133"/>
      <c r="D3" s="100"/>
      <c r="E3" s="100"/>
      <c r="F3" s="100"/>
      <c r="G3" s="100"/>
      <c r="H3" s="100"/>
      <c r="I3" s="100"/>
      <c r="J3" s="100"/>
      <c r="K3" s="100"/>
      <c r="L3" s="100"/>
      <c r="M3" s="100"/>
      <c r="N3" s="100"/>
      <c r="O3" s="100"/>
      <c r="P3" s="100"/>
      <c r="Q3" s="100"/>
      <c r="R3" s="100"/>
      <c r="S3" s="100"/>
      <c r="T3" s="100"/>
      <c r="U3" s="100"/>
      <c r="V3" s="100"/>
      <c r="W3" s="100"/>
      <c r="X3" s="100"/>
      <c r="Y3" s="100"/>
      <c r="Z3" s="133"/>
      <c r="AA3" s="133"/>
      <c r="AB3" s="134"/>
    </row>
    <row r="4" spans="2:28" ht="12.6" customHeight="1" x14ac:dyDescent="0.2">
      <c r="B4" s="101" t="s">
        <v>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3"/>
    </row>
    <row r="5" spans="2:28" ht="12.6" customHeight="1" x14ac:dyDescent="0.2">
      <c r="B5" s="104" t="s">
        <v>652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6"/>
    </row>
    <row r="6" spans="2:28" ht="7.5" customHeight="1" x14ac:dyDescent="0.2">
      <c r="B6" s="135"/>
      <c r="AB6" s="136"/>
    </row>
    <row r="7" spans="2:28" x14ac:dyDescent="0.2">
      <c r="B7" s="11" t="s">
        <v>657</v>
      </c>
      <c r="C7" s="137"/>
      <c r="D7" s="137"/>
      <c r="E7" s="137"/>
      <c r="F7" s="137"/>
      <c r="G7" s="137"/>
      <c r="H7" s="137"/>
      <c r="I7" s="9"/>
      <c r="J7" s="10"/>
      <c r="P7" s="138"/>
      <c r="Q7" s="138"/>
      <c r="R7" s="138"/>
      <c r="AB7" s="136"/>
    </row>
    <row r="8" spans="2:28" ht="7.5" customHeight="1" x14ac:dyDescent="0.2">
      <c r="B8" s="135"/>
      <c r="AB8" s="136"/>
    </row>
    <row r="9" spans="2:28" x14ac:dyDescent="0.2">
      <c r="B9" s="107" t="s">
        <v>654</v>
      </c>
      <c r="C9" s="139"/>
      <c r="D9" s="139"/>
      <c r="E9" s="139"/>
      <c r="F9" s="139"/>
      <c r="G9" s="139"/>
      <c r="H9" s="139"/>
      <c r="I9" s="108"/>
      <c r="J9" s="109"/>
      <c r="P9" s="140"/>
      <c r="Q9" s="140"/>
      <c r="R9" s="138"/>
      <c r="AB9" s="136"/>
    </row>
    <row r="10" spans="2:28" ht="15" customHeight="1" x14ac:dyDescent="0.25">
      <c r="B10" s="141"/>
      <c r="C10" s="142"/>
      <c r="D10" s="143" t="s">
        <v>1</v>
      </c>
      <c r="E10" s="143"/>
      <c r="F10" s="201"/>
      <c r="G10" s="8"/>
      <c r="H10" s="8"/>
      <c r="I10" s="8"/>
      <c r="J10" s="202"/>
      <c r="L10" s="221"/>
      <c r="P10" s="140"/>
      <c r="Q10" s="140"/>
      <c r="R10" s="138"/>
      <c r="AB10" s="136"/>
    </row>
    <row r="11" spans="2:28" ht="15" x14ac:dyDescent="0.25">
      <c r="B11" s="144"/>
      <c r="C11" s="145"/>
      <c r="D11" s="146" t="s">
        <v>2</v>
      </c>
      <c r="E11" s="146"/>
      <c r="F11" s="299" t="str">
        <f>IF(Calculator_MedicaidID="","",INDEX('Provider Table'!$E:$E,MATCH(IFERROR(_xlfn.NUMBERVALUE(Calculator_MedicaidID),Calculator_MedicaidID),'Provider Table'!$B:$B,0)))</f>
        <v/>
      </c>
      <c r="G11" s="299"/>
      <c r="H11" s="300"/>
      <c r="I11" s="300"/>
      <c r="J11" s="301"/>
      <c r="P11" s="140"/>
      <c r="Q11" s="140"/>
      <c r="R11" s="138"/>
      <c r="AB11" s="136"/>
    </row>
    <row r="12" spans="2:28" ht="15" x14ac:dyDescent="0.25">
      <c r="B12" s="144"/>
      <c r="C12" s="145"/>
      <c r="D12" s="146" t="s">
        <v>3</v>
      </c>
      <c r="E12" s="146"/>
      <c r="F12" s="299" t="str">
        <f>IF(Calculator_MedicaidID="","",INDEX('Provider Table'!$F:$F,MATCH(IFERROR(_xlfn.NUMBERVALUE(Calculator_MedicaidID),Calculator_MedicaidID),'Provider Table'!$B:$B,0)))</f>
        <v/>
      </c>
      <c r="G12" s="299"/>
      <c r="H12" s="300"/>
      <c r="I12" s="300"/>
      <c r="J12" s="301"/>
      <c r="P12" s="140"/>
      <c r="Q12" s="140"/>
      <c r="R12" s="138"/>
      <c r="AB12" s="136"/>
    </row>
    <row r="13" spans="2:28" ht="15" x14ac:dyDescent="0.25">
      <c r="B13" s="144"/>
      <c r="C13" s="145"/>
      <c r="D13" s="146" t="s">
        <v>4</v>
      </c>
      <c r="E13" s="146"/>
      <c r="F13" s="296" t="str">
        <f>IF(Calculator_MedicaidID="","",INDEX('Provider Table'!$G:$G,MATCH(IFERROR(_xlfn.NUMBERVALUE(Calculator_MedicaidID),Calculator_MedicaidID),'Provider Table'!$B:$B,0)))</f>
        <v/>
      </c>
      <c r="G13" s="296"/>
      <c r="H13" s="297"/>
      <c r="I13" s="297"/>
      <c r="J13" s="298"/>
      <c r="P13" s="138"/>
      <c r="Q13" s="138"/>
      <c r="R13" s="138"/>
      <c r="AB13" s="136"/>
    </row>
    <row r="14" spans="2:28" ht="15" x14ac:dyDescent="0.25">
      <c r="B14" s="147"/>
      <c r="C14" s="148"/>
      <c r="D14" s="149" t="s">
        <v>904</v>
      </c>
      <c r="E14" s="149"/>
      <c r="F14" s="292" t="str">
        <f>AB19</f>
        <v/>
      </c>
      <c r="G14" s="293"/>
      <c r="H14" s="294"/>
      <c r="I14" s="294"/>
      <c r="J14" s="295"/>
      <c r="P14" s="140"/>
      <c r="Q14" s="140"/>
      <c r="R14" s="138"/>
      <c r="AB14" s="136"/>
    </row>
    <row r="15" spans="2:28" ht="7.5" customHeight="1" x14ac:dyDescent="0.2">
      <c r="B15" s="135"/>
      <c r="P15" s="138"/>
      <c r="Q15" s="138"/>
      <c r="R15" s="138"/>
      <c r="AB15" s="136"/>
    </row>
    <row r="16" spans="2:28" x14ac:dyDescent="0.2">
      <c r="B16" s="110" t="s">
        <v>647</v>
      </c>
      <c r="C16" s="111"/>
      <c r="D16" s="111"/>
      <c r="E16" s="111"/>
      <c r="F16" s="111"/>
      <c r="G16" s="111"/>
      <c r="H16" s="111"/>
      <c r="I16" s="111"/>
      <c r="J16" s="111"/>
      <c r="K16" s="111"/>
      <c r="L16" s="111"/>
      <c r="M16" s="118"/>
      <c r="N16" s="111"/>
      <c r="O16" s="111"/>
      <c r="P16" s="111"/>
      <c r="Q16" s="111"/>
      <c r="R16" s="111"/>
      <c r="S16" s="111"/>
      <c r="T16" s="111"/>
      <c r="U16" s="117"/>
      <c r="V16" s="117"/>
      <c r="W16" s="117"/>
      <c r="X16" s="117"/>
      <c r="Y16" s="111"/>
      <c r="Z16" s="111"/>
      <c r="AA16" s="111"/>
      <c r="AB16" s="112"/>
    </row>
    <row r="17" spans="2:28" x14ac:dyDescent="0.2">
      <c r="B17" s="6"/>
      <c r="C17" s="150" t="s">
        <v>649</v>
      </c>
      <c r="D17" s="151"/>
      <c r="E17" s="151"/>
      <c r="F17" s="151"/>
      <c r="G17" s="153"/>
      <c r="H17" s="151"/>
      <c r="I17" s="151"/>
      <c r="J17" s="151"/>
      <c r="K17" s="152"/>
      <c r="L17" s="153"/>
      <c r="M17" s="6"/>
      <c r="N17" s="150" t="s">
        <v>898</v>
      </c>
      <c r="O17" s="151"/>
      <c r="P17" s="153"/>
      <c r="Q17" s="153"/>
      <c r="R17" s="153"/>
      <c r="S17" s="152"/>
      <c r="T17" s="31"/>
      <c r="U17" s="150" t="s">
        <v>899</v>
      </c>
      <c r="V17" s="151"/>
      <c r="W17" s="151"/>
      <c r="X17" s="152"/>
      <c r="Y17" s="113"/>
      <c r="Z17" s="150" t="s">
        <v>651</v>
      </c>
      <c r="AA17" s="151"/>
      <c r="AB17" s="152"/>
    </row>
    <row r="18" spans="2:28" ht="51" x14ac:dyDescent="0.2">
      <c r="B18" s="6" t="s">
        <v>632</v>
      </c>
      <c r="C18" s="113" t="s">
        <v>650</v>
      </c>
      <c r="D18" s="113" t="s">
        <v>885</v>
      </c>
      <c r="E18" s="113"/>
      <c r="F18" s="113" t="s">
        <v>633</v>
      </c>
      <c r="G18" s="154" t="s">
        <v>1152</v>
      </c>
      <c r="H18" s="114" t="s">
        <v>10</v>
      </c>
      <c r="I18" s="113" t="s">
        <v>11</v>
      </c>
      <c r="J18" s="2" t="s">
        <v>811</v>
      </c>
      <c r="K18" s="2" t="s">
        <v>636</v>
      </c>
      <c r="L18" s="222" t="s">
        <v>1146</v>
      </c>
      <c r="M18" s="6"/>
      <c r="N18" s="2" t="s">
        <v>919</v>
      </c>
      <c r="O18" s="2" t="s">
        <v>635</v>
      </c>
      <c r="P18" s="154" t="s">
        <v>883</v>
      </c>
      <c r="Q18" s="154" t="s">
        <v>886</v>
      </c>
      <c r="R18" s="154" t="s">
        <v>884</v>
      </c>
      <c r="S18" s="2" t="s">
        <v>880</v>
      </c>
      <c r="T18" s="7"/>
      <c r="U18" s="5" t="s">
        <v>656</v>
      </c>
      <c r="V18" s="2" t="s">
        <v>916</v>
      </c>
      <c r="W18" s="2" t="s">
        <v>655</v>
      </c>
      <c r="X18" s="3" t="s">
        <v>881</v>
      </c>
      <c r="Y18" s="113"/>
      <c r="Z18" s="7" t="s">
        <v>646</v>
      </c>
      <c r="AA18" s="113" t="s">
        <v>749</v>
      </c>
      <c r="AB18" s="115" t="s">
        <v>648</v>
      </c>
    </row>
    <row r="19" spans="2:28" x14ac:dyDescent="0.2">
      <c r="B19" s="116"/>
      <c r="C19" s="155"/>
      <c r="D19" s="155"/>
      <c r="E19" s="155"/>
      <c r="F19" s="155"/>
      <c r="G19" s="155"/>
      <c r="H19" s="155"/>
      <c r="I19" s="155"/>
      <c r="J19" s="155"/>
      <c r="K19" s="155"/>
      <c r="L19" s="223"/>
      <c r="M19" s="156"/>
      <c r="N19" s="155"/>
      <c r="O19" s="155"/>
      <c r="P19" s="155"/>
      <c r="Q19" s="155"/>
      <c r="R19" s="155"/>
      <c r="S19" s="155"/>
      <c r="T19" s="157"/>
      <c r="U19" s="157"/>
      <c r="V19" s="155"/>
      <c r="W19" s="155"/>
      <c r="X19" s="158"/>
      <c r="Y19" s="155"/>
      <c r="Z19" s="159"/>
      <c r="AA19" s="160" t="s">
        <v>918</v>
      </c>
      <c r="AB19" s="161" t="str">
        <f t="array" ref="AB19">IF(LEN(AB21:AB520)=0,"",SUM(AB21:AB520))</f>
        <v/>
      </c>
    </row>
    <row r="20" spans="2:28" ht="7.5" customHeight="1" x14ac:dyDescent="0.2">
      <c r="B20" s="162"/>
      <c r="M20" s="162"/>
      <c r="T20" s="135"/>
      <c r="U20" s="135"/>
      <c r="X20" s="136"/>
      <c r="Z20" s="135"/>
      <c r="AB20" s="136"/>
    </row>
    <row r="21" spans="2:28" ht="15" x14ac:dyDescent="0.25">
      <c r="B21" s="163">
        <v>1</v>
      </c>
      <c r="C21" s="119"/>
      <c r="D21" s="164"/>
      <c r="E21" s="165"/>
      <c r="F21" s="166"/>
      <c r="G21" s="169" t="str">
        <f>IF(""=F21,"",MATCH(1*$F21,'EAPG Table'!$B:$B,0))</f>
        <v/>
      </c>
      <c r="H21" s="165" t="str" cm="1">
        <f t="array" ref="H21">IF($F21="","",INDEX('EAPG Table'!$C:$C,$G21))</f>
        <v/>
      </c>
      <c r="I21" s="167" t="str" cm="1">
        <f t="array" ref="I21">IF($F21="","",IF("EAPG"&lt;&gt;C21,0,INDEX('EAPG Table'!$I:$I,$G21)))</f>
        <v/>
      </c>
      <c r="J21" s="138" t="str" cm="1">
        <f t="array" ref="J21">IF($F21="", "", INDEX('EAPG Table'!$D:$D, $G21))</f>
        <v/>
      </c>
      <c r="K21" s="119"/>
      <c r="L21" s="224" t="str" cm="1">
        <f t="array" ref="L21">IF(""=$F21,"",TRIM(INDEX('EAPG Table'!$F:$F,$G21)))</f>
        <v/>
      </c>
      <c r="M21" s="168"/>
      <c r="N21" s="138" t="str">
        <f>IF($F21="","",IF(V21&lt;1,"Yes","No"))</f>
        <v/>
      </c>
      <c r="O21" s="138" t="str">
        <f t="shared" ref="O21:O84" si="0">IF(""=$F21,"",IF(AND("4"=$J21,"00450"&lt;&gt;$F21,1&lt;COUNTIFS($J$21:$J$520,"4",EAPGRange,$F21,DOSRange,$D21)),"Yes","No"))</f>
        <v/>
      </c>
      <c r="P21" s="169" t="str" cm="1">
        <f t="array" ref="P21">IF(""=$F21,"",IF(450=1*$F21,  IF(0&lt;COUNTIFS(WeightRange,"&gt;"&amp;0,TypeRange,"2"), TRUE, IF(AND(0&lt;COUNTIFS(WeightRange,"&gt;"&amp;0,TypeRange,"3"),0=COUNTIFS(WeightRange,"&gt;"&amp;0,TypeRange,{"2","2?"})), FALSE, TRUE)), ""))</f>
        <v/>
      </c>
      <c r="Q21" s="169" t="str">
        <f>IF(""=$F21,"",IF(450=$F21,0&lt;COUNTIFS(WeightRange,"&gt;="&amp;$I21,DOSRange,$D21,EAPGRange,$F21,PaidRange,"EAPG")-COUNTIFS($I21:$I$520,$I21,$D21:$D$520,$D21,$F21:$F$520,$F21,$C21:$C$520,"EAPG"),FALSE))</f>
        <v/>
      </c>
      <c r="R21" s="169" t="str" cm="1">
        <f t="array" ref="R21">IF(""=$F21,"",AND("Yes"=$L21,0&lt;SUM(COUNTIFS(WeightRange,"&gt;"&amp;0,DOSRange,$D21,TypeRange,{"2","3","21","22","23","25"}))))</f>
        <v/>
      </c>
      <c r="S21" s="170" t="str">
        <f>IF(""=$F21,"",IF(OR(P21:R21),"Yes","No"))</f>
        <v/>
      </c>
      <c r="T21" s="163"/>
      <c r="U21" s="171" t="str">
        <f t="shared" ref="U21:U212" si="1">IF($F21="","",IF($K21="Yes",1.5,1))</f>
        <v/>
      </c>
      <c r="V21" s="171" t="str">
        <f>IF($F21="","",MAX(0.25,IF(AND("2"=$J21,1&lt;COUNTIF(TypeRange,2)),0.5^(COUNTIFS(TypeRange,"2",DOSRange,$D21,WeightRange,"&gt;="&amp;$I21)-COUNTIFS($J21:$J$520,"2",$D21:$D$520,$D21,$I21:$I$520,$I21)),1)))</f>
        <v/>
      </c>
      <c r="W21" s="171" t="str">
        <f>IF($F21="","",MAX(0.25,IF(AND("Yes"=$O21,1&lt;COUNTIFS(AncDiscoRange,"Yes",DOSRange,$D21,EAPGRange,$F21,PaidRange,"EAPG")),0.5^(COUNTIFS(AncDiscoRange,"Yes",WeightRange,"&gt;="&amp;$I21,DOSRange,$D21,EAPGRange,$F21,PaidRange,"EAPG")-COUNTIFS($O21:$O$520,"Yes",$I21:$I$520,$I21,$D21:$D$520,$D21,$F21:$F$520,$F21,$C21:$C$520,"EAPG")),1)))</f>
        <v/>
      </c>
      <c r="X21" s="172" t="str">
        <f t="shared" ref="X21:X84" si="2">IF($F21="","",IF(AND("Yes"=$S21,0&lt;SUMIFS(WeightRange,LineRange,"&lt;&gt;"&amp;$B21)),0,1))</f>
        <v/>
      </c>
      <c r="Y21" s="138"/>
      <c r="Z21" s="173" t="str">
        <f t="shared" ref="Z21:Z212" si="3">IFERROR(IF($F21="","",ROUND($F$13*$I21,2)), "")</f>
        <v/>
      </c>
      <c r="AA21" s="174" t="str">
        <f>IF(Z21="","",PRODUCT(U21:X21))</f>
        <v/>
      </c>
      <c r="AB21" s="175" t="str">
        <f t="shared" ref="AB21:AB84" si="4">IF(Z21="","",IF($F21="","",IF($C21="EAPG",$Z21*$AA21,0)))</f>
        <v/>
      </c>
    </row>
    <row r="22" spans="2:28" ht="15" x14ac:dyDescent="0.25">
      <c r="B22" s="163">
        <f>B21+1</f>
        <v>2</v>
      </c>
      <c r="C22" s="119"/>
      <c r="D22" s="164"/>
      <c r="E22" s="165"/>
      <c r="F22" s="166"/>
      <c r="G22" s="169" t="str">
        <f>IF(""=F22,"",MATCH(1*$F22,'EAPG Table'!$B:$B,0))</f>
        <v/>
      </c>
      <c r="H22" s="165" t="str" cm="1">
        <f t="array" ref="H22">IF($F22="","",INDEX('EAPG Table'!$C:$C,$G22))</f>
        <v/>
      </c>
      <c r="I22" s="167" t="str" cm="1">
        <f t="array" ref="I22">IF($F22="","",IF("EAPG"&lt;&gt;C22,0,INDEX('EAPG Table'!$I:$I,$G22)))</f>
        <v/>
      </c>
      <c r="J22" s="138" t="str" cm="1">
        <f t="array" ref="J22">IF($F22="", "", INDEX('EAPG Table'!$D:$D, $G22))</f>
        <v/>
      </c>
      <c r="K22" s="119"/>
      <c r="L22" s="224" t="str" cm="1">
        <f t="array" ref="L22">IF(""=$F22,"",TRIM(INDEX('EAPG Table'!$F:$F,$G22)))</f>
        <v/>
      </c>
      <c r="M22" s="163"/>
      <c r="N22" s="138" t="str">
        <f t="shared" ref="N22:N85" si="5">IF($F22="","",IF(V22&lt;1,"Yes","No"))</f>
        <v/>
      </c>
      <c r="O22" s="138" t="str">
        <f t="shared" si="0"/>
        <v/>
      </c>
      <c r="P22" s="169" t="str" cm="1">
        <f t="array" ref="P22">IF(""=$F22,"",IF(450=1*$F22,  IF(0&lt;COUNTIFS(WeightRange,"&gt;"&amp;0,TypeRange,"2"), TRUE, IF(AND(0&lt;COUNTIFS(WeightRange,"&gt;"&amp;0,TypeRange,"3"),0=COUNTIFS(WeightRange,"&gt;"&amp;0,TypeRange,{"2","2?"})), FALSE, TRUE)), ""))</f>
        <v/>
      </c>
      <c r="Q22" s="169" t="str">
        <f>IF(""=$F22,"",IF(450=$F22,0&lt;COUNTIFS(WeightRange,"&gt;="&amp;$I22,DOSRange,$D22,EAPGRange,$F22,PaidRange,"EAPG")-COUNTIFS($I22:$I$520,$I22,$D22:$D$520,$D22,$F22:$F$520,$F22,$C22:$C$520,"EAPG"),FALSE))</f>
        <v/>
      </c>
      <c r="R22" s="169" t="str" cm="1">
        <f t="array" ref="R22">IF(""=$F22,"",AND("Yes"=$L22,0&lt;SUM(COUNTIFS(WeightRange,"&gt;"&amp;0,DOSRange,$D22,TypeRange,{"2","3","21","22","23","25"}))))</f>
        <v/>
      </c>
      <c r="S22" s="170" t="str">
        <f t="shared" ref="S22:S85" si="6">IF(""=$F22,"",IF(OR(P22:R22),"Yes","No"))</f>
        <v/>
      </c>
      <c r="T22" s="176"/>
      <c r="U22" s="177" t="str">
        <f t="shared" si="1"/>
        <v/>
      </c>
      <c r="V22" s="171" t="str">
        <f>IF($F22="","",MAX(0.25,IF(AND("2"=$J22,1&lt;COUNTIF(TypeRange,2)),0.5^(COUNTIFS(TypeRange,"2",DOSRange,$D22,WeightRange,"&gt;="&amp;$I22)-COUNTIFS($J22:$J$520,"2",$D22:$D$520,$D22,$I22:$I$520,$I22)),1)))</f>
        <v/>
      </c>
      <c r="W22" s="171" t="str">
        <f>IF($F22="","",MAX(0.25,IF(AND("Yes"=$O22,1&lt;COUNTIFS(AncDiscoRange,"Yes",DOSRange,$D22,EAPGRange,$F22,PaidRange,"EAPG")),0.5^(COUNTIFS(AncDiscoRange,"Yes",WeightRange,"&gt;="&amp;$I22,DOSRange,$D22,EAPGRange,$F22,PaidRange,"EAPG")-COUNTIFS($O22:$O$520,"Yes",$I22:$I$520,$I22,$D22:$D$520,$D22,$F22:$F$520,$F22,$C22:$C$520,"EAPG")),1)))</f>
        <v/>
      </c>
      <c r="X22" s="172" t="str">
        <f t="shared" si="2"/>
        <v/>
      </c>
      <c r="Y22" s="138"/>
      <c r="Z22" s="173" t="str">
        <f t="shared" si="3"/>
        <v/>
      </c>
      <c r="AA22" s="174" t="str">
        <f t="shared" ref="AA22:AA85" si="7">IF(Z22="","",PRODUCT(U22:X22))</f>
        <v/>
      </c>
      <c r="AB22" s="175" t="str">
        <f t="shared" si="4"/>
        <v/>
      </c>
    </row>
    <row r="23" spans="2:28" ht="15" x14ac:dyDescent="0.25">
      <c r="B23" s="163">
        <f t="shared" ref="B23:B86" si="8">B22+1</f>
        <v>3</v>
      </c>
      <c r="C23" s="119"/>
      <c r="D23" s="164"/>
      <c r="E23" s="165"/>
      <c r="F23" s="166"/>
      <c r="G23" s="169" t="str">
        <f>IF(""=F23,"",MATCH(1*$F23,'EAPG Table'!$B:$B,0))</f>
        <v/>
      </c>
      <c r="H23" s="165" t="str" cm="1">
        <f t="array" ref="H23">IF($F23="","",INDEX('EAPG Table'!$C:$C,$G23))</f>
        <v/>
      </c>
      <c r="I23" s="167" t="str" cm="1">
        <f t="array" ref="I23">IF($F23="","",IF("EAPG"&lt;&gt;C23,0,INDEX('EAPG Table'!$I:$I,$G23)))</f>
        <v/>
      </c>
      <c r="J23" s="138" t="str" cm="1">
        <f t="array" ref="J23">IF($F23="", "", INDEX('EAPG Table'!$D:$D, $G23))</f>
        <v/>
      </c>
      <c r="K23" s="119"/>
      <c r="L23" s="224" t="str" cm="1">
        <f t="array" ref="L23">IF(""=$F23,"",TRIM(INDEX('EAPG Table'!$F:$F,$G23)))</f>
        <v/>
      </c>
      <c r="M23" s="163"/>
      <c r="N23" s="138" t="str">
        <f t="shared" si="5"/>
        <v/>
      </c>
      <c r="O23" s="138" t="str">
        <f t="shared" si="0"/>
        <v/>
      </c>
      <c r="P23" s="169" t="str" cm="1">
        <f t="array" ref="P23">IF(""=$F23,"",IF(450=1*$F23,  IF(0&lt;COUNTIFS(WeightRange,"&gt;"&amp;0,TypeRange,"2"), TRUE, IF(AND(0&lt;COUNTIFS(WeightRange,"&gt;"&amp;0,TypeRange,"3"),0=COUNTIFS(WeightRange,"&gt;"&amp;0,TypeRange,{"2","2?"})), FALSE, TRUE)), ""))</f>
        <v/>
      </c>
      <c r="Q23" s="169" t="str">
        <f>IF(""=$F23,"",IF(450=$F23,0&lt;COUNTIFS(WeightRange,"&gt;="&amp;$I23,DOSRange,$D23,EAPGRange,$F23,PaidRange,"EAPG")-COUNTIFS($I23:$I$520,$I23,$D23:$D$520,$D23,$F23:$F$520,$F23,$C23:$C$520,"EAPG"),FALSE))</f>
        <v/>
      </c>
      <c r="R23" s="169" t="str" cm="1">
        <f t="array" ref="R23">IF(""=$F23,"",AND("Yes"=$L23,0&lt;SUM(COUNTIFS(WeightRange,"&gt;"&amp;0,DOSRange,$D23,TypeRange,{"2","3","21","22","23","25"}))))</f>
        <v/>
      </c>
      <c r="S23" s="170" t="str">
        <f t="shared" si="6"/>
        <v/>
      </c>
      <c r="T23" s="176"/>
      <c r="U23" s="177" t="str">
        <f t="shared" si="1"/>
        <v/>
      </c>
      <c r="V23" s="171" t="str">
        <f>IF($F23="","",MAX(0.25,IF(AND("2"=$J23,1&lt;COUNTIF(TypeRange,2)),0.5^(COUNTIFS(TypeRange,"2",DOSRange,$D23,WeightRange,"&gt;="&amp;$I23)-COUNTIFS($J23:$J$520,"2",$D23:$D$520,$D23,$I23:$I$520,$I23)),1)))</f>
        <v/>
      </c>
      <c r="W23" s="171" t="str">
        <f>IF($F23="","",MAX(0.25,IF(AND("Yes"=$O23,1&lt;COUNTIFS(AncDiscoRange,"Yes",DOSRange,$D23,EAPGRange,$F23,PaidRange,"EAPG")),0.5^(COUNTIFS(AncDiscoRange,"Yes",WeightRange,"&gt;="&amp;$I23,DOSRange,$D23,EAPGRange,$F23,PaidRange,"EAPG")-COUNTIFS($O23:$O$520,"Yes",$I23:$I$520,$I23,$D23:$D$520,$D23,$F23:$F$520,$F23,$C23:$C$520,"EAPG")),1)))</f>
        <v/>
      </c>
      <c r="X23" s="172" t="str">
        <f t="shared" si="2"/>
        <v/>
      </c>
      <c r="Y23" s="138"/>
      <c r="Z23" s="173" t="str">
        <f t="shared" si="3"/>
        <v/>
      </c>
      <c r="AA23" s="174" t="str">
        <f t="shared" si="7"/>
        <v/>
      </c>
      <c r="AB23" s="175" t="str">
        <f t="shared" si="4"/>
        <v/>
      </c>
    </row>
    <row r="24" spans="2:28" ht="15" x14ac:dyDescent="0.25">
      <c r="B24" s="163">
        <f t="shared" si="8"/>
        <v>4</v>
      </c>
      <c r="C24" s="119"/>
      <c r="D24" s="164"/>
      <c r="E24" s="165"/>
      <c r="F24" s="166"/>
      <c r="G24" s="169" t="str">
        <f>IF(""=F24,"",MATCH(1*$F24,'EAPG Table'!$B:$B,0))</f>
        <v/>
      </c>
      <c r="H24" s="165" t="str" cm="1">
        <f t="array" ref="H24">IF($F24="","",INDEX('EAPG Table'!$C:$C,$G24))</f>
        <v/>
      </c>
      <c r="I24" s="167" t="str" cm="1">
        <f t="array" ref="I24">IF($F24="","",IF("EAPG"&lt;&gt;C24,0,INDEX('EAPG Table'!$I:$I,$G24)))</f>
        <v/>
      </c>
      <c r="J24" s="138" t="str" cm="1">
        <f t="array" ref="J24">IF($F24="", "", INDEX('EAPG Table'!$D:$D, $G24))</f>
        <v/>
      </c>
      <c r="K24" s="119"/>
      <c r="L24" s="224" t="str" cm="1">
        <f t="array" ref="L24">IF(""=$F24,"",TRIM(INDEX('EAPG Table'!$F:$F,$G24)))</f>
        <v/>
      </c>
      <c r="M24" s="163"/>
      <c r="N24" s="138" t="str">
        <f t="shared" si="5"/>
        <v/>
      </c>
      <c r="O24" s="138" t="str">
        <f t="shared" si="0"/>
        <v/>
      </c>
      <c r="P24" s="169" t="str" cm="1">
        <f t="array" ref="P24">IF(""=$F24,"",IF(450=1*$F24,  IF(0&lt;COUNTIFS(WeightRange,"&gt;"&amp;0,TypeRange,"2"), TRUE, IF(AND(0&lt;COUNTIFS(WeightRange,"&gt;"&amp;0,TypeRange,"3"),0=COUNTIFS(WeightRange,"&gt;"&amp;0,TypeRange,{"2","2?"})), FALSE, TRUE)), ""))</f>
        <v/>
      </c>
      <c r="Q24" s="169" t="str">
        <f>IF(""=$F24,"",IF(450=$F24,0&lt;COUNTIFS(WeightRange,"&gt;="&amp;$I24,DOSRange,$D24,EAPGRange,$F24,PaidRange,"EAPG")-COUNTIFS($I24:$I$520,$I24,$D24:$D$520,$D24,$F24:$F$520,$F24,$C24:$C$520,"EAPG"),FALSE))</f>
        <v/>
      </c>
      <c r="R24" s="169" t="str" cm="1">
        <f t="array" ref="R24">IF(""=$F24,"",AND("Yes"=$L24,0&lt;SUM(COUNTIFS(WeightRange,"&gt;"&amp;0,DOSRange,$D24,TypeRange,{"2","3","21","22","23","25"}))))</f>
        <v/>
      </c>
      <c r="S24" s="170" t="str">
        <f t="shared" si="6"/>
        <v/>
      </c>
      <c r="T24" s="138"/>
      <c r="U24" s="177" t="str">
        <f t="shared" si="1"/>
        <v/>
      </c>
      <c r="V24" s="171" t="str">
        <f>IF($F24="","",MAX(0.25,IF(AND("2"=$J24,1&lt;COUNTIF(TypeRange,2)),0.5^(COUNTIFS(TypeRange,"2",DOSRange,$D24,WeightRange,"&gt;="&amp;$I24)-COUNTIFS($J24:$J$520,"2",$D24:$D$520,$D24,$I24:$I$520,$I24)),1)))</f>
        <v/>
      </c>
      <c r="W24" s="171" t="str">
        <f>IF($F24="","",MAX(0.25,IF(AND("Yes"=$O24,1&lt;COUNTIFS(AncDiscoRange,"Yes",DOSRange,$D24,EAPGRange,$F24,PaidRange,"EAPG")),0.5^(COUNTIFS(AncDiscoRange,"Yes",WeightRange,"&gt;="&amp;$I24,DOSRange,$D24,EAPGRange,$F24,PaidRange,"EAPG")-COUNTIFS($O24:$O$520,"Yes",$I24:$I$520,$I24,$D24:$D$520,$D24,$F24:$F$520,$F24,$C24:$C$520,"EAPG")),1)))</f>
        <v/>
      </c>
      <c r="X24" s="172" t="str">
        <f t="shared" si="2"/>
        <v/>
      </c>
      <c r="Y24" s="138"/>
      <c r="Z24" s="173" t="str">
        <f t="shared" si="3"/>
        <v/>
      </c>
      <c r="AA24" s="174" t="str">
        <f t="shared" si="7"/>
        <v/>
      </c>
      <c r="AB24" s="175" t="str">
        <f t="shared" si="4"/>
        <v/>
      </c>
    </row>
    <row r="25" spans="2:28" ht="15" x14ac:dyDescent="0.25">
      <c r="B25" s="178">
        <f t="shared" si="8"/>
        <v>5</v>
      </c>
      <c r="C25" s="120"/>
      <c r="D25" s="191"/>
      <c r="E25" s="179"/>
      <c r="F25" s="166"/>
      <c r="G25" s="182" t="str">
        <f>IF(""=F25,"",MATCH(1*$F25,'EAPG Table'!$B:$B,0))</f>
        <v/>
      </c>
      <c r="H25" s="179" t="str" cm="1">
        <f t="array" ref="H25">IF($F25="","",INDEX('EAPG Table'!$C:$C,$G25))</f>
        <v/>
      </c>
      <c r="I25" s="180" t="str" cm="1">
        <f t="array" ref="I25">IF($F25="","",IF("EAPG"&lt;&gt;C25,0,INDEX('EAPG Table'!$I:$I,$G25)))</f>
        <v/>
      </c>
      <c r="J25" s="181" t="str" cm="1">
        <f t="array" ref="J25">IF($F25="", "", INDEX('EAPG Table'!$D:$D, $G25))</f>
        <v/>
      </c>
      <c r="K25" s="120"/>
      <c r="L25" s="225" t="str" cm="1">
        <f t="array" ref="L25">IF(""=$F25,"",TRIM(INDEX('EAPG Table'!$F:$F,$G25)))</f>
        <v/>
      </c>
      <c r="M25" s="163"/>
      <c r="N25" s="181" t="str">
        <f t="shared" si="5"/>
        <v/>
      </c>
      <c r="O25" s="181" t="str">
        <f t="shared" si="0"/>
        <v/>
      </c>
      <c r="P25" s="182" t="str" cm="1">
        <f t="array" ref="P25">IF(""=$F25,"",IF(450=1*$F25,  IF(0&lt;COUNTIFS(WeightRange,"&gt;"&amp;0,TypeRange,"2"), TRUE, IF(AND(0&lt;COUNTIFS(WeightRange,"&gt;"&amp;0,TypeRange,"3"),0=COUNTIFS(WeightRange,"&gt;"&amp;0,TypeRange,{"2","2?"})), FALSE, TRUE)), ""))</f>
        <v/>
      </c>
      <c r="Q25" s="182" t="str">
        <f>IF(""=$F25,"",IF(450=$F25,0&lt;COUNTIFS(WeightRange,"&gt;="&amp;$I25,DOSRange,$D25,EAPGRange,$F25,PaidRange,"EAPG")-COUNTIFS($I25:$I$520,$I25,$D25:$D$520,$D25,$F25:$F$520,$F25,$C25:$C$520,"EAPG"),FALSE))</f>
        <v/>
      </c>
      <c r="R25" s="182" t="str" cm="1">
        <f t="array" ref="R25">IF(""=$F25,"",AND("Yes"=$L25,0&lt;SUM(COUNTIFS(WeightRange,"&gt;"&amp;0,DOSRange,$D25,TypeRange,{"2","3","21","22","23","25"}))))</f>
        <v/>
      </c>
      <c r="S25" s="183" t="str">
        <f t="shared" si="6"/>
        <v/>
      </c>
      <c r="T25" s="138"/>
      <c r="U25" s="184" t="str">
        <f t="shared" si="1"/>
        <v/>
      </c>
      <c r="V25" s="185" t="str">
        <f>IF($F25="","",MAX(0.25,IF(AND("2"=$J25,1&lt;COUNTIF(TypeRange,2)),0.5^(COUNTIFS(TypeRange,"2",DOSRange,$D25,WeightRange,"&gt;="&amp;$I25)-COUNTIFS($J25:$J$520,"2",$D25:$D$520,$D25,$I25:$I$520,$I25)),1)))</f>
        <v/>
      </c>
      <c r="W25" s="185" t="str">
        <f>IF($F25="","",MAX(0.25,IF(AND("Yes"=$O25,1&lt;COUNTIFS(AncDiscoRange,"Yes",DOSRange,$D25,EAPGRange,$F25,PaidRange,"EAPG")),0.5^(COUNTIFS(AncDiscoRange,"Yes",WeightRange,"&gt;="&amp;$I25,DOSRange,$D25,EAPGRange,$F25,PaidRange,"EAPG")-COUNTIFS($O25:$O$520,"Yes",$I25:$I$520,$I25,$D25:$D$520,$D25,$F25:$F$520,$F25,$C25:$C$520,"EAPG")),1)))</f>
        <v/>
      </c>
      <c r="X25" s="186" t="str">
        <f t="shared" si="2"/>
        <v/>
      </c>
      <c r="Y25" s="138"/>
      <c r="Z25" s="187" t="str">
        <f t="shared" si="3"/>
        <v/>
      </c>
      <c r="AA25" s="188" t="str">
        <f t="shared" si="7"/>
        <v/>
      </c>
      <c r="AB25" s="189" t="str">
        <f t="shared" si="4"/>
        <v/>
      </c>
    </row>
    <row r="26" spans="2:28" ht="15" x14ac:dyDescent="0.25">
      <c r="B26" s="163">
        <f t="shared" si="8"/>
        <v>6</v>
      </c>
      <c r="C26" s="119"/>
      <c r="D26" s="164"/>
      <c r="E26" s="165"/>
      <c r="F26" s="166"/>
      <c r="G26" s="169" t="str">
        <f>IF(""=F26,"",MATCH(1*$F26,'EAPG Table'!$B:$B,0))</f>
        <v/>
      </c>
      <c r="H26" s="165" t="str" cm="1">
        <f t="array" ref="H26">IF($F26="","",INDEX('EAPG Table'!$C:$C,$G26))</f>
        <v/>
      </c>
      <c r="I26" s="167" t="str" cm="1">
        <f t="array" ref="I26">IF($F26="","",IF("EAPG"&lt;&gt;C26,0,INDEX('EAPG Table'!$I:$I,$G26)))</f>
        <v/>
      </c>
      <c r="J26" s="138" t="str" cm="1">
        <f t="array" ref="J26">IF($F26="", "", INDEX('EAPG Table'!$D:$D, $G26))</f>
        <v/>
      </c>
      <c r="K26" s="119"/>
      <c r="L26" s="224" t="str" cm="1">
        <f t="array" ref="L26">IF(""=$F26,"",TRIM(INDEX('EAPG Table'!$F:$F,$G26)))</f>
        <v/>
      </c>
      <c r="M26" s="163"/>
      <c r="N26" s="138" t="str">
        <f t="shared" si="5"/>
        <v/>
      </c>
      <c r="O26" s="138" t="str">
        <f t="shared" si="0"/>
        <v/>
      </c>
      <c r="P26" s="169" t="str" cm="1">
        <f t="array" ref="P26">IF(""=$F26,"",IF(450=1*$F26,  IF(0&lt;COUNTIFS(WeightRange,"&gt;"&amp;0,TypeRange,"2"), TRUE, IF(AND(0&lt;COUNTIFS(WeightRange,"&gt;"&amp;0,TypeRange,"3"),0=COUNTIFS(WeightRange,"&gt;"&amp;0,TypeRange,{"2","2?"})), FALSE, TRUE)), ""))</f>
        <v/>
      </c>
      <c r="Q26" s="169" t="str">
        <f>IF(""=$F26,"",IF(450=$F26,0&lt;COUNTIFS(WeightRange,"&gt;="&amp;$I26,DOSRange,$D26,EAPGRange,$F26,PaidRange,"EAPG")-COUNTIFS($I26:$I$520,$I26,$D26:$D$520,$D26,$F26:$F$520,$F26,$C26:$C$520,"EAPG"),FALSE))</f>
        <v/>
      </c>
      <c r="R26" s="169" t="str" cm="1">
        <f t="array" ref="R26">IF(""=$F26,"",AND("Yes"=$L26,0&lt;SUM(COUNTIFS(WeightRange,"&gt;"&amp;0,DOSRange,$D26,TypeRange,{"2","3","21","22","23","25"}))))</f>
        <v/>
      </c>
      <c r="S26" s="170" t="str">
        <f t="shared" si="6"/>
        <v/>
      </c>
      <c r="T26" s="138"/>
      <c r="U26" s="177" t="str">
        <f t="shared" si="1"/>
        <v/>
      </c>
      <c r="V26" s="171" t="str">
        <f>IF($F26="","",MAX(0.25,IF(AND("2"=$J26,1&lt;COUNTIF(TypeRange,2)),0.5^(COUNTIFS(TypeRange,"2",DOSRange,$D26,WeightRange,"&gt;="&amp;$I26)-COUNTIFS($J26:$J$520,"2",$D26:$D$520,$D26,$I26:$I$520,$I26)),1)))</f>
        <v/>
      </c>
      <c r="W26" s="171" t="str">
        <f>IF($F26="","",MAX(0.25,IF(AND("Yes"=$O26,1&lt;COUNTIFS(AncDiscoRange,"Yes",DOSRange,$D26,EAPGRange,$F26,PaidRange,"EAPG")),0.5^(COUNTIFS(AncDiscoRange,"Yes",WeightRange,"&gt;="&amp;$I26,DOSRange,$D26,EAPGRange,$F26,PaidRange,"EAPG")-COUNTIFS($O26:$O$520,"Yes",$I26:$I$520,$I26,$D26:$D$520,$D26,$F26:$F$520,$F26,$C26:$C$520,"EAPG")),1)))</f>
        <v/>
      </c>
      <c r="X26" s="172" t="str">
        <f t="shared" si="2"/>
        <v/>
      </c>
      <c r="Y26" s="138"/>
      <c r="Z26" s="173" t="str">
        <f t="shared" si="3"/>
        <v/>
      </c>
      <c r="AA26" s="174" t="str">
        <f t="shared" si="7"/>
        <v/>
      </c>
      <c r="AB26" s="175" t="str">
        <f t="shared" si="4"/>
        <v/>
      </c>
    </row>
    <row r="27" spans="2:28" ht="15" x14ac:dyDescent="0.25">
      <c r="B27" s="163">
        <f t="shared" si="8"/>
        <v>7</v>
      </c>
      <c r="C27" s="119"/>
      <c r="D27" s="164"/>
      <c r="E27" s="165"/>
      <c r="F27" s="166"/>
      <c r="G27" s="169" t="str">
        <f>IF(""=F27,"",MATCH(1*$F27,'EAPG Table'!$B:$B,0))</f>
        <v/>
      </c>
      <c r="H27" s="165" t="str" cm="1">
        <f t="array" ref="H27">IF($F27="","",INDEX('EAPG Table'!$C:$C,$G27))</f>
        <v/>
      </c>
      <c r="I27" s="167" t="str" cm="1">
        <f t="array" ref="I27">IF($F27="","",IF("EAPG"&lt;&gt;C27,0,INDEX('EAPG Table'!$I:$I,$G27)))</f>
        <v/>
      </c>
      <c r="J27" s="138" t="str" cm="1">
        <f t="array" ref="J27">IF($F27="", "", INDEX('EAPG Table'!$D:$D, $G27))</f>
        <v/>
      </c>
      <c r="K27" s="119"/>
      <c r="L27" s="224" t="str" cm="1">
        <f t="array" ref="L27">IF(""=$F27,"",TRIM(INDEX('EAPG Table'!$F:$F,$G27)))</f>
        <v/>
      </c>
      <c r="M27" s="163"/>
      <c r="N27" s="138" t="str">
        <f t="shared" si="5"/>
        <v/>
      </c>
      <c r="O27" s="138" t="str">
        <f t="shared" si="0"/>
        <v/>
      </c>
      <c r="P27" s="169" t="str" cm="1">
        <f t="array" ref="P27">IF(""=$F27,"",IF(450=1*$F27,  IF(0&lt;COUNTIFS(WeightRange,"&gt;"&amp;0,TypeRange,"2"), TRUE, IF(AND(0&lt;COUNTIFS(WeightRange,"&gt;"&amp;0,TypeRange,"3"),0=COUNTIFS(WeightRange,"&gt;"&amp;0,TypeRange,{"2","2?"})), FALSE, TRUE)), ""))</f>
        <v/>
      </c>
      <c r="Q27" s="169" t="str">
        <f>IF(""=$F27,"",IF(450=$F27,0&lt;COUNTIFS(WeightRange,"&gt;="&amp;$I27,DOSRange,$D27,EAPGRange,$F27,PaidRange,"EAPG")-COUNTIFS($I27:$I$520,$I27,$D27:$D$520,$D27,$F27:$F$520,$F27,$C27:$C$520,"EAPG"),FALSE))</f>
        <v/>
      </c>
      <c r="R27" s="169" t="str" cm="1">
        <f t="array" ref="R27">IF(""=$F27,"",AND("Yes"=$L27,0&lt;SUM(COUNTIFS(WeightRange,"&gt;"&amp;0,DOSRange,$D27,TypeRange,{"2","3","21","22","23","25"}))))</f>
        <v/>
      </c>
      <c r="S27" s="170" t="str">
        <f t="shared" si="6"/>
        <v/>
      </c>
      <c r="T27" s="138"/>
      <c r="U27" s="177" t="str">
        <f t="shared" si="1"/>
        <v/>
      </c>
      <c r="V27" s="171" t="str">
        <f>IF($F27="","",MAX(0.25,IF(AND("2"=$J27,1&lt;COUNTIF(TypeRange,2)),0.5^(COUNTIFS(TypeRange,"2",DOSRange,$D27,WeightRange,"&gt;="&amp;$I27)-COUNTIFS($J27:$J$520,"2",$D27:$D$520,$D27,$I27:$I$520,$I27)),1)))</f>
        <v/>
      </c>
      <c r="W27" s="171" t="str">
        <f>IF($F27="","",MAX(0.25,IF(AND("Yes"=$O27,1&lt;COUNTIFS(AncDiscoRange,"Yes",DOSRange,$D27,EAPGRange,$F27,PaidRange,"EAPG")),0.5^(COUNTIFS(AncDiscoRange,"Yes",WeightRange,"&gt;="&amp;$I27,DOSRange,$D27,EAPGRange,$F27,PaidRange,"EAPG")-COUNTIFS($O27:$O$520,"Yes",$I27:$I$520,$I27,$D27:$D$520,$D27,$F27:$F$520,$F27,$C27:$C$520,"EAPG")),1)))</f>
        <v/>
      </c>
      <c r="X27" s="172" t="str">
        <f t="shared" si="2"/>
        <v/>
      </c>
      <c r="Y27" s="138"/>
      <c r="Z27" s="173" t="str">
        <f t="shared" si="3"/>
        <v/>
      </c>
      <c r="AA27" s="174" t="str">
        <f t="shared" si="7"/>
        <v/>
      </c>
      <c r="AB27" s="175" t="str">
        <f t="shared" si="4"/>
        <v/>
      </c>
    </row>
    <row r="28" spans="2:28" ht="15" x14ac:dyDescent="0.25">
      <c r="B28" s="163">
        <f t="shared" si="8"/>
        <v>8</v>
      </c>
      <c r="C28" s="119"/>
      <c r="D28" s="164"/>
      <c r="E28" s="165"/>
      <c r="F28" s="166"/>
      <c r="G28" s="169" t="str">
        <f>IF(""=F28,"",MATCH(1*$F28,'EAPG Table'!$B:$B,0))</f>
        <v/>
      </c>
      <c r="H28" s="165" t="str" cm="1">
        <f t="array" ref="H28">IF($F28="","",INDEX('EAPG Table'!$C:$C,$G28))</f>
        <v/>
      </c>
      <c r="I28" s="167" t="str" cm="1">
        <f t="array" ref="I28">IF($F28="","",IF("EAPG"&lt;&gt;C28,0,INDEX('EAPG Table'!$I:$I,$G28)))</f>
        <v/>
      </c>
      <c r="J28" s="138" t="str" cm="1">
        <f t="array" ref="J28">IF($F28="", "", INDEX('EAPG Table'!$D:$D, $G28))</f>
        <v/>
      </c>
      <c r="K28" s="119"/>
      <c r="L28" s="224" t="str" cm="1">
        <f t="array" ref="L28">IF(""=$F28,"",TRIM(INDEX('EAPG Table'!$F:$F,$G28)))</f>
        <v/>
      </c>
      <c r="M28" s="163"/>
      <c r="N28" s="138" t="str">
        <f t="shared" si="5"/>
        <v/>
      </c>
      <c r="O28" s="138" t="str">
        <f t="shared" si="0"/>
        <v/>
      </c>
      <c r="P28" s="169" t="str" cm="1">
        <f t="array" ref="P28">IF(""=$F28,"",IF(450=1*$F28,  IF(0&lt;COUNTIFS(WeightRange,"&gt;"&amp;0,TypeRange,"2"), TRUE, IF(AND(0&lt;COUNTIFS(WeightRange,"&gt;"&amp;0,TypeRange,"3"),0=COUNTIFS(WeightRange,"&gt;"&amp;0,TypeRange,{"2","2?"})), FALSE, TRUE)), ""))</f>
        <v/>
      </c>
      <c r="Q28" s="169" t="str">
        <f>IF(""=$F28,"",IF(450=$F28,0&lt;COUNTIFS(WeightRange,"&gt;="&amp;$I28,DOSRange,$D28,EAPGRange,$F28,PaidRange,"EAPG")-COUNTIFS($I28:$I$520,$I28,$D28:$D$520,$D28,$F28:$F$520,$F28,$C28:$C$520,"EAPG"),FALSE))</f>
        <v/>
      </c>
      <c r="R28" s="169" t="str" cm="1">
        <f t="array" ref="R28">IF(""=$F28,"",AND("Yes"=$L28,0&lt;SUM(COUNTIFS(WeightRange,"&gt;"&amp;0,DOSRange,$D28,TypeRange,{"2","3","21","22","23","25"}))))</f>
        <v/>
      </c>
      <c r="S28" s="170" t="str">
        <f t="shared" si="6"/>
        <v/>
      </c>
      <c r="T28" s="138"/>
      <c r="U28" s="177" t="str">
        <f t="shared" si="1"/>
        <v/>
      </c>
      <c r="V28" s="171" t="str">
        <f>IF($F28="","",MAX(0.25,IF(AND("2"=$J28,1&lt;COUNTIF(TypeRange,2)),0.5^(COUNTIFS(TypeRange,"2",DOSRange,$D28,WeightRange,"&gt;="&amp;$I28)-COUNTIFS($J28:$J$520,"2",$D28:$D$520,$D28,$I28:$I$520,$I28)),1)))</f>
        <v/>
      </c>
      <c r="W28" s="171" t="str">
        <f>IF($F28="","",MAX(0.25,IF(AND("Yes"=$O28,1&lt;COUNTIFS(AncDiscoRange,"Yes",DOSRange,$D28,EAPGRange,$F28,PaidRange,"EAPG")),0.5^(COUNTIFS(AncDiscoRange,"Yes",WeightRange,"&gt;="&amp;$I28,DOSRange,$D28,EAPGRange,$F28,PaidRange,"EAPG")-COUNTIFS($O28:$O$520,"Yes",$I28:$I$520,$I28,$D28:$D$520,$D28,$F28:$F$520,$F28,$C28:$C$520,"EAPG")),1)))</f>
        <v/>
      </c>
      <c r="X28" s="172" t="str">
        <f t="shared" si="2"/>
        <v/>
      </c>
      <c r="Y28" s="138"/>
      <c r="Z28" s="173" t="str">
        <f t="shared" si="3"/>
        <v/>
      </c>
      <c r="AA28" s="174" t="str">
        <f t="shared" si="7"/>
        <v/>
      </c>
      <c r="AB28" s="175" t="str">
        <f t="shared" si="4"/>
        <v/>
      </c>
    </row>
    <row r="29" spans="2:28" ht="15" x14ac:dyDescent="0.25">
      <c r="B29" s="163">
        <f t="shared" si="8"/>
        <v>9</v>
      </c>
      <c r="C29" s="119"/>
      <c r="D29" s="164"/>
      <c r="E29" s="165"/>
      <c r="F29" s="166"/>
      <c r="G29" s="169" t="str">
        <f>IF(""=F29,"",MATCH(1*$F29,'EAPG Table'!$B:$B,0))</f>
        <v/>
      </c>
      <c r="H29" s="165" t="str" cm="1">
        <f t="array" ref="H29">IF($F29="","",INDEX('EAPG Table'!$C:$C,$G29))</f>
        <v/>
      </c>
      <c r="I29" s="167" t="str" cm="1">
        <f t="array" ref="I29">IF($F29="","",IF("EAPG"&lt;&gt;C29,0,INDEX('EAPG Table'!$I:$I,$G29)))</f>
        <v/>
      </c>
      <c r="J29" s="138" t="str" cm="1">
        <f t="array" ref="J29">IF($F29="", "", INDEX('EAPG Table'!$D:$D, $G29))</f>
        <v/>
      </c>
      <c r="K29" s="119"/>
      <c r="L29" s="224" t="str" cm="1">
        <f t="array" ref="L29">IF(""=$F29,"",TRIM(INDEX('EAPG Table'!$F:$F,$G29)))</f>
        <v/>
      </c>
      <c r="M29" s="163"/>
      <c r="N29" s="138" t="str">
        <f t="shared" si="5"/>
        <v/>
      </c>
      <c r="O29" s="138" t="str">
        <f t="shared" si="0"/>
        <v/>
      </c>
      <c r="P29" s="169" t="str" cm="1">
        <f t="array" ref="P29">IF(""=$F29,"",IF(450=1*$F29,  IF(0&lt;COUNTIFS(WeightRange,"&gt;"&amp;0,TypeRange,"2"), TRUE, IF(AND(0&lt;COUNTIFS(WeightRange,"&gt;"&amp;0,TypeRange,"3"),0=COUNTIFS(WeightRange,"&gt;"&amp;0,TypeRange,{"2","2?"})), FALSE, TRUE)), ""))</f>
        <v/>
      </c>
      <c r="Q29" s="169" t="str">
        <f>IF(""=$F29,"",IF(450=$F29,0&lt;COUNTIFS(WeightRange,"&gt;="&amp;$I29,DOSRange,$D29,EAPGRange,$F29,PaidRange,"EAPG")-COUNTIFS($I29:$I$520,$I29,$D29:$D$520,$D29,$F29:$F$520,$F29,$C29:$C$520,"EAPG"),FALSE))</f>
        <v/>
      </c>
      <c r="R29" s="169" t="str" cm="1">
        <f t="array" ref="R29">IF(""=$F29,"",AND("Yes"=$L29,0&lt;SUM(COUNTIFS(WeightRange,"&gt;"&amp;0,DOSRange,$D29,TypeRange,{"2","3","21","22","23","25"}))))</f>
        <v/>
      </c>
      <c r="S29" s="170" t="str">
        <f t="shared" si="6"/>
        <v/>
      </c>
      <c r="T29" s="138"/>
      <c r="U29" s="177" t="str">
        <f t="shared" si="1"/>
        <v/>
      </c>
      <c r="V29" s="171" t="str">
        <f>IF($F29="","",MAX(0.25,IF(AND("2"=$J29,1&lt;COUNTIF(TypeRange,2)),0.5^(COUNTIFS(TypeRange,"2",DOSRange,$D29,WeightRange,"&gt;="&amp;$I29)-COUNTIFS($J29:$J$520,"2",$D29:$D$520,$D29,$I29:$I$520,$I29)),1)))</f>
        <v/>
      </c>
      <c r="W29" s="171" t="str">
        <f>IF($F29="","",MAX(0.25,IF(AND("Yes"=$O29,1&lt;COUNTIFS(AncDiscoRange,"Yes",DOSRange,$D29,EAPGRange,$F29,PaidRange,"EAPG")),0.5^(COUNTIFS(AncDiscoRange,"Yes",WeightRange,"&gt;="&amp;$I29,DOSRange,$D29,EAPGRange,$F29,PaidRange,"EAPG")-COUNTIFS($O29:$O$520,"Yes",$I29:$I$520,$I29,$D29:$D$520,$D29,$F29:$F$520,$F29,$C29:$C$520,"EAPG")),1)))</f>
        <v/>
      </c>
      <c r="X29" s="172" t="str">
        <f t="shared" si="2"/>
        <v/>
      </c>
      <c r="Y29" s="138"/>
      <c r="Z29" s="173" t="str">
        <f t="shared" si="3"/>
        <v/>
      </c>
      <c r="AA29" s="174" t="str">
        <f t="shared" si="7"/>
        <v/>
      </c>
      <c r="AB29" s="175" t="str">
        <f t="shared" si="4"/>
        <v/>
      </c>
    </row>
    <row r="30" spans="2:28" ht="15" x14ac:dyDescent="0.25">
      <c r="B30" s="178">
        <f t="shared" si="8"/>
        <v>10</v>
      </c>
      <c r="C30" s="120"/>
      <c r="D30" s="191"/>
      <c r="E30" s="179"/>
      <c r="F30" s="166"/>
      <c r="G30" s="182" t="str">
        <f>IF(""=F30,"",MATCH(1*$F30,'EAPG Table'!$B:$B,0))</f>
        <v/>
      </c>
      <c r="H30" s="179" t="str" cm="1">
        <f t="array" ref="H30">IF($F30="","",INDEX('EAPG Table'!$C:$C,$G30))</f>
        <v/>
      </c>
      <c r="I30" s="180" t="str" cm="1">
        <f t="array" ref="I30">IF($F30="","",IF("EAPG"&lt;&gt;C30,0,INDEX('EAPG Table'!$I:$I,$G30)))</f>
        <v/>
      </c>
      <c r="J30" s="181" t="str" cm="1">
        <f t="array" ref="J30">IF($F30="", "", INDEX('EAPG Table'!$D:$D, $G30))</f>
        <v/>
      </c>
      <c r="K30" s="120"/>
      <c r="L30" s="225" t="str" cm="1">
        <f t="array" ref="L30">IF(""=$F30,"",TRIM(INDEX('EAPG Table'!$F:$F,$G30)))</f>
        <v/>
      </c>
      <c r="M30" s="163"/>
      <c r="N30" s="181" t="str">
        <f t="shared" si="5"/>
        <v/>
      </c>
      <c r="O30" s="181" t="str">
        <f t="shared" si="0"/>
        <v/>
      </c>
      <c r="P30" s="182" t="str" cm="1">
        <f t="array" ref="P30">IF(""=$F30,"",IF(450=1*$F30,  IF(0&lt;COUNTIFS(WeightRange,"&gt;"&amp;0,TypeRange,"2"), TRUE, IF(AND(0&lt;COUNTIFS(WeightRange,"&gt;"&amp;0,TypeRange,"3"),0=COUNTIFS(WeightRange,"&gt;"&amp;0,TypeRange,{"2","2?"})), FALSE, TRUE)), ""))</f>
        <v/>
      </c>
      <c r="Q30" s="182" t="str">
        <f>IF(""=$F30,"",IF(450=$F30,0&lt;COUNTIFS(WeightRange,"&gt;="&amp;$I30,DOSRange,$D30,EAPGRange,$F30,PaidRange,"EAPG")-COUNTIFS($I30:$I$520,$I30,$D30:$D$520,$D30,$F30:$F$520,$F30,$C30:$C$520,"EAPG"),FALSE))</f>
        <v/>
      </c>
      <c r="R30" s="182" t="str" cm="1">
        <f t="array" ref="R30">IF(""=$F30,"",AND("Yes"=$L30,0&lt;SUM(COUNTIFS(WeightRange,"&gt;"&amp;0,DOSRange,$D30,TypeRange,{"2","3","21","22","23","25"}))))</f>
        <v/>
      </c>
      <c r="S30" s="183" t="str">
        <f t="shared" si="6"/>
        <v/>
      </c>
      <c r="T30" s="138"/>
      <c r="U30" s="184" t="str">
        <f t="shared" si="1"/>
        <v/>
      </c>
      <c r="V30" s="185" t="str">
        <f>IF($F30="","",MAX(0.25,IF(AND("2"=$J30,1&lt;COUNTIF(TypeRange,2)),0.5^(COUNTIFS(TypeRange,"2",DOSRange,$D30,WeightRange,"&gt;="&amp;$I30)-COUNTIFS($J30:$J$520,"2",$D30:$D$520,$D30,$I30:$I$520,$I30)),1)))</f>
        <v/>
      </c>
      <c r="W30" s="185" t="str">
        <f>IF($F30="","",MAX(0.25,IF(AND("Yes"=$O30,1&lt;COUNTIFS(AncDiscoRange,"Yes",DOSRange,$D30,EAPGRange,$F30,PaidRange,"EAPG")),0.5^(COUNTIFS(AncDiscoRange,"Yes",WeightRange,"&gt;="&amp;$I30,DOSRange,$D30,EAPGRange,$F30,PaidRange,"EAPG")-COUNTIFS($O30:$O$520,"Yes",$I30:$I$520,$I30,$D30:$D$520,$D30,$F30:$F$520,$F30,$C30:$C$520,"EAPG")),1)))</f>
        <v/>
      </c>
      <c r="X30" s="186" t="str">
        <f t="shared" si="2"/>
        <v/>
      </c>
      <c r="Y30" s="138"/>
      <c r="Z30" s="187" t="str">
        <f t="shared" si="3"/>
        <v/>
      </c>
      <c r="AA30" s="188" t="str">
        <f t="shared" si="7"/>
        <v/>
      </c>
      <c r="AB30" s="189" t="str">
        <f t="shared" si="4"/>
        <v/>
      </c>
    </row>
    <row r="31" spans="2:28" ht="15" x14ac:dyDescent="0.25">
      <c r="B31" s="163">
        <f t="shared" si="8"/>
        <v>11</v>
      </c>
      <c r="C31" s="119"/>
      <c r="D31" s="164"/>
      <c r="E31" s="165"/>
      <c r="F31" s="166"/>
      <c r="G31" s="169" t="str">
        <f>IF(""=F31,"",MATCH(1*$F31,'EAPG Table'!$B:$B,0))</f>
        <v/>
      </c>
      <c r="H31" s="165" t="str" cm="1">
        <f t="array" ref="H31">IF($F31="","",INDEX('EAPG Table'!$C:$C,$G31))</f>
        <v/>
      </c>
      <c r="I31" s="167" t="str" cm="1">
        <f t="array" ref="I31">IF($F31="","",IF("EAPG"&lt;&gt;C31,0,INDEX('EAPG Table'!$I:$I,$G31)))</f>
        <v/>
      </c>
      <c r="J31" s="138" t="str" cm="1">
        <f t="array" ref="J31">IF($F31="", "", INDEX('EAPG Table'!$D:$D, $G31))</f>
        <v/>
      </c>
      <c r="K31" s="119"/>
      <c r="L31" s="224" t="str" cm="1">
        <f t="array" ref="L31">IF(""=$F31,"",TRIM(INDEX('EAPG Table'!$F:$F,$G31)))</f>
        <v/>
      </c>
      <c r="M31" s="163"/>
      <c r="N31" s="138" t="str">
        <f t="shared" si="5"/>
        <v/>
      </c>
      <c r="O31" s="138" t="str">
        <f t="shared" si="0"/>
        <v/>
      </c>
      <c r="P31" s="169" t="str" cm="1">
        <f t="array" ref="P31">IF(""=$F31,"",IF(450=1*$F31,  IF(0&lt;COUNTIFS(WeightRange,"&gt;"&amp;0,TypeRange,"2"), TRUE, IF(AND(0&lt;COUNTIFS(WeightRange,"&gt;"&amp;0,TypeRange,"3"),0=COUNTIFS(WeightRange,"&gt;"&amp;0,TypeRange,{"2","2?"})), FALSE, TRUE)), ""))</f>
        <v/>
      </c>
      <c r="Q31" s="169" t="str">
        <f>IF(""=$F31,"",IF(450=$F31,0&lt;COUNTIFS(WeightRange,"&gt;="&amp;$I31,DOSRange,$D31,EAPGRange,$F31,PaidRange,"EAPG")-COUNTIFS($I31:$I$520,$I31,$D31:$D$520,$D31,$F31:$F$520,$F31,$C31:$C$520,"EAPG"),FALSE))</f>
        <v/>
      </c>
      <c r="R31" s="169" t="str" cm="1">
        <f t="array" ref="R31">IF(""=$F31,"",AND("Yes"=$L31,0&lt;SUM(COUNTIFS(WeightRange,"&gt;"&amp;0,DOSRange,$D31,TypeRange,{"2","3","21","22","23","25"}))))</f>
        <v/>
      </c>
      <c r="S31" s="170" t="str">
        <f t="shared" si="6"/>
        <v/>
      </c>
      <c r="T31" s="138"/>
      <c r="U31" s="177" t="str">
        <f t="shared" si="1"/>
        <v/>
      </c>
      <c r="V31" s="171" t="str">
        <f>IF($F31="","",MAX(0.25,IF(AND("2"=$J31,1&lt;COUNTIF(TypeRange,2)),0.5^(COUNTIFS(TypeRange,"2",DOSRange,$D31,WeightRange,"&gt;="&amp;$I31)-COUNTIFS($J31:$J$520,"2",$D31:$D$520,$D31,$I31:$I$520,$I31)),1)))</f>
        <v/>
      </c>
      <c r="W31" s="171" t="str">
        <f>IF($F31="","",MAX(0.25,IF(AND("Yes"=$O31,1&lt;COUNTIFS(AncDiscoRange,"Yes",DOSRange,$D31,EAPGRange,$F31,PaidRange,"EAPG")),0.5^(COUNTIFS(AncDiscoRange,"Yes",WeightRange,"&gt;="&amp;$I31,DOSRange,$D31,EAPGRange,$F31,PaidRange,"EAPG")-COUNTIFS($O31:$O$520,"Yes",$I31:$I$520,$I31,$D31:$D$520,$D31,$F31:$F$520,$F31,$C31:$C$520,"EAPG")),1)))</f>
        <v/>
      </c>
      <c r="X31" s="172" t="str">
        <f t="shared" si="2"/>
        <v/>
      </c>
      <c r="Y31" s="138"/>
      <c r="Z31" s="173" t="str">
        <f t="shared" si="3"/>
        <v/>
      </c>
      <c r="AA31" s="174" t="str">
        <f t="shared" si="7"/>
        <v/>
      </c>
      <c r="AB31" s="175" t="str">
        <f t="shared" si="4"/>
        <v/>
      </c>
    </row>
    <row r="32" spans="2:28" ht="15" x14ac:dyDescent="0.25">
      <c r="B32" s="163">
        <f t="shared" si="8"/>
        <v>12</v>
      </c>
      <c r="C32" s="119"/>
      <c r="D32" s="164"/>
      <c r="E32" s="165"/>
      <c r="F32" s="166"/>
      <c r="G32" s="169" t="str">
        <f>IF(""=F32,"",MATCH(1*$F32,'EAPG Table'!$B:$B,0))</f>
        <v/>
      </c>
      <c r="H32" s="165" t="str" cm="1">
        <f t="array" ref="H32">IF($F32="","",INDEX('EAPG Table'!$C:$C,$G32))</f>
        <v/>
      </c>
      <c r="I32" s="167" t="str" cm="1">
        <f t="array" ref="I32">IF($F32="","",IF("EAPG"&lt;&gt;C32,0,INDEX('EAPG Table'!$I:$I,$G32)))</f>
        <v/>
      </c>
      <c r="J32" s="138" t="str" cm="1">
        <f t="array" ref="J32">IF($F32="", "", INDEX('EAPG Table'!$D:$D, $G32))</f>
        <v/>
      </c>
      <c r="K32" s="119"/>
      <c r="L32" s="224" t="str" cm="1">
        <f t="array" ref="L32">IF(""=$F32,"",TRIM(INDEX('EAPG Table'!$F:$F,$G32)))</f>
        <v/>
      </c>
      <c r="M32" s="163"/>
      <c r="N32" s="138" t="str">
        <f t="shared" si="5"/>
        <v/>
      </c>
      <c r="O32" s="138" t="str">
        <f t="shared" si="0"/>
        <v/>
      </c>
      <c r="P32" s="169" t="str" cm="1">
        <f t="array" ref="P32">IF(""=$F32,"",IF(450=1*$F32,  IF(0&lt;COUNTIFS(WeightRange,"&gt;"&amp;0,TypeRange,"2"), TRUE, IF(AND(0&lt;COUNTIFS(WeightRange,"&gt;"&amp;0,TypeRange,"3"),0=COUNTIFS(WeightRange,"&gt;"&amp;0,TypeRange,{"2","2?"})), FALSE, TRUE)), ""))</f>
        <v/>
      </c>
      <c r="Q32" s="169" t="str">
        <f>IF(""=$F32,"",IF(450=$F32,0&lt;COUNTIFS(WeightRange,"&gt;="&amp;$I32,DOSRange,$D32,EAPGRange,$F32,PaidRange,"EAPG")-COUNTIFS($I32:$I$520,$I32,$D32:$D$520,$D32,$F32:$F$520,$F32,$C32:$C$520,"EAPG"),FALSE))</f>
        <v/>
      </c>
      <c r="R32" s="169" t="str" cm="1">
        <f t="array" ref="R32">IF(""=$F32,"",AND("Yes"=$L32,0&lt;SUM(COUNTIFS(WeightRange,"&gt;"&amp;0,DOSRange,$D32,TypeRange,{"2","3","21","22","23","25"}))))</f>
        <v/>
      </c>
      <c r="S32" s="170" t="str">
        <f t="shared" si="6"/>
        <v/>
      </c>
      <c r="T32" s="138"/>
      <c r="U32" s="177" t="str">
        <f t="shared" si="1"/>
        <v/>
      </c>
      <c r="V32" s="171" t="str">
        <f>IF($F32="","",MAX(0.25,IF(AND("2"=$J32,1&lt;COUNTIF(TypeRange,2)),0.5^(COUNTIFS(TypeRange,"2",DOSRange,$D32,WeightRange,"&gt;="&amp;$I32)-COUNTIFS($J32:$J$520,"2",$D32:$D$520,$D32,$I32:$I$520,$I32)),1)))</f>
        <v/>
      </c>
      <c r="W32" s="171" t="str">
        <f>IF($F32="","",MAX(0.25,IF(AND("Yes"=$O32,1&lt;COUNTIFS(AncDiscoRange,"Yes",DOSRange,$D32,EAPGRange,$F32,PaidRange,"EAPG")),0.5^(COUNTIFS(AncDiscoRange,"Yes",WeightRange,"&gt;="&amp;$I32,DOSRange,$D32,EAPGRange,$F32,PaidRange,"EAPG")-COUNTIFS($O32:$O$520,"Yes",$I32:$I$520,$I32,$D32:$D$520,$D32,$F32:$F$520,$F32,$C32:$C$520,"EAPG")),1)))</f>
        <v/>
      </c>
      <c r="X32" s="172" t="str">
        <f t="shared" si="2"/>
        <v/>
      </c>
      <c r="Y32" s="138"/>
      <c r="Z32" s="173" t="str">
        <f t="shared" si="3"/>
        <v/>
      </c>
      <c r="AA32" s="174" t="str">
        <f t="shared" si="7"/>
        <v/>
      </c>
      <c r="AB32" s="175" t="str">
        <f t="shared" si="4"/>
        <v/>
      </c>
    </row>
    <row r="33" spans="2:28" ht="15" x14ac:dyDescent="0.25">
      <c r="B33" s="163">
        <f t="shared" si="8"/>
        <v>13</v>
      </c>
      <c r="C33" s="119"/>
      <c r="D33" s="164"/>
      <c r="E33" s="165"/>
      <c r="F33" s="166"/>
      <c r="G33" s="169" t="str">
        <f>IF(""=F33,"",MATCH(1*$F33,'EAPG Table'!$B:$B,0))</f>
        <v/>
      </c>
      <c r="H33" s="165" t="str" cm="1">
        <f t="array" ref="H33">IF($F33="","",INDEX('EAPG Table'!$C:$C,$G33))</f>
        <v/>
      </c>
      <c r="I33" s="167" t="str" cm="1">
        <f t="array" ref="I33">IF($F33="","",IF("EAPG"&lt;&gt;C33,0,INDEX('EAPG Table'!$I:$I,$G33)))</f>
        <v/>
      </c>
      <c r="J33" s="138" t="str" cm="1">
        <f t="array" ref="J33">IF($F33="", "", INDEX('EAPG Table'!$D:$D, $G33))</f>
        <v/>
      </c>
      <c r="K33" s="119"/>
      <c r="L33" s="224" t="str" cm="1">
        <f t="array" ref="L33">IF(""=$F33,"",TRIM(INDEX('EAPG Table'!$F:$F,$G33)))</f>
        <v/>
      </c>
      <c r="M33" s="163"/>
      <c r="N33" s="138" t="str">
        <f t="shared" si="5"/>
        <v/>
      </c>
      <c r="O33" s="138" t="str">
        <f t="shared" si="0"/>
        <v/>
      </c>
      <c r="P33" s="169" t="str" cm="1">
        <f t="array" ref="P33">IF(""=$F33,"",IF(450=1*$F33,  IF(0&lt;COUNTIFS(WeightRange,"&gt;"&amp;0,TypeRange,"2"), TRUE, IF(AND(0&lt;COUNTIFS(WeightRange,"&gt;"&amp;0,TypeRange,"3"),0=COUNTIFS(WeightRange,"&gt;"&amp;0,TypeRange,{"2","2?"})), FALSE, TRUE)), ""))</f>
        <v/>
      </c>
      <c r="Q33" s="169" t="str">
        <f>IF(""=$F33,"",IF(450=$F33,0&lt;COUNTIFS(WeightRange,"&gt;="&amp;$I33,DOSRange,$D33,EAPGRange,$F33,PaidRange,"EAPG")-COUNTIFS($I33:$I$520,$I33,$D33:$D$520,$D33,$F33:$F$520,$F33,$C33:$C$520,"EAPG"),FALSE))</f>
        <v/>
      </c>
      <c r="R33" s="169" t="str" cm="1">
        <f t="array" ref="R33">IF(""=$F33,"",AND("Yes"=$L33,0&lt;SUM(COUNTIFS(WeightRange,"&gt;"&amp;0,DOSRange,$D33,TypeRange,{"2","3","21","22","23","25"}))))</f>
        <v/>
      </c>
      <c r="S33" s="170" t="str">
        <f t="shared" si="6"/>
        <v/>
      </c>
      <c r="T33" s="138"/>
      <c r="U33" s="177" t="str">
        <f t="shared" si="1"/>
        <v/>
      </c>
      <c r="V33" s="171" t="str">
        <f>IF($F33="","",MAX(0.25,IF(AND("2"=$J33,1&lt;COUNTIF(TypeRange,2)),0.5^(COUNTIFS(TypeRange,"2",DOSRange,$D33,WeightRange,"&gt;="&amp;$I33)-COUNTIFS($J33:$J$520,"2",$D33:$D$520,$D33,$I33:$I$520,$I33)),1)))</f>
        <v/>
      </c>
      <c r="W33" s="171" t="str">
        <f>IF($F33="","",MAX(0.25,IF(AND("Yes"=$O33,1&lt;COUNTIFS(AncDiscoRange,"Yes",DOSRange,$D33,EAPGRange,$F33,PaidRange,"EAPG")),0.5^(COUNTIFS(AncDiscoRange,"Yes",WeightRange,"&gt;="&amp;$I33,DOSRange,$D33,EAPGRange,$F33,PaidRange,"EAPG")-COUNTIFS($O33:$O$520,"Yes",$I33:$I$520,$I33,$D33:$D$520,$D33,$F33:$F$520,$F33,$C33:$C$520,"EAPG")),1)))</f>
        <v/>
      </c>
      <c r="X33" s="172" t="str">
        <f t="shared" si="2"/>
        <v/>
      </c>
      <c r="Y33" s="138"/>
      <c r="Z33" s="173" t="str">
        <f t="shared" si="3"/>
        <v/>
      </c>
      <c r="AA33" s="174" t="str">
        <f t="shared" si="7"/>
        <v/>
      </c>
      <c r="AB33" s="175" t="str">
        <f t="shared" si="4"/>
        <v/>
      </c>
    </row>
    <row r="34" spans="2:28" ht="15" x14ac:dyDescent="0.25">
      <c r="B34" s="163">
        <f t="shared" si="8"/>
        <v>14</v>
      </c>
      <c r="C34" s="119"/>
      <c r="D34" s="164"/>
      <c r="E34" s="165"/>
      <c r="F34" s="166"/>
      <c r="G34" s="169" t="str">
        <f>IF(""=F34,"",MATCH(1*$F34,'EAPG Table'!$B:$B,0))</f>
        <v/>
      </c>
      <c r="H34" s="165" t="str" cm="1">
        <f t="array" ref="H34">IF($F34="","",INDEX('EAPG Table'!$C:$C,$G34))</f>
        <v/>
      </c>
      <c r="I34" s="167" t="str" cm="1">
        <f t="array" ref="I34">IF($F34="","",IF("EAPG"&lt;&gt;C34,0,INDEX('EAPG Table'!$I:$I,$G34)))</f>
        <v/>
      </c>
      <c r="J34" s="138" t="str" cm="1">
        <f t="array" ref="J34">IF($F34="", "", INDEX('EAPG Table'!$D:$D, $G34))</f>
        <v/>
      </c>
      <c r="K34" s="119"/>
      <c r="L34" s="224" t="str" cm="1">
        <f t="array" ref="L34">IF(""=$F34,"",TRIM(INDEX('EAPG Table'!$F:$F,$G34)))</f>
        <v/>
      </c>
      <c r="M34" s="163"/>
      <c r="N34" s="138" t="str">
        <f t="shared" si="5"/>
        <v/>
      </c>
      <c r="O34" s="138" t="str">
        <f t="shared" si="0"/>
        <v/>
      </c>
      <c r="P34" s="169" t="str" cm="1">
        <f t="array" ref="P34">IF(""=$F34,"",IF(450=1*$F34,  IF(0&lt;COUNTIFS(WeightRange,"&gt;"&amp;0,TypeRange,"2"), TRUE, IF(AND(0&lt;COUNTIFS(WeightRange,"&gt;"&amp;0,TypeRange,"3"),0=COUNTIFS(WeightRange,"&gt;"&amp;0,TypeRange,{"2","2?"})), FALSE, TRUE)), ""))</f>
        <v/>
      </c>
      <c r="Q34" s="169" t="str">
        <f>IF(""=$F34,"",IF(450=$F34,0&lt;COUNTIFS(WeightRange,"&gt;="&amp;$I34,DOSRange,$D34,EAPGRange,$F34,PaidRange,"EAPG")-COUNTIFS($I34:$I$520,$I34,$D34:$D$520,$D34,$F34:$F$520,$F34,$C34:$C$520,"EAPG"),FALSE))</f>
        <v/>
      </c>
      <c r="R34" s="169" t="str" cm="1">
        <f t="array" ref="R34">IF(""=$F34,"",AND("Yes"=$L34,0&lt;SUM(COUNTIFS(WeightRange,"&gt;"&amp;0,DOSRange,$D34,TypeRange,{"2","3","21","22","23","25"}))))</f>
        <v/>
      </c>
      <c r="S34" s="170" t="str">
        <f t="shared" si="6"/>
        <v/>
      </c>
      <c r="T34" s="138"/>
      <c r="U34" s="177" t="str">
        <f t="shared" si="1"/>
        <v/>
      </c>
      <c r="V34" s="171" t="str">
        <f>IF($F34="","",MAX(0.25,IF(AND("2"=$J34,1&lt;COUNTIF(TypeRange,2)),0.5^(COUNTIFS(TypeRange,"2",DOSRange,$D34,WeightRange,"&gt;="&amp;$I34)-COUNTIFS($J34:$J$520,"2",$D34:$D$520,$D34,$I34:$I$520,$I34)),1)))</f>
        <v/>
      </c>
      <c r="W34" s="171" t="str">
        <f>IF($F34="","",MAX(0.25,IF(AND("Yes"=$O34,1&lt;COUNTIFS(AncDiscoRange,"Yes",DOSRange,$D34,EAPGRange,$F34,PaidRange,"EAPG")),0.5^(COUNTIFS(AncDiscoRange,"Yes",WeightRange,"&gt;="&amp;$I34,DOSRange,$D34,EAPGRange,$F34,PaidRange,"EAPG")-COUNTIFS($O34:$O$520,"Yes",$I34:$I$520,$I34,$D34:$D$520,$D34,$F34:$F$520,$F34,$C34:$C$520,"EAPG")),1)))</f>
        <v/>
      </c>
      <c r="X34" s="172" t="str">
        <f t="shared" si="2"/>
        <v/>
      </c>
      <c r="Y34" s="138"/>
      <c r="Z34" s="173" t="str">
        <f t="shared" si="3"/>
        <v/>
      </c>
      <c r="AA34" s="174" t="str">
        <f t="shared" si="7"/>
        <v/>
      </c>
      <c r="AB34" s="175" t="str">
        <f t="shared" si="4"/>
        <v/>
      </c>
    </row>
    <row r="35" spans="2:28" ht="15" x14ac:dyDescent="0.25">
      <c r="B35" s="178">
        <f t="shared" si="8"/>
        <v>15</v>
      </c>
      <c r="C35" s="120"/>
      <c r="D35" s="191"/>
      <c r="E35" s="179"/>
      <c r="F35" s="166"/>
      <c r="G35" s="182" t="str">
        <f>IF(""=F35,"",MATCH(1*$F35,'EAPG Table'!$B:$B,0))</f>
        <v/>
      </c>
      <c r="H35" s="179" t="str" cm="1">
        <f t="array" ref="H35">IF($F35="","",INDEX('EAPG Table'!$C:$C,$G35))</f>
        <v/>
      </c>
      <c r="I35" s="180" t="str" cm="1">
        <f t="array" ref="I35">IF($F35="","",IF("EAPG"&lt;&gt;C35,0,INDEX('EAPG Table'!$I:$I,$G35)))</f>
        <v/>
      </c>
      <c r="J35" s="181" t="str" cm="1">
        <f t="array" ref="J35">IF($F35="", "", INDEX('EAPG Table'!$D:$D, $G35))</f>
        <v/>
      </c>
      <c r="K35" s="120"/>
      <c r="L35" s="225" t="str" cm="1">
        <f t="array" ref="L35">IF(""=$F35,"",TRIM(INDEX('EAPG Table'!$F:$F,$G35)))</f>
        <v/>
      </c>
      <c r="M35" s="163"/>
      <c r="N35" s="181" t="str">
        <f t="shared" si="5"/>
        <v/>
      </c>
      <c r="O35" s="181" t="str">
        <f t="shared" si="0"/>
        <v/>
      </c>
      <c r="P35" s="182" t="str" cm="1">
        <f t="array" ref="P35">IF(""=$F35,"",IF(450=1*$F35,  IF(0&lt;COUNTIFS(WeightRange,"&gt;"&amp;0,TypeRange,"2"), TRUE, IF(AND(0&lt;COUNTIFS(WeightRange,"&gt;"&amp;0,TypeRange,"3"),0=COUNTIFS(WeightRange,"&gt;"&amp;0,TypeRange,{"2","2?"})), FALSE, TRUE)), ""))</f>
        <v/>
      </c>
      <c r="Q35" s="182" t="str">
        <f>IF(""=$F35,"",IF(450=$F35,0&lt;COUNTIFS(WeightRange,"&gt;="&amp;$I35,DOSRange,$D35,EAPGRange,$F35,PaidRange,"EAPG")-COUNTIFS($I35:$I$520,$I35,$D35:$D$520,$D35,$F35:$F$520,$F35,$C35:$C$520,"EAPG"),FALSE))</f>
        <v/>
      </c>
      <c r="R35" s="182" t="str" cm="1">
        <f t="array" ref="R35">IF(""=$F35,"",AND("Yes"=$L35,0&lt;SUM(COUNTIFS(WeightRange,"&gt;"&amp;0,DOSRange,$D35,TypeRange,{"2","3","21","22","23","25"}))))</f>
        <v/>
      </c>
      <c r="S35" s="183" t="str">
        <f t="shared" si="6"/>
        <v/>
      </c>
      <c r="T35" s="138"/>
      <c r="U35" s="184" t="str">
        <f t="shared" si="1"/>
        <v/>
      </c>
      <c r="V35" s="185" t="str">
        <f>IF($F35="","",MAX(0.25,IF(AND("2"=$J35,1&lt;COUNTIF(TypeRange,2)),0.5^(COUNTIFS(TypeRange,"2",DOSRange,$D35,WeightRange,"&gt;="&amp;$I35)-COUNTIFS($J35:$J$520,"2",$D35:$D$520,$D35,$I35:$I$520,$I35)),1)))</f>
        <v/>
      </c>
      <c r="W35" s="185" t="str">
        <f>IF($F35="","",MAX(0.25,IF(AND("Yes"=$O35,1&lt;COUNTIFS(AncDiscoRange,"Yes",DOSRange,$D35,EAPGRange,$F35,PaidRange,"EAPG")),0.5^(COUNTIFS(AncDiscoRange,"Yes",WeightRange,"&gt;="&amp;$I35,DOSRange,$D35,EAPGRange,$F35,PaidRange,"EAPG")-COUNTIFS($O35:$O$520,"Yes",$I35:$I$520,$I35,$D35:$D$520,$D35,$F35:$F$520,$F35,$C35:$C$520,"EAPG")),1)))</f>
        <v/>
      </c>
      <c r="X35" s="186" t="str">
        <f t="shared" si="2"/>
        <v/>
      </c>
      <c r="Y35" s="138"/>
      <c r="Z35" s="187" t="str">
        <f t="shared" si="3"/>
        <v/>
      </c>
      <c r="AA35" s="188" t="str">
        <f t="shared" si="7"/>
        <v/>
      </c>
      <c r="AB35" s="189" t="str">
        <f t="shared" si="4"/>
        <v/>
      </c>
    </row>
    <row r="36" spans="2:28" ht="15" x14ac:dyDescent="0.25">
      <c r="B36" s="163">
        <f t="shared" si="8"/>
        <v>16</v>
      </c>
      <c r="C36" s="119"/>
      <c r="D36" s="190"/>
      <c r="E36" s="165"/>
      <c r="F36" s="166"/>
      <c r="G36" s="169" t="str">
        <f>IF(""=F36,"",MATCH(1*$F36,'EAPG Table'!$B:$B,0))</f>
        <v/>
      </c>
      <c r="H36" s="165" t="str" cm="1">
        <f t="array" ref="H36">IF($F36="","",INDEX('EAPG Table'!$C:$C,$G36))</f>
        <v/>
      </c>
      <c r="I36" s="167" t="str" cm="1">
        <f t="array" ref="I36">IF($F36="","",IF("EAPG"&lt;&gt;C36,0,INDEX('EAPG Table'!$I:$I,$G36)))</f>
        <v/>
      </c>
      <c r="J36" s="138" t="str" cm="1">
        <f t="array" ref="J36">IF($F36="", "", INDEX('EAPG Table'!$D:$D, $G36))</f>
        <v/>
      </c>
      <c r="K36" s="119"/>
      <c r="L36" s="224" t="str" cm="1">
        <f t="array" ref="L36">IF(""=$F36,"",TRIM(INDEX('EAPG Table'!$F:$F,$G36)))</f>
        <v/>
      </c>
      <c r="M36" s="163"/>
      <c r="N36" s="138" t="str">
        <f t="shared" si="5"/>
        <v/>
      </c>
      <c r="O36" s="138" t="str">
        <f t="shared" si="0"/>
        <v/>
      </c>
      <c r="P36" s="169" t="str" cm="1">
        <f t="array" ref="P36">IF(""=$F36,"",IF(450=1*$F36,  IF(0&lt;COUNTIFS(WeightRange,"&gt;"&amp;0,TypeRange,"2"), TRUE, IF(AND(0&lt;COUNTIFS(WeightRange,"&gt;"&amp;0,TypeRange,"3"),0=COUNTIFS(WeightRange,"&gt;"&amp;0,TypeRange,{"2","2?"})), FALSE, TRUE)), ""))</f>
        <v/>
      </c>
      <c r="Q36" s="169" t="str">
        <f>IF(""=$F36,"",IF(450=$F36,0&lt;COUNTIFS(WeightRange,"&gt;="&amp;$I36,DOSRange,$D36,EAPGRange,$F36,PaidRange,"EAPG")-COUNTIFS($I36:$I$520,$I36,$D36:$D$520,$D36,$F36:$F$520,$F36,$C36:$C$520,"EAPG"),FALSE))</f>
        <v/>
      </c>
      <c r="R36" s="169" t="str" cm="1">
        <f t="array" ref="R36">IF(""=$F36,"",AND("Yes"=$L36,0&lt;SUM(COUNTIFS(WeightRange,"&gt;"&amp;0,DOSRange,$D36,TypeRange,{"2","3","21","22","23","25"}))))</f>
        <v/>
      </c>
      <c r="S36" s="170" t="str">
        <f t="shared" si="6"/>
        <v/>
      </c>
      <c r="T36" s="138"/>
      <c r="U36" s="177" t="str">
        <f t="shared" si="1"/>
        <v/>
      </c>
      <c r="V36" s="171" t="str">
        <f>IF($F36="","",MAX(0.25,IF(AND("2"=$J36,1&lt;COUNTIF(TypeRange,2)),0.5^(COUNTIFS(TypeRange,"2",DOSRange,$D36,WeightRange,"&gt;="&amp;$I36)-COUNTIFS($J36:$J$520,"2",$D36:$D$520,$D36,$I36:$I$520,$I36)),1)))</f>
        <v/>
      </c>
      <c r="W36" s="171" t="str">
        <f>IF($F36="","",MAX(0.25,IF(AND("Yes"=$O36,1&lt;COUNTIFS(AncDiscoRange,"Yes",DOSRange,$D36,EAPGRange,$F36,PaidRange,"EAPG")),0.5^(COUNTIFS(AncDiscoRange,"Yes",WeightRange,"&gt;="&amp;$I36,DOSRange,$D36,EAPGRange,$F36,PaidRange,"EAPG")-COUNTIFS($O36:$O$520,"Yes",$I36:$I$520,$I36,$D36:$D$520,$D36,$F36:$F$520,$F36,$C36:$C$520,"EAPG")),1)))</f>
        <v/>
      </c>
      <c r="X36" s="172" t="str">
        <f t="shared" si="2"/>
        <v/>
      </c>
      <c r="Y36" s="138"/>
      <c r="Z36" s="173" t="str">
        <f t="shared" si="3"/>
        <v/>
      </c>
      <c r="AA36" s="174" t="str">
        <f t="shared" si="7"/>
        <v/>
      </c>
      <c r="AB36" s="175" t="str">
        <f t="shared" si="4"/>
        <v/>
      </c>
    </row>
    <row r="37" spans="2:28" ht="15" x14ac:dyDescent="0.25">
      <c r="B37" s="163">
        <f t="shared" si="8"/>
        <v>17</v>
      </c>
      <c r="C37" s="119"/>
      <c r="D37" s="190"/>
      <c r="E37" s="165"/>
      <c r="F37" s="166"/>
      <c r="G37" s="169" t="str">
        <f>IF(""=F37,"",MATCH(1*$F37,'EAPG Table'!$B:$B,0))</f>
        <v/>
      </c>
      <c r="H37" s="165" t="str" cm="1">
        <f t="array" ref="H37">IF($F37="","",INDEX('EAPG Table'!$C:$C,$G37))</f>
        <v/>
      </c>
      <c r="I37" s="167" t="str" cm="1">
        <f t="array" ref="I37">IF($F37="","",IF("EAPG"&lt;&gt;C37,0,INDEX('EAPG Table'!$I:$I,$G37)))</f>
        <v/>
      </c>
      <c r="J37" s="138" t="str" cm="1">
        <f t="array" ref="J37">IF($F37="", "", INDEX('EAPG Table'!$D:$D, $G37))</f>
        <v/>
      </c>
      <c r="K37" s="119"/>
      <c r="L37" s="224" t="str" cm="1">
        <f t="array" ref="L37">IF(""=$F37,"",TRIM(INDEX('EAPG Table'!$F:$F,$G37)))</f>
        <v/>
      </c>
      <c r="M37" s="163"/>
      <c r="N37" s="138" t="str">
        <f t="shared" si="5"/>
        <v/>
      </c>
      <c r="O37" s="138" t="str">
        <f t="shared" si="0"/>
        <v/>
      </c>
      <c r="P37" s="169" t="str" cm="1">
        <f t="array" ref="P37">IF(""=$F37,"",IF(450=1*$F37,  IF(0&lt;COUNTIFS(WeightRange,"&gt;"&amp;0,TypeRange,"2"), TRUE, IF(AND(0&lt;COUNTIFS(WeightRange,"&gt;"&amp;0,TypeRange,"3"),0=COUNTIFS(WeightRange,"&gt;"&amp;0,TypeRange,{"2","2?"})), FALSE, TRUE)), ""))</f>
        <v/>
      </c>
      <c r="Q37" s="169" t="str">
        <f>IF(""=$F37,"",IF(450=$F37,0&lt;COUNTIFS(WeightRange,"&gt;="&amp;$I37,DOSRange,$D37,EAPGRange,$F37,PaidRange,"EAPG")-COUNTIFS($I37:$I$520,$I37,$D37:$D$520,$D37,$F37:$F$520,$F37,$C37:$C$520,"EAPG"),FALSE))</f>
        <v/>
      </c>
      <c r="R37" s="169" t="str" cm="1">
        <f t="array" ref="R37">IF(""=$F37,"",AND("Yes"=$L37,0&lt;SUM(COUNTIFS(WeightRange,"&gt;"&amp;0,DOSRange,$D37,TypeRange,{"2","3","21","22","23","25"}))))</f>
        <v/>
      </c>
      <c r="S37" s="170" t="str">
        <f t="shared" si="6"/>
        <v/>
      </c>
      <c r="T37" s="138"/>
      <c r="U37" s="177" t="str">
        <f t="shared" si="1"/>
        <v/>
      </c>
      <c r="V37" s="171" t="str">
        <f>IF($F37="","",MAX(0.25,IF(AND("2"=$J37,1&lt;COUNTIF(TypeRange,2)),0.5^(COUNTIFS(TypeRange,"2",DOSRange,$D37,WeightRange,"&gt;="&amp;$I37)-COUNTIFS($J37:$J$520,"2",$D37:$D$520,$D37,$I37:$I$520,$I37)),1)))</f>
        <v/>
      </c>
      <c r="W37" s="171" t="str">
        <f>IF($F37="","",MAX(0.25,IF(AND("Yes"=$O37,1&lt;COUNTIFS(AncDiscoRange,"Yes",DOSRange,$D37,EAPGRange,$F37,PaidRange,"EAPG")),0.5^(COUNTIFS(AncDiscoRange,"Yes",WeightRange,"&gt;="&amp;$I37,DOSRange,$D37,EAPGRange,$F37,PaidRange,"EAPG")-COUNTIFS($O37:$O$520,"Yes",$I37:$I$520,$I37,$D37:$D$520,$D37,$F37:$F$520,$F37,$C37:$C$520,"EAPG")),1)))</f>
        <v/>
      </c>
      <c r="X37" s="172" t="str">
        <f t="shared" si="2"/>
        <v/>
      </c>
      <c r="Y37" s="138"/>
      <c r="Z37" s="173" t="str">
        <f t="shared" si="3"/>
        <v/>
      </c>
      <c r="AA37" s="174" t="str">
        <f t="shared" si="7"/>
        <v/>
      </c>
      <c r="AB37" s="175" t="str">
        <f t="shared" si="4"/>
        <v/>
      </c>
    </row>
    <row r="38" spans="2:28" ht="15" x14ac:dyDescent="0.25">
      <c r="B38" s="163">
        <f t="shared" si="8"/>
        <v>18</v>
      </c>
      <c r="C38" s="119"/>
      <c r="D38" s="190"/>
      <c r="E38" s="165"/>
      <c r="F38" s="166"/>
      <c r="G38" s="169" t="str">
        <f>IF(""=F38,"",MATCH(1*$F38,'EAPG Table'!$B:$B,0))</f>
        <v/>
      </c>
      <c r="H38" s="165" t="str" cm="1">
        <f t="array" ref="H38">IF($F38="","",INDEX('EAPG Table'!$C:$C,$G38))</f>
        <v/>
      </c>
      <c r="I38" s="167" t="str" cm="1">
        <f t="array" ref="I38">IF($F38="","",IF("EAPG"&lt;&gt;C38,0,INDEX('EAPG Table'!$I:$I,$G38)))</f>
        <v/>
      </c>
      <c r="J38" s="138" t="str" cm="1">
        <f t="array" ref="J38">IF($F38="", "", INDEX('EAPG Table'!$D:$D, $G38))</f>
        <v/>
      </c>
      <c r="K38" s="119"/>
      <c r="L38" s="224" t="str" cm="1">
        <f t="array" ref="L38">IF(""=$F38,"",TRIM(INDEX('EAPG Table'!$F:$F,$G38)))</f>
        <v/>
      </c>
      <c r="M38" s="163"/>
      <c r="N38" s="138" t="str">
        <f t="shared" si="5"/>
        <v/>
      </c>
      <c r="O38" s="138" t="str">
        <f t="shared" si="0"/>
        <v/>
      </c>
      <c r="P38" s="169" t="str" cm="1">
        <f t="array" ref="P38">IF(""=$F38,"",IF(450=1*$F38,  IF(0&lt;COUNTIFS(WeightRange,"&gt;"&amp;0,TypeRange,"2"), TRUE, IF(AND(0&lt;COUNTIFS(WeightRange,"&gt;"&amp;0,TypeRange,"3"),0=COUNTIFS(WeightRange,"&gt;"&amp;0,TypeRange,{"2","2?"})), FALSE, TRUE)), ""))</f>
        <v/>
      </c>
      <c r="Q38" s="169" t="str">
        <f>IF(""=$F38,"",IF(450=$F38,0&lt;COUNTIFS(WeightRange,"&gt;="&amp;$I38,DOSRange,$D38,EAPGRange,$F38,PaidRange,"EAPG")-COUNTIFS($I38:$I$520,$I38,$D38:$D$520,$D38,$F38:$F$520,$F38,$C38:$C$520,"EAPG"),FALSE))</f>
        <v/>
      </c>
      <c r="R38" s="169" t="str" cm="1">
        <f t="array" ref="R38">IF(""=$F38,"",AND("Yes"=$L38,0&lt;SUM(COUNTIFS(WeightRange,"&gt;"&amp;0,DOSRange,$D38,TypeRange,{"2","3","21","22","23","25"}))))</f>
        <v/>
      </c>
      <c r="S38" s="170" t="str">
        <f t="shared" si="6"/>
        <v/>
      </c>
      <c r="T38" s="138"/>
      <c r="U38" s="177" t="str">
        <f t="shared" si="1"/>
        <v/>
      </c>
      <c r="V38" s="171" t="str">
        <f>IF($F38="","",MAX(0.25,IF(AND("2"=$J38,1&lt;COUNTIF(TypeRange,2)),0.5^(COUNTIFS(TypeRange,"2",DOSRange,$D38,WeightRange,"&gt;="&amp;$I38)-COUNTIFS($J38:$J$520,"2",$D38:$D$520,$D38,$I38:$I$520,$I38)),1)))</f>
        <v/>
      </c>
      <c r="W38" s="171" t="str">
        <f>IF($F38="","",MAX(0.25,IF(AND("Yes"=$O38,1&lt;COUNTIFS(AncDiscoRange,"Yes",DOSRange,$D38,EAPGRange,$F38,PaidRange,"EAPG")),0.5^(COUNTIFS(AncDiscoRange,"Yes",WeightRange,"&gt;="&amp;$I38,DOSRange,$D38,EAPGRange,$F38,PaidRange,"EAPG")-COUNTIFS($O38:$O$520,"Yes",$I38:$I$520,$I38,$D38:$D$520,$D38,$F38:$F$520,$F38,$C38:$C$520,"EAPG")),1)))</f>
        <v/>
      </c>
      <c r="X38" s="172" t="str">
        <f t="shared" si="2"/>
        <v/>
      </c>
      <c r="Y38" s="138"/>
      <c r="Z38" s="173" t="str">
        <f t="shared" si="3"/>
        <v/>
      </c>
      <c r="AA38" s="174" t="str">
        <f t="shared" si="7"/>
        <v/>
      </c>
      <c r="AB38" s="175" t="str">
        <f t="shared" si="4"/>
        <v/>
      </c>
    </row>
    <row r="39" spans="2:28" ht="15" x14ac:dyDescent="0.25">
      <c r="B39" s="163">
        <f t="shared" si="8"/>
        <v>19</v>
      </c>
      <c r="C39" s="119"/>
      <c r="D39" s="190"/>
      <c r="E39" s="165"/>
      <c r="F39" s="166"/>
      <c r="G39" s="169" t="str">
        <f>IF(""=F39,"",MATCH(1*$F39,'EAPG Table'!$B:$B,0))</f>
        <v/>
      </c>
      <c r="H39" s="165" t="str" cm="1">
        <f t="array" ref="H39">IF($F39="","",INDEX('EAPG Table'!$C:$C,$G39))</f>
        <v/>
      </c>
      <c r="I39" s="167" t="str" cm="1">
        <f t="array" ref="I39">IF($F39="","",IF("EAPG"&lt;&gt;C39,0,INDEX('EAPG Table'!$I:$I,$G39)))</f>
        <v/>
      </c>
      <c r="J39" s="138" t="str" cm="1">
        <f t="array" ref="J39">IF($F39="", "", INDEX('EAPG Table'!$D:$D, $G39))</f>
        <v/>
      </c>
      <c r="K39" s="119"/>
      <c r="L39" s="224" t="str" cm="1">
        <f t="array" ref="L39">IF(""=$F39,"",TRIM(INDEX('EAPG Table'!$F:$F,$G39)))</f>
        <v/>
      </c>
      <c r="M39" s="163"/>
      <c r="N39" s="138" t="str">
        <f t="shared" si="5"/>
        <v/>
      </c>
      <c r="O39" s="138" t="str">
        <f t="shared" si="0"/>
        <v/>
      </c>
      <c r="P39" s="169" t="str" cm="1">
        <f t="array" ref="P39">IF(""=$F39,"",IF(450=1*$F39,  IF(0&lt;COUNTIFS(WeightRange,"&gt;"&amp;0,TypeRange,"2"), TRUE, IF(AND(0&lt;COUNTIFS(WeightRange,"&gt;"&amp;0,TypeRange,"3"),0=COUNTIFS(WeightRange,"&gt;"&amp;0,TypeRange,{"2","2?"})), FALSE, TRUE)), ""))</f>
        <v/>
      </c>
      <c r="Q39" s="169" t="str">
        <f>IF(""=$F39,"",IF(450=$F39,0&lt;COUNTIFS(WeightRange,"&gt;="&amp;$I39,DOSRange,$D39,EAPGRange,$F39,PaidRange,"EAPG")-COUNTIFS($I39:$I$520,$I39,$D39:$D$520,$D39,$F39:$F$520,$F39,$C39:$C$520,"EAPG"),FALSE))</f>
        <v/>
      </c>
      <c r="R39" s="169" t="str" cm="1">
        <f t="array" ref="R39">IF(""=$F39,"",AND("Yes"=$L39,0&lt;SUM(COUNTIFS(WeightRange,"&gt;"&amp;0,DOSRange,$D39,TypeRange,{"2","3","21","22","23","25"}))))</f>
        <v/>
      </c>
      <c r="S39" s="170" t="str">
        <f t="shared" si="6"/>
        <v/>
      </c>
      <c r="T39" s="138"/>
      <c r="U39" s="177" t="str">
        <f t="shared" si="1"/>
        <v/>
      </c>
      <c r="V39" s="171" t="str">
        <f>IF($F39="","",MAX(0.25,IF(AND("2"=$J39,1&lt;COUNTIF(TypeRange,2)),0.5^(COUNTIFS(TypeRange,"2",DOSRange,$D39,WeightRange,"&gt;="&amp;$I39)-COUNTIFS($J39:$J$520,"2",$D39:$D$520,$D39,$I39:$I$520,$I39)),1)))</f>
        <v/>
      </c>
      <c r="W39" s="171" t="str">
        <f>IF($F39="","",MAX(0.25,IF(AND("Yes"=$O39,1&lt;COUNTIFS(AncDiscoRange,"Yes",DOSRange,$D39,EAPGRange,$F39,PaidRange,"EAPG")),0.5^(COUNTIFS(AncDiscoRange,"Yes",WeightRange,"&gt;="&amp;$I39,DOSRange,$D39,EAPGRange,$F39,PaidRange,"EAPG")-COUNTIFS($O39:$O$520,"Yes",$I39:$I$520,$I39,$D39:$D$520,$D39,$F39:$F$520,$F39,$C39:$C$520,"EAPG")),1)))</f>
        <v/>
      </c>
      <c r="X39" s="172" t="str">
        <f t="shared" si="2"/>
        <v/>
      </c>
      <c r="Y39" s="138"/>
      <c r="Z39" s="173" t="str">
        <f t="shared" si="3"/>
        <v/>
      </c>
      <c r="AA39" s="174" t="str">
        <f t="shared" si="7"/>
        <v/>
      </c>
      <c r="AB39" s="175" t="str">
        <f t="shared" si="4"/>
        <v/>
      </c>
    </row>
    <row r="40" spans="2:28" ht="15" x14ac:dyDescent="0.25">
      <c r="B40" s="178">
        <f t="shared" si="8"/>
        <v>20</v>
      </c>
      <c r="C40" s="120"/>
      <c r="D40" s="191"/>
      <c r="E40" s="179"/>
      <c r="F40" s="166"/>
      <c r="G40" s="182" t="str">
        <f>IF(""=F40,"",MATCH(1*$F40,'EAPG Table'!$B:$B,0))</f>
        <v/>
      </c>
      <c r="H40" s="179" t="str" cm="1">
        <f t="array" ref="H40">IF($F40="","",INDEX('EAPG Table'!$C:$C,$G40))</f>
        <v/>
      </c>
      <c r="I40" s="180" t="str" cm="1">
        <f t="array" ref="I40">IF($F40="","",IF("EAPG"&lt;&gt;C40,0,INDEX('EAPG Table'!$I:$I,$G40)))</f>
        <v/>
      </c>
      <c r="J40" s="181" t="str" cm="1">
        <f t="array" ref="J40">IF($F40="", "", INDEX('EAPG Table'!$D:$D, $G40))</f>
        <v/>
      </c>
      <c r="K40" s="120"/>
      <c r="L40" s="225" t="str" cm="1">
        <f t="array" ref="L40">IF(""=$F40,"",TRIM(INDEX('EAPG Table'!$F:$F,$G40)))</f>
        <v/>
      </c>
      <c r="M40" s="163"/>
      <c r="N40" s="181" t="str">
        <f t="shared" si="5"/>
        <v/>
      </c>
      <c r="O40" s="181" t="str">
        <f t="shared" si="0"/>
        <v/>
      </c>
      <c r="P40" s="182" t="str" cm="1">
        <f t="array" ref="P40">IF(""=$F40,"",IF(450=1*$F40,  IF(0&lt;COUNTIFS(WeightRange,"&gt;"&amp;0,TypeRange,"2"), TRUE, IF(AND(0&lt;COUNTIFS(WeightRange,"&gt;"&amp;0,TypeRange,"3"),0=COUNTIFS(WeightRange,"&gt;"&amp;0,TypeRange,{"2","2?"})), FALSE, TRUE)), ""))</f>
        <v/>
      </c>
      <c r="Q40" s="182" t="str">
        <f>IF(""=$F40,"",IF(450=$F40,0&lt;COUNTIFS(WeightRange,"&gt;="&amp;$I40,DOSRange,$D40,EAPGRange,$F40,PaidRange,"EAPG")-COUNTIFS($I40:$I$520,$I40,$D40:$D$520,$D40,$F40:$F$520,$F40,$C40:$C$520,"EAPG"),FALSE))</f>
        <v/>
      </c>
      <c r="R40" s="182" t="str" cm="1">
        <f t="array" ref="R40">IF(""=$F40,"",AND("Yes"=$L40,0&lt;SUM(COUNTIFS(WeightRange,"&gt;"&amp;0,DOSRange,$D40,TypeRange,{"2","3","21","22","23","25"}))))</f>
        <v/>
      </c>
      <c r="S40" s="183" t="str">
        <f t="shared" si="6"/>
        <v/>
      </c>
      <c r="T40" s="138"/>
      <c r="U40" s="184" t="str">
        <f t="shared" si="1"/>
        <v/>
      </c>
      <c r="V40" s="185" t="str">
        <f>IF($F40="","",MAX(0.25,IF(AND("2"=$J40,1&lt;COUNTIF(TypeRange,2)),0.5^(COUNTIFS(TypeRange,"2",DOSRange,$D40,WeightRange,"&gt;="&amp;$I40)-COUNTIFS($J40:$J$520,"2",$D40:$D$520,$D40,$I40:$I$520,$I40)),1)))</f>
        <v/>
      </c>
      <c r="W40" s="185" t="str">
        <f>IF($F40="","",MAX(0.25,IF(AND("Yes"=$O40,1&lt;COUNTIFS(AncDiscoRange,"Yes",DOSRange,$D40,EAPGRange,$F40,PaidRange,"EAPG")),0.5^(COUNTIFS(AncDiscoRange,"Yes",WeightRange,"&gt;="&amp;$I40,DOSRange,$D40,EAPGRange,$F40,PaidRange,"EAPG")-COUNTIFS($O40:$O$520,"Yes",$I40:$I$520,$I40,$D40:$D$520,$D40,$F40:$F$520,$F40,$C40:$C$520,"EAPG")),1)))</f>
        <v/>
      </c>
      <c r="X40" s="186" t="str">
        <f t="shared" si="2"/>
        <v/>
      </c>
      <c r="Y40" s="138"/>
      <c r="Z40" s="187" t="str">
        <f t="shared" si="3"/>
        <v/>
      </c>
      <c r="AA40" s="188" t="str">
        <f t="shared" si="7"/>
        <v/>
      </c>
      <c r="AB40" s="189" t="str">
        <f t="shared" si="4"/>
        <v/>
      </c>
    </row>
    <row r="41" spans="2:28" ht="15" x14ac:dyDescent="0.25">
      <c r="B41" s="163">
        <f t="shared" si="8"/>
        <v>21</v>
      </c>
      <c r="C41" s="119"/>
      <c r="D41" s="190"/>
      <c r="E41" s="165"/>
      <c r="F41" s="166"/>
      <c r="G41" s="169" t="str">
        <f>IF(""=F41,"",MATCH(1*$F41,'EAPG Table'!$B:$B,0))</f>
        <v/>
      </c>
      <c r="H41" s="165" t="str" cm="1">
        <f t="array" ref="H41">IF($F41="","",INDEX('EAPG Table'!$C:$C,$G41))</f>
        <v/>
      </c>
      <c r="I41" s="167" t="str" cm="1">
        <f t="array" ref="I41">IF($F41="","",IF("EAPG"&lt;&gt;C41,0,INDEX('EAPG Table'!$I:$I,$G41)))</f>
        <v/>
      </c>
      <c r="J41" s="138" t="str" cm="1">
        <f t="array" ref="J41">IF($F41="", "", INDEX('EAPG Table'!$D:$D, $G41))</f>
        <v/>
      </c>
      <c r="K41" s="119"/>
      <c r="L41" s="224" t="str" cm="1">
        <f t="array" ref="L41">IF(""=$F41,"",TRIM(INDEX('EAPG Table'!$F:$F,$G41)))</f>
        <v/>
      </c>
      <c r="M41" s="163"/>
      <c r="N41" s="138" t="str">
        <f t="shared" si="5"/>
        <v/>
      </c>
      <c r="O41" s="138" t="str">
        <f t="shared" si="0"/>
        <v/>
      </c>
      <c r="P41" s="169" t="str" cm="1">
        <f t="array" ref="P41">IF(""=$F41,"",IF(450=1*$F41,  IF(0&lt;COUNTIFS(WeightRange,"&gt;"&amp;0,TypeRange,"2"), TRUE, IF(AND(0&lt;COUNTIFS(WeightRange,"&gt;"&amp;0,TypeRange,"3"),0=COUNTIFS(WeightRange,"&gt;"&amp;0,TypeRange,{"2","2?"})), FALSE, TRUE)), ""))</f>
        <v/>
      </c>
      <c r="Q41" s="169" t="str">
        <f>IF(""=$F41,"",IF(450=$F41,0&lt;COUNTIFS(WeightRange,"&gt;="&amp;$I41,DOSRange,$D41,EAPGRange,$F41,PaidRange,"EAPG")-COUNTIFS($I41:$I$520,$I41,$D41:$D$520,$D41,$F41:$F$520,$F41,$C41:$C$520,"EAPG"),FALSE))</f>
        <v/>
      </c>
      <c r="R41" s="169" t="str" cm="1">
        <f t="array" ref="R41">IF(""=$F41,"",AND("Yes"=$L41,0&lt;SUM(COUNTIFS(WeightRange,"&gt;"&amp;0,DOSRange,$D41,TypeRange,{"2","3","21","22","23","25"}))))</f>
        <v/>
      </c>
      <c r="S41" s="170" t="str">
        <f t="shared" si="6"/>
        <v/>
      </c>
      <c r="T41" s="138"/>
      <c r="U41" s="177" t="str">
        <f t="shared" si="1"/>
        <v/>
      </c>
      <c r="V41" s="171" t="str">
        <f>IF($F41="","",MAX(0.25,IF(AND("2"=$J41,1&lt;COUNTIF(TypeRange,2)),0.5^(COUNTIFS(TypeRange,"2",DOSRange,$D41,WeightRange,"&gt;="&amp;$I41)-COUNTIFS($J41:$J$520,"2",$D41:$D$520,$D41,$I41:$I$520,$I41)),1)))</f>
        <v/>
      </c>
      <c r="W41" s="171" t="str">
        <f>IF($F41="","",MAX(0.25,IF(AND("Yes"=$O41,1&lt;COUNTIFS(AncDiscoRange,"Yes",DOSRange,$D41,EAPGRange,$F41,PaidRange,"EAPG")),0.5^(COUNTIFS(AncDiscoRange,"Yes",WeightRange,"&gt;="&amp;$I41,DOSRange,$D41,EAPGRange,$F41,PaidRange,"EAPG")-COUNTIFS($O41:$O$520,"Yes",$I41:$I$520,$I41,$D41:$D$520,$D41,$F41:$F$520,$F41,$C41:$C$520,"EAPG")),1)))</f>
        <v/>
      </c>
      <c r="X41" s="172" t="str">
        <f t="shared" si="2"/>
        <v/>
      </c>
      <c r="Y41" s="138"/>
      <c r="Z41" s="173" t="str">
        <f t="shared" si="3"/>
        <v/>
      </c>
      <c r="AA41" s="174" t="str">
        <f t="shared" si="7"/>
        <v/>
      </c>
      <c r="AB41" s="175" t="str">
        <f t="shared" si="4"/>
        <v/>
      </c>
    </row>
    <row r="42" spans="2:28" ht="15" x14ac:dyDescent="0.25">
      <c r="B42" s="163">
        <f t="shared" si="8"/>
        <v>22</v>
      </c>
      <c r="C42" s="119"/>
      <c r="D42" s="190"/>
      <c r="E42" s="165"/>
      <c r="F42" s="166"/>
      <c r="G42" s="169" t="str">
        <f>IF(""=F42,"",MATCH(1*$F42,'EAPG Table'!$B:$B,0))</f>
        <v/>
      </c>
      <c r="H42" s="165" t="str" cm="1">
        <f t="array" ref="H42">IF($F42="","",INDEX('EAPG Table'!$C:$C,$G42))</f>
        <v/>
      </c>
      <c r="I42" s="167" t="str" cm="1">
        <f t="array" ref="I42">IF($F42="","",IF("EAPG"&lt;&gt;C42,0,INDEX('EAPG Table'!$I:$I,$G42)))</f>
        <v/>
      </c>
      <c r="J42" s="138" t="str" cm="1">
        <f t="array" ref="J42">IF($F42="", "", INDEX('EAPG Table'!$D:$D, $G42))</f>
        <v/>
      </c>
      <c r="K42" s="119"/>
      <c r="L42" s="224" t="str" cm="1">
        <f t="array" ref="L42">IF(""=$F42,"",TRIM(INDEX('EAPG Table'!$F:$F,$G42)))</f>
        <v/>
      </c>
      <c r="M42" s="163"/>
      <c r="N42" s="138" t="str">
        <f t="shared" si="5"/>
        <v/>
      </c>
      <c r="O42" s="138" t="str">
        <f t="shared" si="0"/>
        <v/>
      </c>
      <c r="P42" s="169" t="str" cm="1">
        <f t="array" ref="P42">IF(""=$F42,"",IF(450=1*$F42,  IF(0&lt;COUNTIFS(WeightRange,"&gt;"&amp;0,TypeRange,"2"), TRUE, IF(AND(0&lt;COUNTIFS(WeightRange,"&gt;"&amp;0,TypeRange,"3"),0=COUNTIFS(WeightRange,"&gt;"&amp;0,TypeRange,{"2","2?"})), FALSE, TRUE)), ""))</f>
        <v/>
      </c>
      <c r="Q42" s="169" t="str">
        <f>IF(""=$F42,"",IF(450=$F42,0&lt;COUNTIFS(WeightRange,"&gt;="&amp;$I42,DOSRange,$D42,EAPGRange,$F42,PaidRange,"EAPG")-COUNTIFS($I42:$I$520,$I42,$D42:$D$520,$D42,$F42:$F$520,$F42,$C42:$C$520,"EAPG"),FALSE))</f>
        <v/>
      </c>
      <c r="R42" s="169" t="str" cm="1">
        <f t="array" ref="R42">IF(""=$F42,"",AND("Yes"=$L42,0&lt;SUM(COUNTIFS(WeightRange,"&gt;"&amp;0,DOSRange,$D42,TypeRange,{"2","3","21","22","23","25"}))))</f>
        <v/>
      </c>
      <c r="S42" s="170" t="str">
        <f t="shared" si="6"/>
        <v/>
      </c>
      <c r="T42" s="138"/>
      <c r="U42" s="177" t="str">
        <f t="shared" si="1"/>
        <v/>
      </c>
      <c r="V42" s="171" t="str">
        <f>IF($F42="","",MAX(0.25,IF(AND("2"=$J42,1&lt;COUNTIF(TypeRange,2)),0.5^(COUNTIFS(TypeRange,"2",DOSRange,$D42,WeightRange,"&gt;="&amp;$I42)-COUNTIFS($J42:$J$520,"2",$D42:$D$520,$D42,$I42:$I$520,$I42)),1)))</f>
        <v/>
      </c>
      <c r="W42" s="171" t="str">
        <f>IF($F42="","",MAX(0.25,IF(AND("Yes"=$O42,1&lt;COUNTIFS(AncDiscoRange,"Yes",DOSRange,$D42,EAPGRange,$F42,PaidRange,"EAPG")),0.5^(COUNTIFS(AncDiscoRange,"Yes",WeightRange,"&gt;="&amp;$I42,DOSRange,$D42,EAPGRange,$F42,PaidRange,"EAPG")-COUNTIFS($O42:$O$520,"Yes",$I42:$I$520,$I42,$D42:$D$520,$D42,$F42:$F$520,$F42,$C42:$C$520,"EAPG")),1)))</f>
        <v/>
      </c>
      <c r="X42" s="172" t="str">
        <f t="shared" si="2"/>
        <v/>
      </c>
      <c r="Y42" s="138"/>
      <c r="Z42" s="173" t="str">
        <f t="shared" si="3"/>
        <v/>
      </c>
      <c r="AA42" s="174" t="str">
        <f t="shared" si="7"/>
        <v/>
      </c>
      <c r="AB42" s="175" t="str">
        <f t="shared" si="4"/>
        <v/>
      </c>
    </row>
    <row r="43" spans="2:28" ht="15" x14ac:dyDescent="0.25">
      <c r="B43" s="163">
        <f t="shared" si="8"/>
        <v>23</v>
      </c>
      <c r="C43" s="119"/>
      <c r="D43" s="190"/>
      <c r="E43" s="165"/>
      <c r="F43" s="166"/>
      <c r="G43" s="169" t="str">
        <f>IF(""=F43,"",MATCH(1*$F43,'EAPG Table'!$B:$B,0))</f>
        <v/>
      </c>
      <c r="H43" s="165" t="str" cm="1">
        <f t="array" ref="H43">IF($F43="","",INDEX('EAPG Table'!$C:$C,$G43))</f>
        <v/>
      </c>
      <c r="I43" s="167" t="str" cm="1">
        <f t="array" ref="I43">IF($F43="","",IF("EAPG"&lt;&gt;C43,0,INDEX('EAPG Table'!$I:$I,$G43)))</f>
        <v/>
      </c>
      <c r="J43" s="138" t="str" cm="1">
        <f t="array" ref="J43">IF($F43="", "", INDEX('EAPG Table'!$D:$D, $G43))</f>
        <v/>
      </c>
      <c r="K43" s="119"/>
      <c r="L43" s="224" t="str" cm="1">
        <f t="array" ref="L43">IF(""=$F43,"",TRIM(INDEX('EAPG Table'!$F:$F,$G43)))</f>
        <v/>
      </c>
      <c r="M43" s="163"/>
      <c r="N43" s="138" t="str">
        <f t="shared" si="5"/>
        <v/>
      </c>
      <c r="O43" s="138" t="str">
        <f t="shared" si="0"/>
        <v/>
      </c>
      <c r="P43" s="169" t="str" cm="1">
        <f t="array" ref="P43">IF(""=$F43,"",IF(450=1*$F43,  IF(0&lt;COUNTIFS(WeightRange,"&gt;"&amp;0,TypeRange,"2"), TRUE, IF(AND(0&lt;COUNTIFS(WeightRange,"&gt;"&amp;0,TypeRange,"3"),0=COUNTIFS(WeightRange,"&gt;"&amp;0,TypeRange,{"2","2?"})), FALSE, TRUE)), ""))</f>
        <v/>
      </c>
      <c r="Q43" s="169" t="str">
        <f>IF(""=$F43,"",IF(450=$F43,0&lt;COUNTIFS(WeightRange,"&gt;="&amp;$I43,DOSRange,$D43,EAPGRange,$F43,PaidRange,"EAPG")-COUNTIFS($I43:$I$520,$I43,$D43:$D$520,$D43,$F43:$F$520,$F43,$C43:$C$520,"EAPG"),FALSE))</f>
        <v/>
      </c>
      <c r="R43" s="169" t="str" cm="1">
        <f t="array" ref="R43">IF(""=$F43,"",AND("Yes"=$L43,0&lt;SUM(COUNTIFS(WeightRange,"&gt;"&amp;0,DOSRange,$D43,TypeRange,{"2","3","21","22","23","25"}))))</f>
        <v/>
      </c>
      <c r="S43" s="170" t="str">
        <f t="shared" si="6"/>
        <v/>
      </c>
      <c r="T43" s="138"/>
      <c r="U43" s="177" t="str">
        <f t="shared" si="1"/>
        <v/>
      </c>
      <c r="V43" s="171" t="str">
        <f>IF($F43="","",MAX(0.25,IF(AND("2"=$J43,1&lt;COUNTIF(TypeRange,2)),0.5^(COUNTIFS(TypeRange,"2",DOSRange,$D43,WeightRange,"&gt;="&amp;$I43)-COUNTIFS($J43:$J$520,"2",$D43:$D$520,$D43,$I43:$I$520,$I43)),1)))</f>
        <v/>
      </c>
      <c r="W43" s="171" t="str">
        <f>IF($F43="","",MAX(0.25,IF(AND("Yes"=$O43,1&lt;COUNTIFS(AncDiscoRange,"Yes",DOSRange,$D43,EAPGRange,$F43,PaidRange,"EAPG")),0.5^(COUNTIFS(AncDiscoRange,"Yes",WeightRange,"&gt;="&amp;$I43,DOSRange,$D43,EAPGRange,$F43,PaidRange,"EAPG")-COUNTIFS($O43:$O$520,"Yes",$I43:$I$520,$I43,$D43:$D$520,$D43,$F43:$F$520,$F43,$C43:$C$520,"EAPG")),1)))</f>
        <v/>
      </c>
      <c r="X43" s="172" t="str">
        <f t="shared" si="2"/>
        <v/>
      </c>
      <c r="Y43" s="138"/>
      <c r="Z43" s="173" t="str">
        <f t="shared" si="3"/>
        <v/>
      </c>
      <c r="AA43" s="174" t="str">
        <f t="shared" si="7"/>
        <v/>
      </c>
      <c r="AB43" s="175" t="str">
        <f t="shared" si="4"/>
        <v/>
      </c>
    </row>
    <row r="44" spans="2:28" ht="15" x14ac:dyDescent="0.25">
      <c r="B44" s="163">
        <f t="shared" si="8"/>
        <v>24</v>
      </c>
      <c r="C44" s="119"/>
      <c r="D44" s="190"/>
      <c r="E44" s="165"/>
      <c r="F44" s="166"/>
      <c r="G44" s="169" t="str">
        <f>IF(""=F44,"",MATCH(1*$F44,'EAPG Table'!$B:$B,0))</f>
        <v/>
      </c>
      <c r="H44" s="165" t="str" cm="1">
        <f t="array" ref="H44">IF($F44="","",INDEX('EAPG Table'!$C:$C,$G44))</f>
        <v/>
      </c>
      <c r="I44" s="167" t="str" cm="1">
        <f t="array" ref="I44">IF($F44="","",IF("EAPG"&lt;&gt;C44,0,INDEX('EAPG Table'!$I:$I,$G44)))</f>
        <v/>
      </c>
      <c r="J44" s="138" t="str" cm="1">
        <f t="array" ref="J44">IF($F44="", "", INDEX('EAPG Table'!$D:$D, $G44))</f>
        <v/>
      </c>
      <c r="K44" s="119"/>
      <c r="L44" s="224" t="str" cm="1">
        <f t="array" ref="L44">IF(""=$F44,"",TRIM(INDEX('EAPG Table'!$F:$F,$G44)))</f>
        <v/>
      </c>
      <c r="M44" s="163"/>
      <c r="N44" s="138" t="str">
        <f t="shared" si="5"/>
        <v/>
      </c>
      <c r="O44" s="138" t="str">
        <f t="shared" si="0"/>
        <v/>
      </c>
      <c r="P44" s="169" t="str" cm="1">
        <f t="array" ref="P44">IF(""=$F44,"",IF(450=1*$F44,  IF(0&lt;COUNTIFS(WeightRange,"&gt;"&amp;0,TypeRange,"2"), TRUE, IF(AND(0&lt;COUNTIFS(WeightRange,"&gt;"&amp;0,TypeRange,"3"),0=COUNTIFS(WeightRange,"&gt;"&amp;0,TypeRange,{"2","2?"})), FALSE, TRUE)), ""))</f>
        <v/>
      </c>
      <c r="Q44" s="169" t="str">
        <f>IF(""=$F44,"",IF(450=$F44,0&lt;COUNTIFS(WeightRange,"&gt;="&amp;$I44,DOSRange,$D44,EAPGRange,$F44,PaidRange,"EAPG")-COUNTIFS($I44:$I$520,$I44,$D44:$D$520,$D44,$F44:$F$520,$F44,$C44:$C$520,"EAPG"),FALSE))</f>
        <v/>
      </c>
      <c r="R44" s="169" t="str" cm="1">
        <f t="array" ref="R44">IF(""=$F44,"",AND("Yes"=$L44,0&lt;SUM(COUNTIFS(WeightRange,"&gt;"&amp;0,DOSRange,$D44,TypeRange,{"2","3","21","22","23","25"}))))</f>
        <v/>
      </c>
      <c r="S44" s="170" t="str">
        <f t="shared" si="6"/>
        <v/>
      </c>
      <c r="T44" s="138"/>
      <c r="U44" s="177" t="str">
        <f t="shared" si="1"/>
        <v/>
      </c>
      <c r="V44" s="171" t="str">
        <f>IF($F44="","",MAX(0.25,IF(AND("2"=$J44,1&lt;COUNTIF(TypeRange,2)),0.5^(COUNTIFS(TypeRange,"2",DOSRange,$D44,WeightRange,"&gt;="&amp;$I44)-COUNTIFS($J44:$J$520,"2",$D44:$D$520,$D44,$I44:$I$520,$I44)),1)))</f>
        <v/>
      </c>
      <c r="W44" s="171" t="str">
        <f>IF($F44="","",MAX(0.25,IF(AND("Yes"=$O44,1&lt;COUNTIFS(AncDiscoRange,"Yes",DOSRange,$D44,EAPGRange,$F44,PaidRange,"EAPG")),0.5^(COUNTIFS(AncDiscoRange,"Yes",WeightRange,"&gt;="&amp;$I44,DOSRange,$D44,EAPGRange,$F44,PaidRange,"EAPG")-COUNTIFS($O44:$O$520,"Yes",$I44:$I$520,$I44,$D44:$D$520,$D44,$F44:$F$520,$F44,$C44:$C$520,"EAPG")),1)))</f>
        <v/>
      </c>
      <c r="X44" s="172" t="str">
        <f t="shared" si="2"/>
        <v/>
      </c>
      <c r="Y44" s="138"/>
      <c r="Z44" s="173" t="str">
        <f t="shared" si="3"/>
        <v/>
      </c>
      <c r="AA44" s="174" t="str">
        <f t="shared" si="7"/>
        <v/>
      </c>
      <c r="AB44" s="175" t="str">
        <f t="shared" si="4"/>
        <v/>
      </c>
    </row>
    <row r="45" spans="2:28" ht="15" x14ac:dyDescent="0.25">
      <c r="B45" s="178">
        <f t="shared" si="8"/>
        <v>25</v>
      </c>
      <c r="C45" s="120"/>
      <c r="D45" s="191"/>
      <c r="E45" s="179"/>
      <c r="F45" s="166"/>
      <c r="G45" s="182" t="str">
        <f>IF(""=F45,"",MATCH(1*$F45,'EAPG Table'!$B:$B,0))</f>
        <v/>
      </c>
      <c r="H45" s="179" t="str" cm="1">
        <f t="array" ref="H45">IF($F45="","",INDEX('EAPG Table'!$C:$C,$G45))</f>
        <v/>
      </c>
      <c r="I45" s="180" t="str" cm="1">
        <f t="array" ref="I45">IF($F45="","",IF("EAPG"&lt;&gt;C45,0,INDEX('EAPG Table'!$I:$I,$G45)))</f>
        <v/>
      </c>
      <c r="J45" s="181" t="str" cm="1">
        <f t="array" ref="J45">IF($F45="", "", INDEX('EAPG Table'!$D:$D, $G45))</f>
        <v/>
      </c>
      <c r="K45" s="120"/>
      <c r="L45" s="225" t="str" cm="1">
        <f t="array" ref="L45">IF(""=$F45,"",TRIM(INDEX('EAPG Table'!$F:$F,$G45)))</f>
        <v/>
      </c>
      <c r="M45" s="163"/>
      <c r="N45" s="181" t="str">
        <f t="shared" si="5"/>
        <v/>
      </c>
      <c r="O45" s="181" t="str">
        <f t="shared" si="0"/>
        <v/>
      </c>
      <c r="P45" s="182" t="str" cm="1">
        <f t="array" ref="P45">IF(""=$F45,"",IF(450=1*$F45,  IF(0&lt;COUNTIFS(WeightRange,"&gt;"&amp;0,TypeRange,"2"), TRUE, IF(AND(0&lt;COUNTIFS(WeightRange,"&gt;"&amp;0,TypeRange,"3"),0=COUNTIFS(WeightRange,"&gt;"&amp;0,TypeRange,{"2","2?"})), FALSE, TRUE)), ""))</f>
        <v/>
      </c>
      <c r="Q45" s="182" t="str">
        <f>IF(""=$F45,"",IF(450=$F45,0&lt;COUNTIFS(WeightRange,"&gt;="&amp;$I45,DOSRange,$D45,EAPGRange,$F45,PaidRange,"EAPG")-COUNTIFS($I45:$I$520,$I45,$D45:$D$520,$D45,$F45:$F$520,$F45,$C45:$C$520,"EAPG"),FALSE))</f>
        <v/>
      </c>
      <c r="R45" s="182" t="str" cm="1">
        <f t="array" ref="R45">IF(""=$F45,"",AND("Yes"=$L45,0&lt;SUM(COUNTIFS(WeightRange,"&gt;"&amp;0,DOSRange,$D45,TypeRange,{"2","3","21","22","23","25"}))))</f>
        <v/>
      </c>
      <c r="S45" s="183" t="str">
        <f t="shared" si="6"/>
        <v/>
      </c>
      <c r="T45" s="138"/>
      <c r="U45" s="184" t="str">
        <f t="shared" si="1"/>
        <v/>
      </c>
      <c r="V45" s="185" t="str">
        <f>IF($F45="","",MAX(0.25,IF(AND("2"=$J45,1&lt;COUNTIF(TypeRange,2)),0.5^(COUNTIFS(TypeRange,"2",DOSRange,$D45,WeightRange,"&gt;="&amp;$I45)-COUNTIFS($J45:$J$520,"2",$D45:$D$520,$D45,$I45:$I$520,$I45)),1)))</f>
        <v/>
      </c>
      <c r="W45" s="185" t="str">
        <f>IF($F45="","",MAX(0.25,IF(AND("Yes"=$O45,1&lt;COUNTIFS(AncDiscoRange,"Yes",DOSRange,$D45,EAPGRange,$F45,PaidRange,"EAPG")),0.5^(COUNTIFS(AncDiscoRange,"Yes",WeightRange,"&gt;="&amp;$I45,DOSRange,$D45,EAPGRange,$F45,PaidRange,"EAPG")-COUNTIFS($O45:$O$520,"Yes",$I45:$I$520,$I45,$D45:$D$520,$D45,$F45:$F$520,$F45,$C45:$C$520,"EAPG")),1)))</f>
        <v/>
      </c>
      <c r="X45" s="186" t="str">
        <f t="shared" si="2"/>
        <v/>
      </c>
      <c r="Y45" s="138"/>
      <c r="Z45" s="187" t="str">
        <f t="shared" si="3"/>
        <v/>
      </c>
      <c r="AA45" s="188" t="str">
        <f t="shared" si="7"/>
        <v/>
      </c>
      <c r="AB45" s="189" t="str">
        <f t="shared" si="4"/>
        <v/>
      </c>
    </row>
    <row r="46" spans="2:28" ht="15" x14ac:dyDescent="0.25">
      <c r="B46" s="163">
        <f t="shared" si="8"/>
        <v>26</v>
      </c>
      <c r="C46" s="119"/>
      <c r="D46" s="190"/>
      <c r="E46" s="165"/>
      <c r="F46" s="166"/>
      <c r="G46" s="169" t="str">
        <f>IF(""=F46,"",MATCH(1*$F46,'EAPG Table'!$B:$B,0))</f>
        <v/>
      </c>
      <c r="H46" s="165" t="str" cm="1">
        <f t="array" ref="H46">IF($F46="","",INDEX('EAPG Table'!$C:$C,$G46))</f>
        <v/>
      </c>
      <c r="I46" s="167" t="str" cm="1">
        <f t="array" ref="I46">IF($F46="","",IF("EAPG"&lt;&gt;C46,0,INDEX('EAPG Table'!$I:$I,$G46)))</f>
        <v/>
      </c>
      <c r="J46" s="138" t="str" cm="1">
        <f t="array" ref="J46">IF($F46="", "", INDEX('EAPG Table'!$D:$D, $G46))</f>
        <v/>
      </c>
      <c r="K46" s="119"/>
      <c r="L46" s="224" t="str" cm="1">
        <f t="array" ref="L46">IF(""=$F46,"",TRIM(INDEX('EAPG Table'!$F:$F,$G46)))</f>
        <v/>
      </c>
      <c r="M46" s="163"/>
      <c r="N46" s="138" t="str">
        <f t="shared" si="5"/>
        <v/>
      </c>
      <c r="O46" s="138" t="str">
        <f t="shared" si="0"/>
        <v/>
      </c>
      <c r="P46" s="169" t="str" cm="1">
        <f t="array" ref="P46">IF(""=$F46,"",IF(450=1*$F46,  IF(0&lt;COUNTIFS(WeightRange,"&gt;"&amp;0,TypeRange,"2"), TRUE, IF(AND(0&lt;COUNTIFS(WeightRange,"&gt;"&amp;0,TypeRange,"3"),0=COUNTIFS(WeightRange,"&gt;"&amp;0,TypeRange,{"2","2?"})), FALSE, TRUE)), ""))</f>
        <v/>
      </c>
      <c r="Q46" s="169" t="str">
        <f>IF(""=$F46,"",IF(450=$F46,0&lt;COUNTIFS(WeightRange,"&gt;="&amp;$I46,DOSRange,$D46,EAPGRange,$F46,PaidRange,"EAPG")-COUNTIFS($I46:$I$520,$I46,$D46:$D$520,$D46,$F46:$F$520,$F46,$C46:$C$520,"EAPG"),FALSE))</f>
        <v/>
      </c>
      <c r="R46" s="169" t="str" cm="1">
        <f t="array" ref="R46">IF(""=$F46,"",AND("Yes"=$L46,0&lt;SUM(COUNTIFS(WeightRange,"&gt;"&amp;0,DOSRange,$D46,TypeRange,{"2","3","21","22","23","25"}))))</f>
        <v/>
      </c>
      <c r="S46" s="170" t="str">
        <f t="shared" si="6"/>
        <v/>
      </c>
      <c r="T46" s="138"/>
      <c r="U46" s="177" t="str">
        <f t="shared" si="1"/>
        <v/>
      </c>
      <c r="V46" s="171" t="str">
        <f>IF($F46="","",MAX(0.25,IF(AND("2"=$J46,1&lt;COUNTIF(TypeRange,2)),0.5^(COUNTIFS(TypeRange,"2",DOSRange,$D46,WeightRange,"&gt;="&amp;$I46)-COUNTIFS($J46:$J$520,"2",$D46:$D$520,$D46,$I46:$I$520,$I46)),1)))</f>
        <v/>
      </c>
      <c r="W46" s="171" t="str">
        <f>IF($F46="","",MAX(0.25,IF(AND("Yes"=$O46,1&lt;COUNTIFS(AncDiscoRange,"Yes",DOSRange,$D46,EAPGRange,$F46,PaidRange,"EAPG")),0.5^(COUNTIFS(AncDiscoRange,"Yes",WeightRange,"&gt;="&amp;$I46,DOSRange,$D46,EAPGRange,$F46,PaidRange,"EAPG")-COUNTIFS($O46:$O$520,"Yes",$I46:$I$520,$I46,$D46:$D$520,$D46,$F46:$F$520,$F46,$C46:$C$520,"EAPG")),1)))</f>
        <v/>
      </c>
      <c r="X46" s="172" t="str">
        <f t="shared" si="2"/>
        <v/>
      </c>
      <c r="Y46" s="138"/>
      <c r="Z46" s="173" t="str">
        <f t="shared" si="3"/>
        <v/>
      </c>
      <c r="AA46" s="174" t="str">
        <f t="shared" si="7"/>
        <v/>
      </c>
      <c r="AB46" s="175" t="str">
        <f t="shared" si="4"/>
        <v/>
      </c>
    </row>
    <row r="47" spans="2:28" ht="15" x14ac:dyDescent="0.25">
      <c r="B47" s="163">
        <f t="shared" si="8"/>
        <v>27</v>
      </c>
      <c r="C47" s="119"/>
      <c r="D47" s="190"/>
      <c r="E47" s="165"/>
      <c r="F47" s="166"/>
      <c r="G47" s="169" t="str">
        <f>IF(""=F47,"",MATCH(1*$F47,'EAPG Table'!$B:$B,0))</f>
        <v/>
      </c>
      <c r="H47" s="165" t="str" cm="1">
        <f t="array" ref="H47">IF($F47="","",INDEX('EAPG Table'!$C:$C,$G47))</f>
        <v/>
      </c>
      <c r="I47" s="167" t="str" cm="1">
        <f t="array" ref="I47">IF($F47="","",IF("EAPG"&lt;&gt;C47,0,INDEX('EAPG Table'!$I:$I,$G47)))</f>
        <v/>
      </c>
      <c r="J47" s="138" t="str" cm="1">
        <f t="array" ref="J47">IF($F47="", "", INDEX('EAPG Table'!$D:$D, $G47))</f>
        <v/>
      </c>
      <c r="K47" s="119"/>
      <c r="L47" s="224" t="str" cm="1">
        <f t="array" ref="L47">IF(""=$F47,"",TRIM(INDEX('EAPG Table'!$F:$F,$G47)))</f>
        <v/>
      </c>
      <c r="M47" s="163"/>
      <c r="N47" s="138" t="str">
        <f t="shared" si="5"/>
        <v/>
      </c>
      <c r="O47" s="138" t="str">
        <f t="shared" si="0"/>
        <v/>
      </c>
      <c r="P47" s="169" t="str" cm="1">
        <f t="array" ref="P47">IF(""=$F47,"",IF(450=1*$F47,  IF(0&lt;COUNTIFS(WeightRange,"&gt;"&amp;0,TypeRange,"2"), TRUE, IF(AND(0&lt;COUNTIFS(WeightRange,"&gt;"&amp;0,TypeRange,"3"),0=COUNTIFS(WeightRange,"&gt;"&amp;0,TypeRange,{"2","2?"})), FALSE, TRUE)), ""))</f>
        <v/>
      </c>
      <c r="Q47" s="169" t="str">
        <f>IF(""=$F47,"",IF(450=$F47,0&lt;COUNTIFS(WeightRange,"&gt;="&amp;$I47,DOSRange,$D47,EAPGRange,$F47,PaidRange,"EAPG")-COUNTIFS($I47:$I$520,$I47,$D47:$D$520,$D47,$F47:$F$520,$F47,$C47:$C$520,"EAPG"),FALSE))</f>
        <v/>
      </c>
      <c r="R47" s="169" t="str" cm="1">
        <f t="array" ref="R47">IF(""=$F47,"",AND("Yes"=$L47,0&lt;SUM(COUNTIFS(WeightRange,"&gt;"&amp;0,DOSRange,$D47,TypeRange,{"2","3","21","22","23","25"}))))</f>
        <v/>
      </c>
      <c r="S47" s="170" t="str">
        <f t="shared" si="6"/>
        <v/>
      </c>
      <c r="T47" s="138"/>
      <c r="U47" s="177" t="str">
        <f t="shared" si="1"/>
        <v/>
      </c>
      <c r="V47" s="171" t="str">
        <f>IF($F47="","",MAX(0.25,IF(AND("2"=$J47,1&lt;COUNTIF(TypeRange,2)),0.5^(COUNTIFS(TypeRange,"2",DOSRange,$D47,WeightRange,"&gt;="&amp;$I47)-COUNTIFS($J47:$J$520,"2",$D47:$D$520,$D47,$I47:$I$520,$I47)),1)))</f>
        <v/>
      </c>
      <c r="W47" s="171" t="str">
        <f>IF($F47="","",MAX(0.25,IF(AND("Yes"=$O47,1&lt;COUNTIFS(AncDiscoRange,"Yes",DOSRange,$D47,EAPGRange,$F47,PaidRange,"EAPG")),0.5^(COUNTIFS(AncDiscoRange,"Yes",WeightRange,"&gt;="&amp;$I47,DOSRange,$D47,EAPGRange,$F47,PaidRange,"EAPG")-COUNTIFS($O47:$O$520,"Yes",$I47:$I$520,$I47,$D47:$D$520,$D47,$F47:$F$520,$F47,$C47:$C$520,"EAPG")),1)))</f>
        <v/>
      </c>
      <c r="X47" s="172" t="str">
        <f t="shared" si="2"/>
        <v/>
      </c>
      <c r="Y47" s="138"/>
      <c r="Z47" s="173" t="str">
        <f t="shared" si="3"/>
        <v/>
      </c>
      <c r="AA47" s="174" t="str">
        <f t="shared" si="7"/>
        <v/>
      </c>
      <c r="AB47" s="175" t="str">
        <f t="shared" si="4"/>
        <v/>
      </c>
    </row>
    <row r="48" spans="2:28" ht="15" x14ac:dyDescent="0.25">
      <c r="B48" s="163">
        <f t="shared" si="8"/>
        <v>28</v>
      </c>
      <c r="C48" s="119"/>
      <c r="D48" s="190"/>
      <c r="E48" s="165"/>
      <c r="F48" s="166"/>
      <c r="G48" s="169" t="str">
        <f>IF(""=F48,"",MATCH(1*$F48,'EAPG Table'!$B:$B,0))</f>
        <v/>
      </c>
      <c r="H48" s="165" t="str" cm="1">
        <f t="array" ref="H48">IF($F48="","",INDEX('EAPG Table'!$C:$C,$G48))</f>
        <v/>
      </c>
      <c r="I48" s="167" t="str" cm="1">
        <f t="array" ref="I48">IF($F48="","",IF("EAPG"&lt;&gt;C48,0,INDEX('EAPG Table'!$I:$I,$G48)))</f>
        <v/>
      </c>
      <c r="J48" s="138" t="str" cm="1">
        <f t="array" ref="J48">IF($F48="", "", INDEX('EAPG Table'!$D:$D, $G48))</f>
        <v/>
      </c>
      <c r="K48" s="119"/>
      <c r="L48" s="224" t="str" cm="1">
        <f t="array" ref="L48">IF(""=$F48,"",TRIM(INDEX('EAPG Table'!$F:$F,$G48)))</f>
        <v/>
      </c>
      <c r="M48" s="163"/>
      <c r="N48" s="138" t="str">
        <f t="shared" si="5"/>
        <v/>
      </c>
      <c r="O48" s="138" t="str">
        <f t="shared" si="0"/>
        <v/>
      </c>
      <c r="P48" s="169" t="str" cm="1">
        <f t="array" ref="P48">IF(""=$F48,"",IF(450=1*$F48,  IF(0&lt;COUNTIFS(WeightRange,"&gt;"&amp;0,TypeRange,"2"), TRUE, IF(AND(0&lt;COUNTIFS(WeightRange,"&gt;"&amp;0,TypeRange,"3"),0=COUNTIFS(WeightRange,"&gt;"&amp;0,TypeRange,{"2","2?"})), FALSE, TRUE)), ""))</f>
        <v/>
      </c>
      <c r="Q48" s="169" t="str">
        <f>IF(""=$F48,"",IF(450=$F48,0&lt;COUNTIFS(WeightRange,"&gt;="&amp;$I48,DOSRange,$D48,EAPGRange,$F48,PaidRange,"EAPG")-COUNTIFS($I48:$I$520,$I48,$D48:$D$520,$D48,$F48:$F$520,$F48,$C48:$C$520,"EAPG"),FALSE))</f>
        <v/>
      </c>
      <c r="R48" s="169" t="str" cm="1">
        <f t="array" ref="R48">IF(""=$F48,"",AND("Yes"=$L48,0&lt;SUM(COUNTIFS(WeightRange,"&gt;"&amp;0,DOSRange,$D48,TypeRange,{"2","3","21","22","23","25"}))))</f>
        <v/>
      </c>
      <c r="S48" s="170" t="str">
        <f t="shared" si="6"/>
        <v/>
      </c>
      <c r="T48" s="138"/>
      <c r="U48" s="177" t="str">
        <f t="shared" si="1"/>
        <v/>
      </c>
      <c r="V48" s="171" t="str">
        <f>IF($F48="","",MAX(0.25,IF(AND("2"=$J48,1&lt;COUNTIF(TypeRange,2)),0.5^(COUNTIFS(TypeRange,"2",DOSRange,$D48,WeightRange,"&gt;="&amp;$I48)-COUNTIFS($J48:$J$520,"2",$D48:$D$520,$D48,$I48:$I$520,$I48)),1)))</f>
        <v/>
      </c>
      <c r="W48" s="171" t="str">
        <f>IF($F48="","",MAX(0.25,IF(AND("Yes"=$O48,1&lt;COUNTIFS(AncDiscoRange,"Yes",DOSRange,$D48,EAPGRange,$F48,PaidRange,"EAPG")),0.5^(COUNTIFS(AncDiscoRange,"Yes",WeightRange,"&gt;="&amp;$I48,DOSRange,$D48,EAPGRange,$F48,PaidRange,"EAPG")-COUNTIFS($O48:$O$520,"Yes",$I48:$I$520,$I48,$D48:$D$520,$D48,$F48:$F$520,$F48,$C48:$C$520,"EAPG")),1)))</f>
        <v/>
      </c>
      <c r="X48" s="172" t="str">
        <f t="shared" si="2"/>
        <v/>
      </c>
      <c r="Y48" s="138"/>
      <c r="Z48" s="173" t="str">
        <f t="shared" si="3"/>
        <v/>
      </c>
      <c r="AA48" s="174" t="str">
        <f t="shared" si="7"/>
        <v/>
      </c>
      <c r="AB48" s="175" t="str">
        <f t="shared" si="4"/>
        <v/>
      </c>
    </row>
    <row r="49" spans="2:28" ht="15" x14ac:dyDescent="0.25">
      <c r="B49" s="163">
        <f t="shared" si="8"/>
        <v>29</v>
      </c>
      <c r="C49" s="119"/>
      <c r="D49" s="190"/>
      <c r="E49" s="165"/>
      <c r="F49" s="166"/>
      <c r="G49" s="169" t="str">
        <f>IF(""=F49,"",MATCH(1*$F49,'EAPG Table'!$B:$B,0))</f>
        <v/>
      </c>
      <c r="H49" s="165" t="str" cm="1">
        <f t="array" ref="H49">IF($F49="","",INDEX('EAPG Table'!$C:$C,$G49))</f>
        <v/>
      </c>
      <c r="I49" s="167" t="str" cm="1">
        <f t="array" ref="I49">IF($F49="","",IF("EAPG"&lt;&gt;C49,0,INDEX('EAPG Table'!$I:$I,$G49)))</f>
        <v/>
      </c>
      <c r="J49" s="138" t="str" cm="1">
        <f t="array" ref="J49">IF($F49="", "", INDEX('EAPG Table'!$D:$D, $G49))</f>
        <v/>
      </c>
      <c r="K49" s="119"/>
      <c r="L49" s="224" t="str" cm="1">
        <f t="array" ref="L49">IF(""=$F49,"",TRIM(INDEX('EAPG Table'!$F:$F,$G49)))</f>
        <v/>
      </c>
      <c r="M49" s="163"/>
      <c r="N49" s="138" t="str">
        <f t="shared" si="5"/>
        <v/>
      </c>
      <c r="O49" s="138" t="str">
        <f t="shared" si="0"/>
        <v/>
      </c>
      <c r="P49" s="169" t="str" cm="1">
        <f t="array" ref="P49">IF(""=$F49,"",IF(450=1*$F49,  IF(0&lt;COUNTIFS(WeightRange,"&gt;"&amp;0,TypeRange,"2"), TRUE, IF(AND(0&lt;COUNTIFS(WeightRange,"&gt;"&amp;0,TypeRange,"3"),0=COUNTIFS(WeightRange,"&gt;"&amp;0,TypeRange,{"2","2?"})), FALSE, TRUE)), ""))</f>
        <v/>
      </c>
      <c r="Q49" s="169" t="str">
        <f>IF(""=$F49,"",IF(450=$F49,0&lt;COUNTIFS(WeightRange,"&gt;="&amp;$I49,DOSRange,$D49,EAPGRange,$F49,PaidRange,"EAPG")-COUNTIFS($I49:$I$520,$I49,$D49:$D$520,$D49,$F49:$F$520,$F49,$C49:$C$520,"EAPG"),FALSE))</f>
        <v/>
      </c>
      <c r="R49" s="169" t="str" cm="1">
        <f t="array" ref="R49">IF(""=$F49,"",AND("Yes"=$L49,0&lt;SUM(COUNTIFS(WeightRange,"&gt;"&amp;0,DOSRange,$D49,TypeRange,{"2","3","21","22","23","25"}))))</f>
        <v/>
      </c>
      <c r="S49" s="170" t="str">
        <f t="shared" si="6"/>
        <v/>
      </c>
      <c r="T49" s="138"/>
      <c r="U49" s="177" t="str">
        <f t="shared" si="1"/>
        <v/>
      </c>
      <c r="V49" s="171" t="str">
        <f>IF($F49="","",MAX(0.25,IF(AND("2"=$J49,1&lt;COUNTIF(TypeRange,2)),0.5^(COUNTIFS(TypeRange,"2",DOSRange,$D49,WeightRange,"&gt;="&amp;$I49)-COUNTIFS($J49:$J$520,"2",$D49:$D$520,$D49,$I49:$I$520,$I49)),1)))</f>
        <v/>
      </c>
      <c r="W49" s="171" t="str">
        <f>IF($F49="","",MAX(0.25,IF(AND("Yes"=$O49,1&lt;COUNTIFS(AncDiscoRange,"Yes",DOSRange,$D49,EAPGRange,$F49,PaidRange,"EAPG")),0.5^(COUNTIFS(AncDiscoRange,"Yes",WeightRange,"&gt;="&amp;$I49,DOSRange,$D49,EAPGRange,$F49,PaidRange,"EAPG")-COUNTIFS($O49:$O$520,"Yes",$I49:$I$520,$I49,$D49:$D$520,$D49,$F49:$F$520,$F49,$C49:$C$520,"EAPG")),1)))</f>
        <v/>
      </c>
      <c r="X49" s="172" t="str">
        <f t="shared" si="2"/>
        <v/>
      </c>
      <c r="Y49" s="138"/>
      <c r="Z49" s="173" t="str">
        <f t="shared" si="3"/>
        <v/>
      </c>
      <c r="AA49" s="174" t="str">
        <f t="shared" si="7"/>
        <v/>
      </c>
      <c r="AB49" s="175" t="str">
        <f t="shared" si="4"/>
        <v/>
      </c>
    </row>
    <row r="50" spans="2:28" ht="15" x14ac:dyDescent="0.25">
      <c r="B50" s="178">
        <f t="shared" si="8"/>
        <v>30</v>
      </c>
      <c r="C50" s="120"/>
      <c r="D50" s="191"/>
      <c r="E50" s="179"/>
      <c r="F50" s="166"/>
      <c r="G50" s="182" t="str">
        <f>IF(""=F50,"",MATCH(1*$F50,'EAPG Table'!$B:$B,0))</f>
        <v/>
      </c>
      <c r="H50" s="179" t="str" cm="1">
        <f t="array" ref="H50">IF($F50="","",INDEX('EAPG Table'!$C:$C,$G50))</f>
        <v/>
      </c>
      <c r="I50" s="180" t="str" cm="1">
        <f t="array" ref="I50">IF($F50="","",IF("EAPG"&lt;&gt;C50,0,INDEX('EAPG Table'!$I:$I,$G50)))</f>
        <v/>
      </c>
      <c r="J50" s="181" t="str" cm="1">
        <f t="array" ref="J50">IF($F50="", "", INDEX('EAPG Table'!$D:$D, $G50))</f>
        <v/>
      </c>
      <c r="K50" s="120"/>
      <c r="L50" s="225" t="str" cm="1">
        <f t="array" ref="L50">IF(""=$F50,"",TRIM(INDEX('EAPG Table'!$F:$F,$G50)))</f>
        <v/>
      </c>
      <c r="M50" s="163"/>
      <c r="N50" s="181" t="str">
        <f t="shared" si="5"/>
        <v/>
      </c>
      <c r="O50" s="181" t="str">
        <f t="shared" si="0"/>
        <v/>
      </c>
      <c r="P50" s="182" t="str" cm="1">
        <f t="array" ref="P50">IF(""=$F50,"",IF(450=1*$F50,  IF(0&lt;COUNTIFS(WeightRange,"&gt;"&amp;0,TypeRange,"2"), TRUE, IF(AND(0&lt;COUNTIFS(WeightRange,"&gt;"&amp;0,TypeRange,"3"),0=COUNTIFS(WeightRange,"&gt;"&amp;0,TypeRange,{"2","2?"})), FALSE, TRUE)), ""))</f>
        <v/>
      </c>
      <c r="Q50" s="182" t="str">
        <f>IF(""=$F50,"",IF(450=$F50,0&lt;COUNTIFS(WeightRange,"&gt;="&amp;$I50,DOSRange,$D50,EAPGRange,$F50,PaidRange,"EAPG")-COUNTIFS($I50:$I$520,$I50,$D50:$D$520,$D50,$F50:$F$520,$F50,$C50:$C$520,"EAPG"),FALSE))</f>
        <v/>
      </c>
      <c r="R50" s="182" t="str" cm="1">
        <f t="array" ref="R50">IF(""=$F50,"",AND("Yes"=$L50,0&lt;SUM(COUNTIFS(WeightRange,"&gt;"&amp;0,DOSRange,$D50,TypeRange,{"2","3","21","22","23","25"}))))</f>
        <v/>
      </c>
      <c r="S50" s="183" t="str">
        <f t="shared" si="6"/>
        <v/>
      </c>
      <c r="T50" s="138"/>
      <c r="U50" s="184" t="str">
        <f t="shared" si="1"/>
        <v/>
      </c>
      <c r="V50" s="185" t="str">
        <f>IF($F50="","",MAX(0.25,IF(AND("2"=$J50,1&lt;COUNTIF(TypeRange,2)),0.5^(COUNTIFS(TypeRange,"2",DOSRange,$D50,WeightRange,"&gt;="&amp;$I50)-COUNTIFS($J50:$J$520,"2",$D50:$D$520,$D50,$I50:$I$520,$I50)),1)))</f>
        <v/>
      </c>
      <c r="W50" s="185" t="str">
        <f>IF($F50="","",MAX(0.25,IF(AND("Yes"=$O50,1&lt;COUNTIFS(AncDiscoRange,"Yes",DOSRange,$D50,EAPGRange,$F50,PaidRange,"EAPG")),0.5^(COUNTIFS(AncDiscoRange,"Yes",WeightRange,"&gt;="&amp;$I50,DOSRange,$D50,EAPGRange,$F50,PaidRange,"EAPG")-COUNTIFS($O50:$O$520,"Yes",$I50:$I$520,$I50,$D50:$D$520,$D50,$F50:$F$520,$F50,$C50:$C$520,"EAPG")),1)))</f>
        <v/>
      </c>
      <c r="X50" s="186" t="str">
        <f t="shared" si="2"/>
        <v/>
      </c>
      <c r="Y50" s="138"/>
      <c r="Z50" s="187" t="str">
        <f t="shared" si="3"/>
        <v/>
      </c>
      <c r="AA50" s="188" t="str">
        <f t="shared" si="7"/>
        <v/>
      </c>
      <c r="AB50" s="189" t="str">
        <f t="shared" si="4"/>
        <v/>
      </c>
    </row>
    <row r="51" spans="2:28" ht="15" x14ac:dyDescent="0.25">
      <c r="B51" s="163">
        <f t="shared" si="8"/>
        <v>31</v>
      </c>
      <c r="C51" s="119"/>
      <c r="D51" s="190"/>
      <c r="E51" s="165"/>
      <c r="F51" s="166"/>
      <c r="G51" s="169" t="str">
        <f>IF(""=F51,"",MATCH(1*$F51,'EAPG Table'!$B:$B,0))</f>
        <v/>
      </c>
      <c r="H51" s="165" t="str" cm="1">
        <f t="array" ref="H51">IF($F51="","",INDEX('EAPG Table'!$C:$C,$G51))</f>
        <v/>
      </c>
      <c r="I51" s="167" t="str" cm="1">
        <f t="array" ref="I51">IF($F51="","",IF("EAPG"&lt;&gt;C51,0,INDEX('EAPG Table'!$I:$I,$G51)))</f>
        <v/>
      </c>
      <c r="J51" s="138" t="str" cm="1">
        <f t="array" ref="J51">IF($F51="", "", INDEX('EAPG Table'!$D:$D, $G51))</f>
        <v/>
      </c>
      <c r="K51" s="119"/>
      <c r="L51" s="224" t="str" cm="1">
        <f t="array" ref="L51">IF(""=$F51,"",TRIM(INDEX('EAPG Table'!$F:$F,$G51)))</f>
        <v/>
      </c>
      <c r="M51" s="163"/>
      <c r="N51" s="138" t="str">
        <f t="shared" si="5"/>
        <v/>
      </c>
      <c r="O51" s="138" t="str">
        <f t="shared" si="0"/>
        <v/>
      </c>
      <c r="P51" s="169" t="str" cm="1">
        <f t="array" ref="P51">IF(""=$F51,"",IF(450=1*$F51,  IF(0&lt;COUNTIFS(WeightRange,"&gt;"&amp;0,TypeRange,"2"), TRUE, IF(AND(0&lt;COUNTIFS(WeightRange,"&gt;"&amp;0,TypeRange,"3"),0=COUNTIFS(WeightRange,"&gt;"&amp;0,TypeRange,{"2","2?"})), FALSE, TRUE)), ""))</f>
        <v/>
      </c>
      <c r="Q51" s="169" t="str">
        <f>IF(""=$F51,"",IF(450=$F51,0&lt;COUNTIFS(WeightRange,"&gt;="&amp;$I51,DOSRange,$D51,EAPGRange,$F51,PaidRange,"EAPG")-COUNTIFS($I51:$I$520,$I51,$D51:$D$520,$D51,$F51:$F$520,$F51,$C51:$C$520,"EAPG"),FALSE))</f>
        <v/>
      </c>
      <c r="R51" s="169" t="str" cm="1">
        <f t="array" ref="R51">IF(""=$F51,"",AND("Yes"=$L51,0&lt;SUM(COUNTIFS(WeightRange,"&gt;"&amp;0,DOSRange,$D51,TypeRange,{"2","3","21","22","23","25"}))))</f>
        <v/>
      </c>
      <c r="S51" s="170" t="str">
        <f t="shared" si="6"/>
        <v/>
      </c>
      <c r="T51" s="138"/>
      <c r="U51" s="177" t="str">
        <f t="shared" si="1"/>
        <v/>
      </c>
      <c r="V51" s="171" t="str">
        <f>IF($F51="","",MAX(0.25,IF(AND("2"=$J51,1&lt;COUNTIF(TypeRange,2)),0.5^(COUNTIFS(TypeRange,"2",DOSRange,$D51,WeightRange,"&gt;="&amp;$I51)-COUNTIFS($J51:$J$520,"2",$D51:$D$520,$D51,$I51:$I$520,$I51)),1)))</f>
        <v/>
      </c>
      <c r="W51" s="171" t="str">
        <f>IF($F51="","",MAX(0.25,IF(AND("Yes"=$O51,1&lt;COUNTIFS(AncDiscoRange,"Yes",DOSRange,$D51,EAPGRange,$F51,PaidRange,"EAPG")),0.5^(COUNTIFS(AncDiscoRange,"Yes",WeightRange,"&gt;="&amp;$I51,DOSRange,$D51,EAPGRange,$F51,PaidRange,"EAPG")-COUNTIFS($O51:$O$520,"Yes",$I51:$I$520,$I51,$D51:$D$520,$D51,$F51:$F$520,$F51,$C51:$C$520,"EAPG")),1)))</f>
        <v/>
      </c>
      <c r="X51" s="172" t="str">
        <f t="shared" si="2"/>
        <v/>
      </c>
      <c r="Y51" s="138"/>
      <c r="Z51" s="173" t="str">
        <f t="shared" si="3"/>
        <v/>
      </c>
      <c r="AA51" s="174" t="str">
        <f t="shared" si="7"/>
        <v/>
      </c>
      <c r="AB51" s="175" t="str">
        <f t="shared" si="4"/>
        <v/>
      </c>
    </row>
    <row r="52" spans="2:28" ht="15" x14ac:dyDescent="0.25">
      <c r="B52" s="163">
        <f t="shared" si="8"/>
        <v>32</v>
      </c>
      <c r="C52" s="119"/>
      <c r="D52" s="190"/>
      <c r="E52" s="165"/>
      <c r="F52" s="166"/>
      <c r="G52" s="169" t="str">
        <f>IF(""=F52,"",MATCH(1*$F52,'EAPG Table'!$B:$B,0))</f>
        <v/>
      </c>
      <c r="H52" s="165" t="str" cm="1">
        <f t="array" ref="H52">IF($F52="","",INDEX('EAPG Table'!$C:$C,$G52))</f>
        <v/>
      </c>
      <c r="I52" s="167" t="str" cm="1">
        <f t="array" ref="I52">IF($F52="","",IF("EAPG"&lt;&gt;C52,0,INDEX('EAPG Table'!$I:$I,$G52)))</f>
        <v/>
      </c>
      <c r="J52" s="138" t="str" cm="1">
        <f t="array" ref="J52">IF($F52="", "", INDEX('EAPG Table'!$D:$D, $G52))</f>
        <v/>
      </c>
      <c r="K52" s="119"/>
      <c r="L52" s="224" t="str" cm="1">
        <f t="array" ref="L52">IF(""=$F52,"",TRIM(INDEX('EAPG Table'!$F:$F,$G52)))</f>
        <v/>
      </c>
      <c r="M52" s="163"/>
      <c r="N52" s="138" t="str">
        <f t="shared" si="5"/>
        <v/>
      </c>
      <c r="O52" s="138" t="str">
        <f t="shared" si="0"/>
        <v/>
      </c>
      <c r="P52" s="169" t="str" cm="1">
        <f t="array" ref="P52">IF(""=$F52,"",IF(450=1*$F52,  IF(0&lt;COUNTIFS(WeightRange,"&gt;"&amp;0,TypeRange,"2"), TRUE, IF(AND(0&lt;COUNTIFS(WeightRange,"&gt;"&amp;0,TypeRange,"3"),0=COUNTIFS(WeightRange,"&gt;"&amp;0,TypeRange,{"2","2?"})), FALSE, TRUE)), ""))</f>
        <v/>
      </c>
      <c r="Q52" s="169" t="str">
        <f>IF(""=$F52,"",IF(450=$F52,0&lt;COUNTIFS(WeightRange,"&gt;="&amp;$I52,DOSRange,$D52,EAPGRange,$F52,PaidRange,"EAPG")-COUNTIFS($I52:$I$520,$I52,$D52:$D$520,$D52,$F52:$F$520,$F52,$C52:$C$520,"EAPG"),FALSE))</f>
        <v/>
      </c>
      <c r="R52" s="169" t="str" cm="1">
        <f t="array" ref="R52">IF(""=$F52,"",AND("Yes"=$L52,0&lt;SUM(COUNTIFS(WeightRange,"&gt;"&amp;0,DOSRange,$D52,TypeRange,{"2","3","21","22","23","25"}))))</f>
        <v/>
      </c>
      <c r="S52" s="170" t="str">
        <f t="shared" si="6"/>
        <v/>
      </c>
      <c r="T52" s="138"/>
      <c r="U52" s="177" t="str">
        <f t="shared" si="1"/>
        <v/>
      </c>
      <c r="V52" s="171" t="str">
        <f>IF($F52="","",MAX(0.25,IF(AND("2"=$J52,1&lt;COUNTIF(TypeRange,2)),0.5^(COUNTIFS(TypeRange,"2",DOSRange,$D52,WeightRange,"&gt;="&amp;$I52)-COUNTIFS($J52:$J$520,"2",$D52:$D$520,$D52,$I52:$I$520,$I52)),1)))</f>
        <v/>
      </c>
      <c r="W52" s="171" t="str">
        <f>IF($F52="","",MAX(0.25,IF(AND("Yes"=$O52,1&lt;COUNTIFS(AncDiscoRange,"Yes",DOSRange,$D52,EAPGRange,$F52,PaidRange,"EAPG")),0.5^(COUNTIFS(AncDiscoRange,"Yes",WeightRange,"&gt;="&amp;$I52,DOSRange,$D52,EAPGRange,$F52,PaidRange,"EAPG")-COUNTIFS($O52:$O$520,"Yes",$I52:$I$520,$I52,$D52:$D$520,$D52,$F52:$F$520,$F52,$C52:$C$520,"EAPG")),1)))</f>
        <v/>
      </c>
      <c r="X52" s="172" t="str">
        <f t="shared" si="2"/>
        <v/>
      </c>
      <c r="Y52" s="138"/>
      <c r="Z52" s="173" t="str">
        <f t="shared" si="3"/>
        <v/>
      </c>
      <c r="AA52" s="174" t="str">
        <f t="shared" si="7"/>
        <v/>
      </c>
      <c r="AB52" s="175" t="str">
        <f t="shared" si="4"/>
        <v/>
      </c>
    </row>
    <row r="53" spans="2:28" ht="15" x14ac:dyDescent="0.25">
      <c r="B53" s="163">
        <f t="shared" si="8"/>
        <v>33</v>
      </c>
      <c r="C53" s="119"/>
      <c r="D53" s="164"/>
      <c r="E53" s="165"/>
      <c r="F53" s="166"/>
      <c r="G53" s="169" t="str">
        <f>IF(""=F53,"",MATCH(1*$F53,'EAPG Table'!$B:$B,0))</f>
        <v/>
      </c>
      <c r="H53" s="165" t="str" cm="1">
        <f t="array" ref="H53">IF($F53="","",INDEX('EAPG Table'!$C:$C,$G53))</f>
        <v/>
      </c>
      <c r="I53" s="167" t="str" cm="1">
        <f t="array" ref="I53">IF($F53="","",IF("EAPG"&lt;&gt;C53,0,INDEX('EAPG Table'!$I:$I,$G53)))</f>
        <v/>
      </c>
      <c r="J53" s="138" t="str" cm="1">
        <f t="array" ref="J53">IF($F53="", "", INDEX('EAPG Table'!$D:$D, $G53))</f>
        <v/>
      </c>
      <c r="K53" s="119"/>
      <c r="L53" s="224" t="str" cm="1">
        <f t="array" ref="L53">IF(""=$F53,"",TRIM(INDEX('EAPG Table'!$F:$F,$G53)))</f>
        <v/>
      </c>
      <c r="M53" s="163"/>
      <c r="N53" s="138" t="str">
        <f t="shared" si="5"/>
        <v/>
      </c>
      <c r="O53" s="138" t="str">
        <f t="shared" si="0"/>
        <v/>
      </c>
      <c r="P53" s="169" t="str" cm="1">
        <f t="array" ref="P53">IF(""=$F53,"",IF(450=1*$F53,  IF(0&lt;COUNTIFS(WeightRange,"&gt;"&amp;0,TypeRange,"2"), TRUE, IF(AND(0&lt;COUNTIFS(WeightRange,"&gt;"&amp;0,TypeRange,"3"),0=COUNTIFS(WeightRange,"&gt;"&amp;0,TypeRange,{"2","2?"})), FALSE, TRUE)), ""))</f>
        <v/>
      </c>
      <c r="Q53" s="169" t="str">
        <f>IF(""=$F53,"",IF(450=$F53,0&lt;COUNTIFS(WeightRange,"&gt;="&amp;$I53,DOSRange,$D53,EAPGRange,$F53,PaidRange,"EAPG")-COUNTIFS($I53:$I$520,$I53,$D53:$D$520,$D53,$F53:$F$520,$F53,$C53:$C$520,"EAPG"),FALSE))</f>
        <v/>
      </c>
      <c r="R53" s="169" t="str" cm="1">
        <f t="array" ref="R53">IF(""=$F53,"",AND("Yes"=$L53,0&lt;SUM(COUNTIFS(WeightRange,"&gt;"&amp;0,DOSRange,$D53,TypeRange,{"2","3","21","22","23","25"}))))</f>
        <v/>
      </c>
      <c r="S53" s="170" t="str">
        <f t="shared" si="6"/>
        <v/>
      </c>
      <c r="T53" s="138"/>
      <c r="U53" s="177" t="str">
        <f t="shared" si="1"/>
        <v/>
      </c>
      <c r="V53" s="171" t="str">
        <f>IF($F53="","",MAX(0.25,IF(AND("2"=$J53,1&lt;COUNTIF(TypeRange,2)),0.5^(COUNTIFS(TypeRange,"2",DOSRange,$D53,WeightRange,"&gt;="&amp;$I53)-COUNTIFS($J53:$J$520,"2",$D53:$D$520,$D53,$I53:$I$520,$I53)),1)))</f>
        <v/>
      </c>
      <c r="W53" s="171" t="str">
        <f>IF($F53="","",MAX(0.25,IF(AND("Yes"=$O53,1&lt;COUNTIFS(AncDiscoRange,"Yes",DOSRange,$D53,EAPGRange,$F53,PaidRange,"EAPG")),0.5^(COUNTIFS(AncDiscoRange,"Yes",WeightRange,"&gt;="&amp;$I53,DOSRange,$D53,EAPGRange,$F53,PaidRange,"EAPG")-COUNTIFS($O53:$O$520,"Yes",$I53:$I$520,$I53,$D53:$D$520,$D53,$F53:$F$520,$F53,$C53:$C$520,"EAPG")),1)))</f>
        <v/>
      </c>
      <c r="X53" s="172" t="str">
        <f t="shared" si="2"/>
        <v/>
      </c>
      <c r="Y53" s="138"/>
      <c r="Z53" s="173" t="str">
        <f t="shared" si="3"/>
        <v/>
      </c>
      <c r="AA53" s="174" t="str">
        <f t="shared" si="7"/>
        <v/>
      </c>
      <c r="AB53" s="175" t="str">
        <f t="shared" si="4"/>
        <v/>
      </c>
    </row>
    <row r="54" spans="2:28" ht="15" x14ac:dyDescent="0.25">
      <c r="B54" s="163">
        <f t="shared" si="8"/>
        <v>34</v>
      </c>
      <c r="C54" s="119"/>
      <c r="D54" s="164"/>
      <c r="E54" s="165"/>
      <c r="F54" s="166"/>
      <c r="G54" s="169" t="str">
        <f>IF(""=F54,"",MATCH(1*$F54,'EAPG Table'!$B:$B,0))</f>
        <v/>
      </c>
      <c r="H54" s="165" t="str" cm="1">
        <f t="array" ref="H54">IF($F54="","",INDEX('EAPG Table'!$C:$C,$G54))</f>
        <v/>
      </c>
      <c r="I54" s="167" t="str" cm="1">
        <f t="array" ref="I54">IF($F54="","",IF("EAPG"&lt;&gt;C54,0,INDEX('EAPG Table'!$I:$I,$G54)))</f>
        <v/>
      </c>
      <c r="J54" s="138" t="str" cm="1">
        <f t="array" ref="J54">IF($F54="", "", INDEX('EAPG Table'!$D:$D, $G54))</f>
        <v/>
      </c>
      <c r="K54" s="119"/>
      <c r="L54" s="224" t="str" cm="1">
        <f t="array" ref="L54">IF(""=$F54,"",TRIM(INDEX('EAPG Table'!$F:$F,$G54)))</f>
        <v/>
      </c>
      <c r="M54" s="163"/>
      <c r="N54" s="138" t="str">
        <f t="shared" si="5"/>
        <v/>
      </c>
      <c r="O54" s="138" t="str">
        <f t="shared" si="0"/>
        <v/>
      </c>
      <c r="P54" s="169" t="str" cm="1">
        <f t="array" ref="P54">IF(""=$F54,"",IF(450=1*$F54,  IF(0&lt;COUNTIFS(WeightRange,"&gt;"&amp;0,TypeRange,"2"), TRUE, IF(AND(0&lt;COUNTIFS(WeightRange,"&gt;"&amp;0,TypeRange,"3"),0=COUNTIFS(WeightRange,"&gt;"&amp;0,TypeRange,{"2","2?"})), FALSE, TRUE)), ""))</f>
        <v/>
      </c>
      <c r="Q54" s="169" t="str">
        <f>IF(""=$F54,"",IF(450=$F54,0&lt;COUNTIFS(WeightRange,"&gt;="&amp;$I54,DOSRange,$D54,EAPGRange,$F54,PaidRange,"EAPG")-COUNTIFS($I54:$I$520,$I54,$D54:$D$520,$D54,$F54:$F$520,$F54,$C54:$C$520,"EAPG"),FALSE))</f>
        <v/>
      </c>
      <c r="R54" s="169" t="str" cm="1">
        <f t="array" ref="R54">IF(""=$F54,"",AND("Yes"=$L54,0&lt;SUM(COUNTIFS(WeightRange,"&gt;"&amp;0,DOSRange,$D54,TypeRange,{"2","3","21","22","23","25"}))))</f>
        <v/>
      </c>
      <c r="S54" s="170" t="str">
        <f t="shared" si="6"/>
        <v/>
      </c>
      <c r="T54" s="138"/>
      <c r="U54" s="177" t="str">
        <f t="shared" si="1"/>
        <v/>
      </c>
      <c r="V54" s="171" t="str">
        <f>IF($F54="","",MAX(0.25,IF(AND("2"=$J54,1&lt;COUNTIF(TypeRange,2)),0.5^(COUNTIFS(TypeRange,"2",DOSRange,$D54,WeightRange,"&gt;="&amp;$I54)-COUNTIFS($J54:$J$520,"2",$D54:$D$520,$D54,$I54:$I$520,$I54)),1)))</f>
        <v/>
      </c>
      <c r="W54" s="171" t="str">
        <f>IF($F54="","",MAX(0.25,IF(AND("Yes"=$O54,1&lt;COUNTIFS(AncDiscoRange,"Yes",DOSRange,$D54,EAPGRange,$F54,PaidRange,"EAPG")),0.5^(COUNTIFS(AncDiscoRange,"Yes",WeightRange,"&gt;="&amp;$I54,DOSRange,$D54,EAPGRange,$F54,PaidRange,"EAPG")-COUNTIFS($O54:$O$520,"Yes",$I54:$I$520,$I54,$D54:$D$520,$D54,$F54:$F$520,$F54,$C54:$C$520,"EAPG")),1)))</f>
        <v/>
      </c>
      <c r="X54" s="172" t="str">
        <f t="shared" si="2"/>
        <v/>
      </c>
      <c r="Y54" s="138"/>
      <c r="Z54" s="173" t="str">
        <f t="shared" si="3"/>
        <v/>
      </c>
      <c r="AA54" s="174" t="str">
        <f t="shared" si="7"/>
        <v/>
      </c>
      <c r="AB54" s="175" t="str">
        <f t="shared" si="4"/>
        <v/>
      </c>
    </row>
    <row r="55" spans="2:28" ht="15" x14ac:dyDescent="0.25">
      <c r="B55" s="178">
        <f t="shared" si="8"/>
        <v>35</v>
      </c>
      <c r="C55" s="120"/>
      <c r="D55" s="191"/>
      <c r="E55" s="179"/>
      <c r="F55" s="166"/>
      <c r="G55" s="182" t="str">
        <f>IF(""=F55,"",MATCH(1*$F55,'EAPG Table'!$B:$B,0))</f>
        <v/>
      </c>
      <c r="H55" s="179" t="str" cm="1">
        <f t="array" ref="H55">IF($F55="","",INDEX('EAPG Table'!$C:$C,$G55))</f>
        <v/>
      </c>
      <c r="I55" s="180" t="str" cm="1">
        <f t="array" ref="I55">IF($F55="","",IF("EAPG"&lt;&gt;C55,0,INDEX('EAPG Table'!$I:$I,$G55)))</f>
        <v/>
      </c>
      <c r="J55" s="181" t="str" cm="1">
        <f t="array" ref="J55">IF($F55="", "", INDEX('EAPG Table'!$D:$D, $G55))</f>
        <v/>
      </c>
      <c r="K55" s="120"/>
      <c r="L55" s="225" t="str" cm="1">
        <f t="array" ref="L55">IF(""=$F55,"",TRIM(INDEX('EAPG Table'!$F:$F,$G55)))</f>
        <v/>
      </c>
      <c r="M55" s="163"/>
      <c r="N55" s="181" t="str">
        <f t="shared" si="5"/>
        <v/>
      </c>
      <c r="O55" s="181" t="str">
        <f t="shared" si="0"/>
        <v/>
      </c>
      <c r="P55" s="182" t="str" cm="1">
        <f t="array" ref="P55">IF(""=$F55,"",IF(450=1*$F55,  IF(0&lt;COUNTIFS(WeightRange,"&gt;"&amp;0,TypeRange,"2"), TRUE, IF(AND(0&lt;COUNTIFS(WeightRange,"&gt;"&amp;0,TypeRange,"3"),0=COUNTIFS(WeightRange,"&gt;"&amp;0,TypeRange,{"2","2?"})), FALSE, TRUE)), ""))</f>
        <v/>
      </c>
      <c r="Q55" s="182" t="str">
        <f>IF(""=$F55,"",IF(450=$F55,0&lt;COUNTIFS(WeightRange,"&gt;="&amp;$I55,DOSRange,$D55,EAPGRange,$F55,PaidRange,"EAPG")-COUNTIFS($I55:$I$520,$I55,$D55:$D$520,$D55,$F55:$F$520,$F55,$C55:$C$520,"EAPG"),FALSE))</f>
        <v/>
      </c>
      <c r="R55" s="182" t="str" cm="1">
        <f t="array" ref="R55">IF(""=$F55,"",AND("Yes"=$L55,0&lt;SUM(COUNTIFS(WeightRange,"&gt;"&amp;0,DOSRange,$D55,TypeRange,{"2","3","21","22","23","25"}))))</f>
        <v/>
      </c>
      <c r="S55" s="183" t="str">
        <f t="shared" si="6"/>
        <v/>
      </c>
      <c r="T55" s="138"/>
      <c r="U55" s="184" t="str">
        <f t="shared" si="1"/>
        <v/>
      </c>
      <c r="V55" s="185" t="str">
        <f>IF($F55="","",MAX(0.25,IF(AND("2"=$J55,1&lt;COUNTIF(TypeRange,2)),0.5^(COUNTIFS(TypeRange,"2",DOSRange,$D55,WeightRange,"&gt;="&amp;$I55)-COUNTIFS($J55:$J$520,"2",$D55:$D$520,$D55,$I55:$I$520,$I55)),1)))</f>
        <v/>
      </c>
      <c r="W55" s="185" t="str">
        <f>IF($F55="","",MAX(0.25,IF(AND("Yes"=$O55,1&lt;COUNTIFS(AncDiscoRange,"Yes",DOSRange,$D55,EAPGRange,$F55,PaidRange,"EAPG")),0.5^(COUNTIFS(AncDiscoRange,"Yes",WeightRange,"&gt;="&amp;$I55,DOSRange,$D55,EAPGRange,$F55,PaidRange,"EAPG")-COUNTIFS($O55:$O$520,"Yes",$I55:$I$520,$I55,$D55:$D$520,$D55,$F55:$F$520,$F55,$C55:$C$520,"EAPG")),1)))</f>
        <v/>
      </c>
      <c r="X55" s="186" t="str">
        <f t="shared" si="2"/>
        <v/>
      </c>
      <c r="Y55" s="138"/>
      <c r="Z55" s="187" t="str">
        <f t="shared" si="3"/>
        <v/>
      </c>
      <c r="AA55" s="188" t="str">
        <f t="shared" si="7"/>
        <v/>
      </c>
      <c r="AB55" s="189" t="str">
        <f t="shared" si="4"/>
        <v/>
      </c>
    </row>
    <row r="56" spans="2:28" ht="15" x14ac:dyDescent="0.25">
      <c r="B56" s="163">
        <f t="shared" si="8"/>
        <v>36</v>
      </c>
      <c r="C56" s="119"/>
      <c r="D56" s="190"/>
      <c r="E56" s="165"/>
      <c r="F56" s="166"/>
      <c r="G56" s="169" t="str">
        <f>IF(""=F56,"",MATCH(1*$F56,'EAPG Table'!$B:$B,0))</f>
        <v/>
      </c>
      <c r="H56" s="165" t="str" cm="1">
        <f t="array" ref="H56">IF($F56="","",INDEX('EAPG Table'!$C:$C,$G56))</f>
        <v/>
      </c>
      <c r="I56" s="167" t="str" cm="1">
        <f t="array" ref="I56">IF($F56="","",IF("EAPG"&lt;&gt;C56,0,INDEX('EAPG Table'!$I:$I,$G56)))</f>
        <v/>
      </c>
      <c r="J56" s="138" t="str" cm="1">
        <f t="array" ref="J56">IF($F56="", "", INDEX('EAPG Table'!$D:$D, $G56))</f>
        <v/>
      </c>
      <c r="K56" s="119"/>
      <c r="L56" s="224" t="str" cm="1">
        <f t="array" ref="L56">IF(""=$F56,"",TRIM(INDEX('EAPG Table'!$F:$F,$G56)))</f>
        <v/>
      </c>
      <c r="M56" s="163"/>
      <c r="N56" s="138" t="str">
        <f t="shared" si="5"/>
        <v/>
      </c>
      <c r="O56" s="138" t="str">
        <f t="shared" si="0"/>
        <v/>
      </c>
      <c r="P56" s="169" t="str" cm="1">
        <f t="array" ref="P56">IF(""=$F56,"",IF(450=1*$F56,  IF(0&lt;COUNTIFS(WeightRange,"&gt;"&amp;0,TypeRange,"2"), TRUE, IF(AND(0&lt;COUNTIFS(WeightRange,"&gt;"&amp;0,TypeRange,"3"),0=COUNTIFS(WeightRange,"&gt;"&amp;0,TypeRange,{"2","2?"})), FALSE, TRUE)), ""))</f>
        <v/>
      </c>
      <c r="Q56" s="169" t="str">
        <f>IF(""=$F56,"",IF(450=$F56,0&lt;COUNTIFS(WeightRange,"&gt;="&amp;$I56,DOSRange,$D56,EAPGRange,$F56,PaidRange,"EAPG")-COUNTIFS($I56:$I$520,$I56,$D56:$D$520,$D56,$F56:$F$520,$F56,$C56:$C$520,"EAPG"),FALSE))</f>
        <v/>
      </c>
      <c r="R56" s="169" t="str" cm="1">
        <f t="array" ref="R56">IF(""=$F56,"",AND("Yes"=$L56,0&lt;SUM(COUNTIFS(WeightRange,"&gt;"&amp;0,DOSRange,$D56,TypeRange,{"2","3","21","22","23","25"}))))</f>
        <v/>
      </c>
      <c r="S56" s="170" t="str">
        <f t="shared" si="6"/>
        <v/>
      </c>
      <c r="T56" s="138"/>
      <c r="U56" s="177" t="str">
        <f t="shared" si="1"/>
        <v/>
      </c>
      <c r="V56" s="171" t="str">
        <f>IF($F56="","",MAX(0.25,IF(AND("2"=$J56,1&lt;COUNTIF(TypeRange,2)),0.5^(COUNTIFS(TypeRange,"2",DOSRange,$D56,WeightRange,"&gt;="&amp;$I56)-COUNTIFS($J56:$J$520,"2",$D56:$D$520,$D56,$I56:$I$520,$I56)),1)))</f>
        <v/>
      </c>
      <c r="W56" s="171" t="str">
        <f>IF($F56="","",MAX(0.25,IF(AND("Yes"=$O56,1&lt;COUNTIFS(AncDiscoRange,"Yes",DOSRange,$D56,EAPGRange,$F56,PaidRange,"EAPG")),0.5^(COUNTIFS(AncDiscoRange,"Yes",WeightRange,"&gt;="&amp;$I56,DOSRange,$D56,EAPGRange,$F56,PaidRange,"EAPG")-COUNTIFS($O56:$O$520,"Yes",$I56:$I$520,$I56,$D56:$D$520,$D56,$F56:$F$520,$F56,$C56:$C$520,"EAPG")),1)))</f>
        <v/>
      </c>
      <c r="X56" s="172" t="str">
        <f t="shared" si="2"/>
        <v/>
      </c>
      <c r="Y56" s="138"/>
      <c r="Z56" s="173" t="str">
        <f t="shared" si="3"/>
        <v/>
      </c>
      <c r="AA56" s="174" t="str">
        <f t="shared" si="7"/>
        <v/>
      </c>
      <c r="AB56" s="175" t="str">
        <f t="shared" si="4"/>
        <v/>
      </c>
    </row>
    <row r="57" spans="2:28" ht="15" x14ac:dyDescent="0.25">
      <c r="B57" s="163">
        <f t="shared" si="8"/>
        <v>37</v>
      </c>
      <c r="C57" s="119"/>
      <c r="D57" s="190"/>
      <c r="E57" s="165"/>
      <c r="F57" s="166"/>
      <c r="G57" s="169" t="str">
        <f>IF(""=F57,"",MATCH(1*$F57,'EAPG Table'!$B:$B,0))</f>
        <v/>
      </c>
      <c r="H57" s="165" t="str" cm="1">
        <f t="array" ref="H57">IF($F57="","",INDEX('EAPG Table'!$C:$C,$G57))</f>
        <v/>
      </c>
      <c r="I57" s="167" t="str" cm="1">
        <f t="array" ref="I57">IF($F57="","",IF("EAPG"&lt;&gt;C57,0,INDEX('EAPG Table'!$I:$I,$G57)))</f>
        <v/>
      </c>
      <c r="J57" s="138" t="str" cm="1">
        <f t="array" ref="J57">IF($F57="", "", INDEX('EAPG Table'!$D:$D, $G57))</f>
        <v/>
      </c>
      <c r="K57" s="119"/>
      <c r="L57" s="224" t="str" cm="1">
        <f t="array" ref="L57">IF(""=$F57,"",TRIM(INDEX('EAPG Table'!$F:$F,$G57)))</f>
        <v/>
      </c>
      <c r="M57" s="163"/>
      <c r="N57" s="138" t="str">
        <f t="shared" si="5"/>
        <v/>
      </c>
      <c r="O57" s="138" t="str">
        <f t="shared" si="0"/>
        <v/>
      </c>
      <c r="P57" s="169" t="str" cm="1">
        <f t="array" ref="P57">IF(""=$F57,"",IF(450=1*$F57,  IF(0&lt;COUNTIFS(WeightRange,"&gt;"&amp;0,TypeRange,"2"), TRUE, IF(AND(0&lt;COUNTIFS(WeightRange,"&gt;"&amp;0,TypeRange,"3"),0=COUNTIFS(WeightRange,"&gt;"&amp;0,TypeRange,{"2","2?"})), FALSE, TRUE)), ""))</f>
        <v/>
      </c>
      <c r="Q57" s="169" t="str">
        <f>IF(""=$F57,"",IF(450=$F57,0&lt;COUNTIFS(WeightRange,"&gt;="&amp;$I57,DOSRange,$D57,EAPGRange,$F57,PaidRange,"EAPG")-COUNTIFS($I57:$I$520,$I57,$D57:$D$520,$D57,$F57:$F$520,$F57,$C57:$C$520,"EAPG"),FALSE))</f>
        <v/>
      </c>
      <c r="R57" s="169" t="str" cm="1">
        <f t="array" ref="R57">IF(""=$F57,"",AND("Yes"=$L57,0&lt;SUM(COUNTIFS(WeightRange,"&gt;"&amp;0,DOSRange,$D57,TypeRange,{"2","3","21","22","23","25"}))))</f>
        <v/>
      </c>
      <c r="S57" s="170" t="str">
        <f t="shared" si="6"/>
        <v/>
      </c>
      <c r="T57" s="138"/>
      <c r="U57" s="177" t="str">
        <f t="shared" si="1"/>
        <v/>
      </c>
      <c r="V57" s="171" t="str">
        <f>IF($F57="","",MAX(0.25,IF(AND("2"=$J57,1&lt;COUNTIF(TypeRange,2)),0.5^(COUNTIFS(TypeRange,"2",DOSRange,$D57,WeightRange,"&gt;="&amp;$I57)-COUNTIFS($J57:$J$520,"2",$D57:$D$520,$D57,$I57:$I$520,$I57)),1)))</f>
        <v/>
      </c>
      <c r="W57" s="171" t="str">
        <f>IF($F57="","",MAX(0.25,IF(AND("Yes"=$O57,1&lt;COUNTIFS(AncDiscoRange,"Yes",DOSRange,$D57,EAPGRange,$F57,PaidRange,"EAPG")),0.5^(COUNTIFS(AncDiscoRange,"Yes",WeightRange,"&gt;="&amp;$I57,DOSRange,$D57,EAPGRange,$F57,PaidRange,"EAPG")-COUNTIFS($O57:$O$520,"Yes",$I57:$I$520,$I57,$D57:$D$520,$D57,$F57:$F$520,$F57,$C57:$C$520,"EAPG")),1)))</f>
        <v/>
      </c>
      <c r="X57" s="172" t="str">
        <f t="shared" si="2"/>
        <v/>
      </c>
      <c r="Y57" s="138"/>
      <c r="Z57" s="173" t="str">
        <f t="shared" si="3"/>
        <v/>
      </c>
      <c r="AA57" s="174" t="str">
        <f t="shared" si="7"/>
        <v/>
      </c>
      <c r="AB57" s="175" t="str">
        <f t="shared" si="4"/>
        <v/>
      </c>
    </row>
    <row r="58" spans="2:28" ht="15" x14ac:dyDescent="0.25">
      <c r="B58" s="163">
        <f t="shared" si="8"/>
        <v>38</v>
      </c>
      <c r="C58" s="119"/>
      <c r="D58" s="190"/>
      <c r="E58" s="165"/>
      <c r="F58" s="166"/>
      <c r="G58" s="169" t="str">
        <f>IF(""=F58,"",MATCH(1*$F58,'EAPG Table'!$B:$B,0))</f>
        <v/>
      </c>
      <c r="H58" s="165" t="str" cm="1">
        <f t="array" ref="H58">IF($F58="","",INDEX('EAPG Table'!$C:$C,$G58))</f>
        <v/>
      </c>
      <c r="I58" s="167" t="str" cm="1">
        <f t="array" ref="I58">IF($F58="","",IF("EAPG"&lt;&gt;C58,0,INDEX('EAPG Table'!$I:$I,$G58)))</f>
        <v/>
      </c>
      <c r="J58" s="138" t="str" cm="1">
        <f t="array" ref="J58">IF($F58="", "", INDEX('EAPG Table'!$D:$D, $G58))</f>
        <v/>
      </c>
      <c r="K58" s="119"/>
      <c r="L58" s="224" t="str" cm="1">
        <f t="array" ref="L58">IF(""=$F58,"",TRIM(INDEX('EAPG Table'!$F:$F,$G58)))</f>
        <v/>
      </c>
      <c r="M58" s="163"/>
      <c r="N58" s="138" t="str">
        <f t="shared" si="5"/>
        <v/>
      </c>
      <c r="O58" s="138" t="str">
        <f t="shared" si="0"/>
        <v/>
      </c>
      <c r="P58" s="169" t="str" cm="1">
        <f t="array" ref="P58">IF(""=$F58,"",IF(450=1*$F58,  IF(0&lt;COUNTIFS(WeightRange,"&gt;"&amp;0,TypeRange,"2"), TRUE, IF(AND(0&lt;COUNTIFS(WeightRange,"&gt;"&amp;0,TypeRange,"3"),0=COUNTIFS(WeightRange,"&gt;"&amp;0,TypeRange,{"2","2?"})), FALSE, TRUE)), ""))</f>
        <v/>
      </c>
      <c r="Q58" s="169" t="str">
        <f>IF(""=$F58,"",IF(450=$F58,0&lt;COUNTIFS(WeightRange,"&gt;="&amp;$I58,DOSRange,$D58,EAPGRange,$F58,PaidRange,"EAPG")-COUNTIFS($I58:$I$520,$I58,$D58:$D$520,$D58,$F58:$F$520,$F58,$C58:$C$520,"EAPG"),FALSE))</f>
        <v/>
      </c>
      <c r="R58" s="169" t="str" cm="1">
        <f t="array" ref="R58">IF(""=$F58,"",AND("Yes"=$L58,0&lt;SUM(COUNTIFS(WeightRange,"&gt;"&amp;0,DOSRange,$D58,TypeRange,{"2","3","21","22","23","25"}))))</f>
        <v/>
      </c>
      <c r="S58" s="170" t="str">
        <f t="shared" si="6"/>
        <v/>
      </c>
      <c r="T58" s="138"/>
      <c r="U58" s="177" t="str">
        <f t="shared" si="1"/>
        <v/>
      </c>
      <c r="V58" s="171" t="str">
        <f>IF($F58="","",MAX(0.25,IF(AND("2"=$J58,1&lt;COUNTIF(TypeRange,2)),0.5^(COUNTIFS(TypeRange,"2",DOSRange,$D58,WeightRange,"&gt;="&amp;$I58)-COUNTIFS($J58:$J$520,"2",$D58:$D$520,$D58,$I58:$I$520,$I58)),1)))</f>
        <v/>
      </c>
      <c r="W58" s="171" t="str">
        <f>IF($F58="","",MAX(0.25,IF(AND("Yes"=$O58,1&lt;COUNTIFS(AncDiscoRange,"Yes",DOSRange,$D58,EAPGRange,$F58,PaidRange,"EAPG")),0.5^(COUNTIFS(AncDiscoRange,"Yes",WeightRange,"&gt;="&amp;$I58,DOSRange,$D58,EAPGRange,$F58,PaidRange,"EAPG")-COUNTIFS($O58:$O$520,"Yes",$I58:$I$520,$I58,$D58:$D$520,$D58,$F58:$F$520,$F58,$C58:$C$520,"EAPG")),1)))</f>
        <v/>
      </c>
      <c r="X58" s="172" t="str">
        <f t="shared" si="2"/>
        <v/>
      </c>
      <c r="Y58" s="138"/>
      <c r="Z58" s="173" t="str">
        <f t="shared" si="3"/>
        <v/>
      </c>
      <c r="AA58" s="174" t="str">
        <f t="shared" si="7"/>
        <v/>
      </c>
      <c r="AB58" s="175" t="str">
        <f t="shared" si="4"/>
        <v/>
      </c>
    </row>
    <row r="59" spans="2:28" ht="15" x14ac:dyDescent="0.25">
      <c r="B59" s="163">
        <f t="shared" si="8"/>
        <v>39</v>
      </c>
      <c r="C59" s="119"/>
      <c r="D59" s="190"/>
      <c r="E59" s="165"/>
      <c r="F59" s="166"/>
      <c r="G59" s="169" t="str">
        <f>IF(""=F59,"",MATCH(1*$F59,'EAPG Table'!$B:$B,0))</f>
        <v/>
      </c>
      <c r="H59" s="165" t="str" cm="1">
        <f t="array" ref="H59">IF($F59="","",INDEX('EAPG Table'!$C:$C,$G59))</f>
        <v/>
      </c>
      <c r="I59" s="167" t="str" cm="1">
        <f t="array" ref="I59">IF($F59="","",IF("EAPG"&lt;&gt;C59,0,INDEX('EAPG Table'!$I:$I,$G59)))</f>
        <v/>
      </c>
      <c r="J59" s="138" t="str" cm="1">
        <f t="array" ref="J59">IF($F59="", "", INDEX('EAPG Table'!$D:$D, $G59))</f>
        <v/>
      </c>
      <c r="K59" s="119"/>
      <c r="L59" s="224" t="str" cm="1">
        <f t="array" ref="L59">IF(""=$F59,"",TRIM(INDEX('EAPG Table'!$F:$F,$G59)))</f>
        <v/>
      </c>
      <c r="M59" s="163"/>
      <c r="N59" s="138" t="str">
        <f t="shared" si="5"/>
        <v/>
      </c>
      <c r="O59" s="138" t="str">
        <f t="shared" si="0"/>
        <v/>
      </c>
      <c r="P59" s="169" t="str" cm="1">
        <f t="array" ref="P59">IF(""=$F59,"",IF(450=1*$F59,  IF(0&lt;COUNTIFS(WeightRange,"&gt;"&amp;0,TypeRange,"2"), TRUE, IF(AND(0&lt;COUNTIFS(WeightRange,"&gt;"&amp;0,TypeRange,"3"),0=COUNTIFS(WeightRange,"&gt;"&amp;0,TypeRange,{"2","2?"})), FALSE, TRUE)), ""))</f>
        <v/>
      </c>
      <c r="Q59" s="169" t="str">
        <f>IF(""=$F59,"",IF(450=$F59,0&lt;COUNTIFS(WeightRange,"&gt;="&amp;$I59,DOSRange,$D59,EAPGRange,$F59,PaidRange,"EAPG")-COUNTIFS($I59:$I$520,$I59,$D59:$D$520,$D59,$F59:$F$520,$F59,$C59:$C$520,"EAPG"),FALSE))</f>
        <v/>
      </c>
      <c r="R59" s="169" t="str" cm="1">
        <f t="array" ref="R59">IF(""=$F59,"",AND("Yes"=$L59,0&lt;SUM(COUNTIFS(WeightRange,"&gt;"&amp;0,DOSRange,$D59,TypeRange,{"2","3","21","22","23","25"}))))</f>
        <v/>
      </c>
      <c r="S59" s="170" t="str">
        <f t="shared" si="6"/>
        <v/>
      </c>
      <c r="T59" s="138"/>
      <c r="U59" s="177" t="str">
        <f t="shared" si="1"/>
        <v/>
      </c>
      <c r="V59" s="171" t="str">
        <f>IF($F59="","",MAX(0.25,IF(AND("2"=$J59,1&lt;COUNTIF(TypeRange,2)),0.5^(COUNTIFS(TypeRange,"2",DOSRange,$D59,WeightRange,"&gt;="&amp;$I59)-COUNTIFS($J59:$J$520,"2",$D59:$D$520,$D59,$I59:$I$520,$I59)),1)))</f>
        <v/>
      </c>
      <c r="W59" s="171" t="str">
        <f>IF($F59="","",MAX(0.25,IF(AND("Yes"=$O59,1&lt;COUNTIFS(AncDiscoRange,"Yes",DOSRange,$D59,EAPGRange,$F59,PaidRange,"EAPG")),0.5^(COUNTIFS(AncDiscoRange,"Yes",WeightRange,"&gt;="&amp;$I59,DOSRange,$D59,EAPGRange,$F59,PaidRange,"EAPG")-COUNTIFS($O59:$O$520,"Yes",$I59:$I$520,$I59,$D59:$D$520,$D59,$F59:$F$520,$F59,$C59:$C$520,"EAPG")),1)))</f>
        <v/>
      </c>
      <c r="X59" s="172" t="str">
        <f t="shared" si="2"/>
        <v/>
      </c>
      <c r="Y59" s="138"/>
      <c r="Z59" s="173" t="str">
        <f t="shared" si="3"/>
        <v/>
      </c>
      <c r="AA59" s="174" t="str">
        <f t="shared" si="7"/>
        <v/>
      </c>
      <c r="AB59" s="175" t="str">
        <f t="shared" si="4"/>
        <v/>
      </c>
    </row>
    <row r="60" spans="2:28" ht="15" x14ac:dyDescent="0.25">
      <c r="B60" s="178">
        <f t="shared" si="8"/>
        <v>40</v>
      </c>
      <c r="C60" s="120"/>
      <c r="D60" s="191"/>
      <c r="E60" s="179"/>
      <c r="F60" s="166"/>
      <c r="G60" s="182" t="str">
        <f>IF(""=F60,"",MATCH(1*$F60,'EAPG Table'!$B:$B,0))</f>
        <v/>
      </c>
      <c r="H60" s="179" t="str" cm="1">
        <f t="array" ref="H60">IF($F60="","",INDEX('EAPG Table'!$C:$C,$G60))</f>
        <v/>
      </c>
      <c r="I60" s="180" t="str" cm="1">
        <f t="array" ref="I60">IF($F60="","",IF("EAPG"&lt;&gt;C60,0,INDEX('EAPG Table'!$I:$I,$G60)))</f>
        <v/>
      </c>
      <c r="J60" s="181" t="str" cm="1">
        <f t="array" ref="J60">IF($F60="", "", INDEX('EAPG Table'!$D:$D, $G60))</f>
        <v/>
      </c>
      <c r="K60" s="120"/>
      <c r="L60" s="225" t="str" cm="1">
        <f t="array" ref="L60">IF(""=$F60,"",TRIM(INDEX('EAPG Table'!$F:$F,$G60)))</f>
        <v/>
      </c>
      <c r="M60" s="163"/>
      <c r="N60" s="181" t="str">
        <f t="shared" si="5"/>
        <v/>
      </c>
      <c r="O60" s="181" t="str">
        <f t="shared" si="0"/>
        <v/>
      </c>
      <c r="P60" s="182" t="str" cm="1">
        <f t="array" ref="P60">IF(""=$F60,"",IF(450=1*$F60,  IF(0&lt;COUNTIFS(WeightRange,"&gt;"&amp;0,TypeRange,"2"), TRUE, IF(AND(0&lt;COUNTIFS(WeightRange,"&gt;"&amp;0,TypeRange,"3"),0=COUNTIFS(WeightRange,"&gt;"&amp;0,TypeRange,{"2","2?"})), FALSE, TRUE)), ""))</f>
        <v/>
      </c>
      <c r="Q60" s="182" t="str">
        <f>IF(""=$F60,"",IF(450=$F60,0&lt;COUNTIFS(WeightRange,"&gt;="&amp;$I60,DOSRange,$D60,EAPGRange,$F60,PaidRange,"EAPG")-COUNTIFS($I60:$I$520,$I60,$D60:$D$520,$D60,$F60:$F$520,$F60,$C60:$C$520,"EAPG"),FALSE))</f>
        <v/>
      </c>
      <c r="R60" s="182" t="str" cm="1">
        <f t="array" ref="R60">IF(""=$F60,"",AND("Yes"=$L60,0&lt;SUM(COUNTIFS(WeightRange,"&gt;"&amp;0,DOSRange,$D60,TypeRange,{"2","3","21","22","23","25"}))))</f>
        <v/>
      </c>
      <c r="S60" s="183" t="str">
        <f t="shared" si="6"/>
        <v/>
      </c>
      <c r="T60" s="138"/>
      <c r="U60" s="184" t="str">
        <f t="shared" si="1"/>
        <v/>
      </c>
      <c r="V60" s="185" t="str">
        <f>IF($F60="","",MAX(0.25,IF(AND("2"=$J60,1&lt;COUNTIF(TypeRange,2)),0.5^(COUNTIFS(TypeRange,"2",DOSRange,$D60,WeightRange,"&gt;="&amp;$I60)-COUNTIFS($J60:$J$520,"2",$D60:$D$520,$D60,$I60:$I$520,$I60)),1)))</f>
        <v/>
      </c>
      <c r="W60" s="185" t="str">
        <f>IF($F60="","",MAX(0.25,IF(AND("Yes"=$O60,1&lt;COUNTIFS(AncDiscoRange,"Yes",DOSRange,$D60,EAPGRange,$F60,PaidRange,"EAPG")),0.5^(COUNTIFS(AncDiscoRange,"Yes",WeightRange,"&gt;="&amp;$I60,DOSRange,$D60,EAPGRange,$F60,PaidRange,"EAPG")-COUNTIFS($O60:$O$520,"Yes",$I60:$I$520,$I60,$D60:$D$520,$D60,$F60:$F$520,$F60,$C60:$C$520,"EAPG")),1)))</f>
        <v/>
      </c>
      <c r="X60" s="186" t="str">
        <f t="shared" si="2"/>
        <v/>
      </c>
      <c r="Y60" s="138"/>
      <c r="Z60" s="187" t="str">
        <f t="shared" si="3"/>
        <v/>
      </c>
      <c r="AA60" s="188" t="str">
        <f t="shared" si="7"/>
        <v/>
      </c>
      <c r="AB60" s="189" t="str">
        <f t="shared" si="4"/>
        <v/>
      </c>
    </row>
    <row r="61" spans="2:28" ht="15" x14ac:dyDescent="0.25">
      <c r="B61" s="163">
        <f t="shared" si="8"/>
        <v>41</v>
      </c>
      <c r="C61" s="119"/>
      <c r="D61" s="190"/>
      <c r="E61" s="165"/>
      <c r="F61" s="166"/>
      <c r="G61" s="169" t="str">
        <f>IF(""=F61,"",MATCH(1*$F61,'EAPG Table'!$B:$B,0))</f>
        <v/>
      </c>
      <c r="H61" s="165" t="str" cm="1">
        <f t="array" ref="H61">IF($F61="","",INDEX('EAPG Table'!$C:$C,$G61))</f>
        <v/>
      </c>
      <c r="I61" s="167" t="str" cm="1">
        <f t="array" ref="I61">IF($F61="","",IF("EAPG"&lt;&gt;C61,0,INDEX('EAPG Table'!$I:$I,$G61)))</f>
        <v/>
      </c>
      <c r="J61" s="138" t="str" cm="1">
        <f t="array" ref="J61">IF($F61="", "", INDEX('EAPG Table'!$D:$D, $G61))</f>
        <v/>
      </c>
      <c r="K61" s="119"/>
      <c r="L61" s="224" t="str" cm="1">
        <f t="array" ref="L61">IF(""=$F61,"",TRIM(INDEX('EAPG Table'!$F:$F,$G61)))</f>
        <v/>
      </c>
      <c r="M61" s="163"/>
      <c r="N61" s="138" t="str">
        <f t="shared" si="5"/>
        <v/>
      </c>
      <c r="O61" s="138" t="str">
        <f t="shared" si="0"/>
        <v/>
      </c>
      <c r="P61" s="169" t="str" cm="1">
        <f t="array" ref="P61">IF(""=$F61,"",IF(450=1*$F61,  IF(0&lt;COUNTIFS(WeightRange,"&gt;"&amp;0,TypeRange,"2"), TRUE, IF(AND(0&lt;COUNTIFS(WeightRange,"&gt;"&amp;0,TypeRange,"3"),0=COUNTIFS(WeightRange,"&gt;"&amp;0,TypeRange,{"2","2?"})), FALSE, TRUE)), ""))</f>
        <v/>
      </c>
      <c r="Q61" s="169" t="str">
        <f>IF(""=$F61,"",IF(450=$F61,0&lt;COUNTIFS(WeightRange,"&gt;="&amp;$I61,DOSRange,$D61,EAPGRange,$F61,PaidRange,"EAPG")-COUNTIFS($I61:$I$520,$I61,$D61:$D$520,$D61,$F61:$F$520,$F61,$C61:$C$520,"EAPG"),FALSE))</f>
        <v/>
      </c>
      <c r="R61" s="169" t="str" cm="1">
        <f t="array" ref="R61">IF(""=$F61,"",AND("Yes"=$L61,0&lt;SUM(COUNTIFS(WeightRange,"&gt;"&amp;0,DOSRange,$D61,TypeRange,{"2","3","21","22","23","25"}))))</f>
        <v/>
      </c>
      <c r="S61" s="170" t="str">
        <f t="shared" si="6"/>
        <v/>
      </c>
      <c r="T61" s="138"/>
      <c r="U61" s="177" t="str">
        <f t="shared" si="1"/>
        <v/>
      </c>
      <c r="V61" s="171" t="str">
        <f>IF($F61="","",MAX(0.25,IF(AND("2"=$J61,1&lt;COUNTIF(TypeRange,2)),0.5^(COUNTIFS(TypeRange,"2",DOSRange,$D61,WeightRange,"&gt;="&amp;$I61)-COUNTIFS($J61:$J$520,"2",$D61:$D$520,$D61,$I61:$I$520,$I61)),1)))</f>
        <v/>
      </c>
      <c r="W61" s="171" t="str">
        <f>IF($F61="","",MAX(0.25,IF(AND("Yes"=$O61,1&lt;COUNTIFS(AncDiscoRange,"Yes",DOSRange,$D61,EAPGRange,$F61,PaidRange,"EAPG")),0.5^(COUNTIFS(AncDiscoRange,"Yes",WeightRange,"&gt;="&amp;$I61,DOSRange,$D61,EAPGRange,$F61,PaidRange,"EAPG")-COUNTIFS($O61:$O$520,"Yes",$I61:$I$520,$I61,$D61:$D$520,$D61,$F61:$F$520,$F61,$C61:$C$520,"EAPG")),1)))</f>
        <v/>
      </c>
      <c r="X61" s="172" t="str">
        <f t="shared" si="2"/>
        <v/>
      </c>
      <c r="Y61" s="138"/>
      <c r="Z61" s="173" t="str">
        <f t="shared" si="3"/>
        <v/>
      </c>
      <c r="AA61" s="174" t="str">
        <f t="shared" si="7"/>
        <v/>
      </c>
      <c r="AB61" s="175" t="str">
        <f t="shared" si="4"/>
        <v/>
      </c>
    </row>
    <row r="62" spans="2:28" ht="15" x14ac:dyDescent="0.25">
      <c r="B62" s="163">
        <f t="shared" si="8"/>
        <v>42</v>
      </c>
      <c r="C62" s="119"/>
      <c r="D62" s="190"/>
      <c r="E62" s="165"/>
      <c r="F62" s="166"/>
      <c r="G62" s="169" t="str">
        <f>IF(""=F62,"",MATCH(1*$F62,'EAPG Table'!$B:$B,0))</f>
        <v/>
      </c>
      <c r="H62" s="165" t="str" cm="1">
        <f t="array" ref="H62">IF($F62="","",INDEX('EAPG Table'!$C:$C,$G62))</f>
        <v/>
      </c>
      <c r="I62" s="167" t="str" cm="1">
        <f t="array" ref="I62">IF($F62="","",IF("EAPG"&lt;&gt;C62,0,INDEX('EAPG Table'!$I:$I,$G62)))</f>
        <v/>
      </c>
      <c r="J62" s="138" t="str" cm="1">
        <f t="array" ref="J62">IF($F62="", "", INDEX('EAPG Table'!$D:$D, $G62))</f>
        <v/>
      </c>
      <c r="K62" s="119"/>
      <c r="L62" s="224" t="str" cm="1">
        <f t="array" ref="L62">IF(""=$F62,"",TRIM(INDEX('EAPG Table'!$F:$F,$G62)))</f>
        <v/>
      </c>
      <c r="M62" s="163"/>
      <c r="N62" s="138" t="str">
        <f t="shared" si="5"/>
        <v/>
      </c>
      <c r="O62" s="138" t="str">
        <f t="shared" si="0"/>
        <v/>
      </c>
      <c r="P62" s="169" t="str" cm="1">
        <f t="array" ref="P62">IF(""=$F62,"",IF(450=1*$F62,  IF(0&lt;COUNTIFS(WeightRange,"&gt;"&amp;0,TypeRange,"2"), TRUE, IF(AND(0&lt;COUNTIFS(WeightRange,"&gt;"&amp;0,TypeRange,"3"),0=COUNTIFS(WeightRange,"&gt;"&amp;0,TypeRange,{"2","2?"})), FALSE, TRUE)), ""))</f>
        <v/>
      </c>
      <c r="Q62" s="169" t="str">
        <f>IF(""=$F62,"",IF(450=$F62,0&lt;COUNTIFS(WeightRange,"&gt;="&amp;$I62,DOSRange,$D62,EAPGRange,$F62,PaidRange,"EAPG")-COUNTIFS($I62:$I$520,$I62,$D62:$D$520,$D62,$F62:$F$520,$F62,$C62:$C$520,"EAPG"),FALSE))</f>
        <v/>
      </c>
      <c r="R62" s="169" t="str" cm="1">
        <f t="array" ref="R62">IF(""=$F62,"",AND("Yes"=$L62,0&lt;SUM(COUNTIFS(WeightRange,"&gt;"&amp;0,DOSRange,$D62,TypeRange,{"2","3","21","22","23","25"}))))</f>
        <v/>
      </c>
      <c r="S62" s="170" t="str">
        <f t="shared" si="6"/>
        <v/>
      </c>
      <c r="T62" s="138"/>
      <c r="U62" s="177" t="str">
        <f t="shared" si="1"/>
        <v/>
      </c>
      <c r="V62" s="171" t="str">
        <f>IF($F62="","",MAX(0.25,IF(AND("2"=$J62,1&lt;COUNTIF(TypeRange,2)),0.5^(COUNTIFS(TypeRange,"2",DOSRange,$D62,WeightRange,"&gt;="&amp;$I62)-COUNTIFS($J62:$J$520,"2",$D62:$D$520,$D62,$I62:$I$520,$I62)),1)))</f>
        <v/>
      </c>
      <c r="W62" s="171" t="str">
        <f>IF($F62="","",MAX(0.25,IF(AND("Yes"=$O62,1&lt;COUNTIFS(AncDiscoRange,"Yes",DOSRange,$D62,EAPGRange,$F62,PaidRange,"EAPG")),0.5^(COUNTIFS(AncDiscoRange,"Yes",WeightRange,"&gt;="&amp;$I62,DOSRange,$D62,EAPGRange,$F62,PaidRange,"EAPG")-COUNTIFS($O62:$O$520,"Yes",$I62:$I$520,$I62,$D62:$D$520,$D62,$F62:$F$520,$F62,$C62:$C$520,"EAPG")),1)))</f>
        <v/>
      </c>
      <c r="X62" s="172" t="str">
        <f t="shared" si="2"/>
        <v/>
      </c>
      <c r="Y62" s="138"/>
      <c r="Z62" s="173" t="str">
        <f t="shared" si="3"/>
        <v/>
      </c>
      <c r="AA62" s="174" t="str">
        <f t="shared" si="7"/>
        <v/>
      </c>
      <c r="AB62" s="175" t="str">
        <f t="shared" si="4"/>
        <v/>
      </c>
    </row>
    <row r="63" spans="2:28" ht="15" x14ac:dyDescent="0.25">
      <c r="B63" s="163">
        <f t="shared" si="8"/>
        <v>43</v>
      </c>
      <c r="C63" s="119"/>
      <c r="D63" s="190"/>
      <c r="E63" s="165"/>
      <c r="F63" s="166"/>
      <c r="G63" s="169" t="str">
        <f>IF(""=F63,"",MATCH(1*$F63,'EAPG Table'!$B:$B,0))</f>
        <v/>
      </c>
      <c r="H63" s="165" t="str" cm="1">
        <f t="array" ref="H63">IF($F63="","",INDEX('EAPG Table'!$C:$C,$G63))</f>
        <v/>
      </c>
      <c r="I63" s="167" t="str" cm="1">
        <f t="array" ref="I63">IF($F63="","",IF("EAPG"&lt;&gt;C63,0,INDEX('EAPG Table'!$I:$I,$G63)))</f>
        <v/>
      </c>
      <c r="J63" s="138" t="str" cm="1">
        <f t="array" ref="J63">IF($F63="", "", INDEX('EAPG Table'!$D:$D, $G63))</f>
        <v/>
      </c>
      <c r="K63" s="119"/>
      <c r="L63" s="224" t="str" cm="1">
        <f t="array" ref="L63">IF(""=$F63,"",TRIM(INDEX('EAPG Table'!$F:$F,$G63)))</f>
        <v/>
      </c>
      <c r="M63" s="163"/>
      <c r="N63" s="138" t="str">
        <f t="shared" si="5"/>
        <v/>
      </c>
      <c r="O63" s="138" t="str">
        <f t="shared" si="0"/>
        <v/>
      </c>
      <c r="P63" s="169" t="str" cm="1">
        <f t="array" ref="P63">IF(""=$F63,"",IF(450=1*$F63,  IF(0&lt;COUNTIFS(WeightRange,"&gt;"&amp;0,TypeRange,"2"), TRUE, IF(AND(0&lt;COUNTIFS(WeightRange,"&gt;"&amp;0,TypeRange,"3"),0=COUNTIFS(WeightRange,"&gt;"&amp;0,TypeRange,{"2","2?"})), FALSE, TRUE)), ""))</f>
        <v/>
      </c>
      <c r="Q63" s="169" t="str">
        <f>IF(""=$F63,"",IF(450=$F63,0&lt;COUNTIFS(WeightRange,"&gt;="&amp;$I63,DOSRange,$D63,EAPGRange,$F63,PaidRange,"EAPG")-COUNTIFS($I63:$I$520,$I63,$D63:$D$520,$D63,$F63:$F$520,$F63,$C63:$C$520,"EAPG"),FALSE))</f>
        <v/>
      </c>
      <c r="R63" s="169" t="str" cm="1">
        <f t="array" ref="R63">IF(""=$F63,"",AND("Yes"=$L63,0&lt;SUM(COUNTIFS(WeightRange,"&gt;"&amp;0,DOSRange,$D63,TypeRange,{"2","3","21","22","23","25"}))))</f>
        <v/>
      </c>
      <c r="S63" s="170" t="str">
        <f t="shared" si="6"/>
        <v/>
      </c>
      <c r="T63" s="138"/>
      <c r="U63" s="177" t="str">
        <f t="shared" si="1"/>
        <v/>
      </c>
      <c r="V63" s="171" t="str">
        <f>IF($F63="","",MAX(0.25,IF(AND("2"=$J63,1&lt;COUNTIF(TypeRange,2)),0.5^(COUNTIFS(TypeRange,"2",DOSRange,$D63,WeightRange,"&gt;="&amp;$I63)-COUNTIFS($J63:$J$520,"2",$D63:$D$520,$D63,$I63:$I$520,$I63)),1)))</f>
        <v/>
      </c>
      <c r="W63" s="171" t="str">
        <f>IF($F63="","",MAX(0.25,IF(AND("Yes"=$O63,1&lt;COUNTIFS(AncDiscoRange,"Yes",DOSRange,$D63,EAPGRange,$F63,PaidRange,"EAPG")),0.5^(COUNTIFS(AncDiscoRange,"Yes",WeightRange,"&gt;="&amp;$I63,DOSRange,$D63,EAPGRange,$F63,PaidRange,"EAPG")-COUNTIFS($O63:$O$520,"Yes",$I63:$I$520,$I63,$D63:$D$520,$D63,$F63:$F$520,$F63,$C63:$C$520,"EAPG")),1)))</f>
        <v/>
      </c>
      <c r="X63" s="172" t="str">
        <f t="shared" si="2"/>
        <v/>
      </c>
      <c r="Y63" s="138"/>
      <c r="Z63" s="173" t="str">
        <f t="shared" si="3"/>
        <v/>
      </c>
      <c r="AA63" s="174" t="str">
        <f t="shared" si="7"/>
        <v/>
      </c>
      <c r="AB63" s="175" t="str">
        <f t="shared" si="4"/>
        <v/>
      </c>
    </row>
    <row r="64" spans="2:28" ht="15" x14ac:dyDescent="0.25">
      <c r="B64" s="163">
        <f t="shared" si="8"/>
        <v>44</v>
      </c>
      <c r="C64" s="119"/>
      <c r="D64" s="190"/>
      <c r="E64" s="165"/>
      <c r="F64" s="166"/>
      <c r="G64" s="169" t="str">
        <f>IF(""=F64,"",MATCH(1*$F64,'EAPG Table'!$B:$B,0))</f>
        <v/>
      </c>
      <c r="H64" s="165" t="str" cm="1">
        <f t="array" ref="H64">IF($F64="","",INDEX('EAPG Table'!$C:$C,$G64))</f>
        <v/>
      </c>
      <c r="I64" s="167" t="str" cm="1">
        <f t="array" ref="I64">IF($F64="","",IF("EAPG"&lt;&gt;C64,0,INDEX('EAPG Table'!$I:$I,$G64)))</f>
        <v/>
      </c>
      <c r="J64" s="138" t="str" cm="1">
        <f t="array" ref="J64">IF($F64="", "", INDEX('EAPG Table'!$D:$D, $G64))</f>
        <v/>
      </c>
      <c r="K64" s="119"/>
      <c r="L64" s="224" t="str" cm="1">
        <f t="array" ref="L64">IF(""=$F64,"",TRIM(INDEX('EAPG Table'!$F:$F,$G64)))</f>
        <v/>
      </c>
      <c r="M64" s="163"/>
      <c r="N64" s="138" t="str">
        <f t="shared" si="5"/>
        <v/>
      </c>
      <c r="O64" s="138" t="str">
        <f t="shared" si="0"/>
        <v/>
      </c>
      <c r="P64" s="169" t="str" cm="1">
        <f t="array" ref="P64">IF(""=$F64,"",IF(450=1*$F64,  IF(0&lt;COUNTIFS(WeightRange,"&gt;"&amp;0,TypeRange,"2"), TRUE, IF(AND(0&lt;COUNTIFS(WeightRange,"&gt;"&amp;0,TypeRange,"3"),0=COUNTIFS(WeightRange,"&gt;"&amp;0,TypeRange,{"2","2?"})), FALSE, TRUE)), ""))</f>
        <v/>
      </c>
      <c r="Q64" s="169" t="str">
        <f>IF(""=$F64,"",IF(450=$F64,0&lt;COUNTIFS(WeightRange,"&gt;="&amp;$I64,DOSRange,$D64,EAPGRange,$F64,PaidRange,"EAPG")-COUNTIFS($I64:$I$520,$I64,$D64:$D$520,$D64,$F64:$F$520,$F64,$C64:$C$520,"EAPG"),FALSE))</f>
        <v/>
      </c>
      <c r="R64" s="169" t="str" cm="1">
        <f t="array" ref="R64">IF(""=$F64,"",AND("Yes"=$L64,0&lt;SUM(COUNTIFS(WeightRange,"&gt;"&amp;0,DOSRange,$D64,TypeRange,{"2","3","21","22","23","25"}))))</f>
        <v/>
      </c>
      <c r="S64" s="170" t="str">
        <f t="shared" si="6"/>
        <v/>
      </c>
      <c r="T64" s="138"/>
      <c r="U64" s="177" t="str">
        <f t="shared" si="1"/>
        <v/>
      </c>
      <c r="V64" s="171" t="str">
        <f>IF($F64="","",MAX(0.25,IF(AND("2"=$J64,1&lt;COUNTIF(TypeRange,2)),0.5^(COUNTIFS(TypeRange,"2",DOSRange,$D64,WeightRange,"&gt;="&amp;$I64)-COUNTIFS($J64:$J$520,"2",$D64:$D$520,$D64,$I64:$I$520,$I64)),1)))</f>
        <v/>
      </c>
      <c r="W64" s="171" t="str">
        <f>IF($F64="","",MAX(0.25,IF(AND("Yes"=$O64,1&lt;COUNTIFS(AncDiscoRange,"Yes",DOSRange,$D64,EAPGRange,$F64,PaidRange,"EAPG")),0.5^(COUNTIFS(AncDiscoRange,"Yes",WeightRange,"&gt;="&amp;$I64,DOSRange,$D64,EAPGRange,$F64,PaidRange,"EAPG")-COUNTIFS($O64:$O$520,"Yes",$I64:$I$520,$I64,$D64:$D$520,$D64,$F64:$F$520,$F64,$C64:$C$520,"EAPG")),1)))</f>
        <v/>
      </c>
      <c r="X64" s="172" t="str">
        <f t="shared" si="2"/>
        <v/>
      </c>
      <c r="Y64" s="138"/>
      <c r="Z64" s="173" t="str">
        <f t="shared" si="3"/>
        <v/>
      </c>
      <c r="AA64" s="174" t="str">
        <f t="shared" si="7"/>
        <v/>
      </c>
      <c r="AB64" s="175" t="str">
        <f t="shared" si="4"/>
        <v/>
      </c>
    </row>
    <row r="65" spans="2:28" ht="15" x14ac:dyDescent="0.25">
      <c r="B65" s="178">
        <f t="shared" si="8"/>
        <v>45</v>
      </c>
      <c r="C65" s="120"/>
      <c r="D65" s="191"/>
      <c r="E65" s="179"/>
      <c r="F65" s="166"/>
      <c r="G65" s="182" t="str">
        <f>IF(""=F65,"",MATCH(1*$F65,'EAPG Table'!$B:$B,0))</f>
        <v/>
      </c>
      <c r="H65" s="179" t="str" cm="1">
        <f t="array" ref="H65">IF($F65="","",INDEX('EAPG Table'!$C:$C,$G65))</f>
        <v/>
      </c>
      <c r="I65" s="180" t="str" cm="1">
        <f t="array" ref="I65">IF($F65="","",IF("EAPG"&lt;&gt;C65,0,INDEX('EAPG Table'!$I:$I,$G65)))</f>
        <v/>
      </c>
      <c r="J65" s="181" t="str" cm="1">
        <f t="array" ref="J65">IF($F65="", "", INDEX('EAPG Table'!$D:$D, $G65))</f>
        <v/>
      </c>
      <c r="K65" s="120"/>
      <c r="L65" s="225" t="str" cm="1">
        <f t="array" ref="L65">IF(""=$F65,"",TRIM(INDEX('EAPG Table'!$F:$F,$G65)))</f>
        <v/>
      </c>
      <c r="M65" s="163"/>
      <c r="N65" s="181" t="str">
        <f t="shared" si="5"/>
        <v/>
      </c>
      <c r="O65" s="181" t="str">
        <f t="shared" si="0"/>
        <v/>
      </c>
      <c r="P65" s="182" t="str" cm="1">
        <f t="array" ref="P65">IF(""=$F65,"",IF(450=1*$F65,  IF(0&lt;COUNTIFS(WeightRange,"&gt;"&amp;0,TypeRange,"2"), TRUE, IF(AND(0&lt;COUNTIFS(WeightRange,"&gt;"&amp;0,TypeRange,"3"),0=COUNTIFS(WeightRange,"&gt;"&amp;0,TypeRange,{"2","2?"})), FALSE, TRUE)), ""))</f>
        <v/>
      </c>
      <c r="Q65" s="182" t="str">
        <f>IF(""=$F65,"",IF(450=$F65,0&lt;COUNTIFS(WeightRange,"&gt;="&amp;$I65,DOSRange,$D65,EAPGRange,$F65,PaidRange,"EAPG")-COUNTIFS($I65:$I$520,$I65,$D65:$D$520,$D65,$F65:$F$520,$F65,$C65:$C$520,"EAPG"),FALSE))</f>
        <v/>
      </c>
      <c r="R65" s="182" t="str" cm="1">
        <f t="array" ref="R65">IF(""=$F65,"",AND("Yes"=$L65,0&lt;SUM(COUNTIFS(WeightRange,"&gt;"&amp;0,DOSRange,$D65,TypeRange,{"2","3","21","22","23","25"}))))</f>
        <v/>
      </c>
      <c r="S65" s="183" t="str">
        <f t="shared" si="6"/>
        <v/>
      </c>
      <c r="T65" s="138"/>
      <c r="U65" s="184" t="str">
        <f t="shared" si="1"/>
        <v/>
      </c>
      <c r="V65" s="185" t="str">
        <f>IF($F65="","",MAX(0.25,IF(AND("2"=$J65,1&lt;COUNTIF(TypeRange,2)),0.5^(COUNTIFS(TypeRange,"2",DOSRange,$D65,WeightRange,"&gt;="&amp;$I65)-COUNTIFS($J65:$J$520,"2",$D65:$D$520,$D65,$I65:$I$520,$I65)),1)))</f>
        <v/>
      </c>
      <c r="W65" s="185" t="str">
        <f>IF($F65="","",MAX(0.25,IF(AND("Yes"=$O65,1&lt;COUNTIFS(AncDiscoRange,"Yes",DOSRange,$D65,EAPGRange,$F65,PaidRange,"EAPG")),0.5^(COUNTIFS(AncDiscoRange,"Yes",WeightRange,"&gt;="&amp;$I65,DOSRange,$D65,EAPGRange,$F65,PaidRange,"EAPG")-COUNTIFS($O65:$O$520,"Yes",$I65:$I$520,$I65,$D65:$D$520,$D65,$F65:$F$520,$F65,$C65:$C$520,"EAPG")),1)))</f>
        <v/>
      </c>
      <c r="X65" s="186" t="str">
        <f t="shared" si="2"/>
        <v/>
      </c>
      <c r="Y65" s="138"/>
      <c r="Z65" s="187" t="str">
        <f t="shared" si="3"/>
        <v/>
      </c>
      <c r="AA65" s="188" t="str">
        <f t="shared" si="7"/>
        <v/>
      </c>
      <c r="AB65" s="189" t="str">
        <f t="shared" si="4"/>
        <v/>
      </c>
    </row>
    <row r="66" spans="2:28" ht="15" x14ac:dyDescent="0.25">
      <c r="B66" s="163">
        <f t="shared" si="8"/>
        <v>46</v>
      </c>
      <c r="C66" s="119"/>
      <c r="D66" s="190"/>
      <c r="E66" s="165"/>
      <c r="F66" s="166"/>
      <c r="G66" s="169" t="str">
        <f>IF(""=F66,"",MATCH(1*$F66,'EAPG Table'!$B:$B,0))</f>
        <v/>
      </c>
      <c r="H66" s="165" t="str" cm="1">
        <f t="array" ref="H66">IF($F66="","",INDEX('EAPG Table'!$C:$C,$G66))</f>
        <v/>
      </c>
      <c r="I66" s="167" t="str" cm="1">
        <f t="array" ref="I66">IF($F66="","",IF("EAPG"&lt;&gt;C66,0,INDEX('EAPG Table'!$I:$I,$G66)))</f>
        <v/>
      </c>
      <c r="J66" s="138" t="str" cm="1">
        <f t="array" ref="J66">IF($F66="", "", INDEX('EAPG Table'!$D:$D, $G66))</f>
        <v/>
      </c>
      <c r="K66" s="119"/>
      <c r="L66" s="224" t="str" cm="1">
        <f t="array" ref="L66">IF(""=$F66,"",TRIM(INDEX('EAPG Table'!$F:$F,$G66)))</f>
        <v/>
      </c>
      <c r="M66" s="163"/>
      <c r="N66" s="138" t="str">
        <f t="shared" si="5"/>
        <v/>
      </c>
      <c r="O66" s="138" t="str">
        <f t="shared" si="0"/>
        <v/>
      </c>
      <c r="P66" s="169" t="str" cm="1">
        <f t="array" ref="P66">IF(""=$F66,"",IF(450=1*$F66,  IF(0&lt;COUNTIFS(WeightRange,"&gt;"&amp;0,TypeRange,"2"), TRUE, IF(AND(0&lt;COUNTIFS(WeightRange,"&gt;"&amp;0,TypeRange,"3"),0=COUNTIFS(WeightRange,"&gt;"&amp;0,TypeRange,{"2","2?"})), FALSE, TRUE)), ""))</f>
        <v/>
      </c>
      <c r="Q66" s="169" t="str">
        <f>IF(""=$F66,"",IF(450=$F66,0&lt;COUNTIFS(WeightRange,"&gt;="&amp;$I66,DOSRange,$D66,EAPGRange,$F66,PaidRange,"EAPG")-COUNTIFS($I66:$I$520,$I66,$D66:$D$520,$D66,$F66:$F$520,$F66,$C66:$C$520,"EAPG"),FALSE))</f>
        <v/>
      </c>
      <c r="R66" s="169" t="str" cm="1">
        <f t="array" ref="R66">IF(""=$F66,"",AND("Yes"=$L66,0&lt;SUM(COUNTIFS(WeightRange,"&gt;"&amp;0,DOSRange,$D66,TypeRange,{"2","3","21","22","23","25"}))))</f>
        <v/>
      </c>
      <c r="S66" s="170" t="str">
        <f t="shared" si="6"/>
        <v/>
      </c>
      <c r="T66" s="138"/>
      <c r="U66" s="177" t="str">
        <f t="shared" si="1"/>
        <v/>
      </c>
      <c r="V66" s="171" t="str">
        <f>IF($F66="","",MAX(0.25,IF(AND("2"=$J66,1&lt;COUNTIF(TypeRange,2)),0.5^(COUNTIFS(TypeRange,"2",DOSRange,$D66,WeightRange,"&gt;="&amp;$I66)-COUNTIFS($J66:$J$520,"2",$D66:$D$520,$D66,$I66:$I$520,$I66)),1)))</f>
        <v/>
      </c>
      <c r="W66" s="171" t="str">
        <f>IF($F66="","",MAX(0.25,IF(AND("Yes"=$O66,1&lt;COUNTIFS(AncDiscoRange,"Yes",DOSRange,$D66,EAPGRange,$F66,PaidRange,"EAPG")),0.5^(COUNTIFS(AncDiscoRange,"Yes",WeightRange,"&gt;="&amp;$I66,DOSRange,$D66,EAPGRange,$F66,PaidRange,"EAPG")-COUNTIFS($O66:$O$520,"Yes",$I66:$I$520,$I66,$D66:$D$520,$D66,$F66:$F$520,$F66,$C66:$C$520,"EAPG")),1)))</f>
        <v/>
      </c>
      <c r="X66" s="172" t="str">
        <f t="shared" si="2"/>
        <v/>
      </c>
      <c r="Y66" s="138"/>
      <c r="Z66" s="173" t="str">
        <f t="shared" si="3"/>
        <v/>
      </c>
      <c r="AA66" s="174" t="str">
        <f t="shared" si="7"/>
        <v/>
      </c>
      <c r="AB66" s="175" t="str">
        <f t="shared" si="4"/>
        <v/>
      </c>
    </row>
    <row r="67" spans="2:28" ht="15" x14ac:dyDescent="0.25">
      <c r="B67" s="163">
        <f t="shared" si="8"/>
        <v>47</v>
      </c>
      <c r="C67" s="119"/>
      <c r="D67" s="190"/>
      <c r="E67" s="165"/>
      <c r="F67" s="166"/>
      <c r="G67" s="169" t="str">
        <f>IF(""=F67,"",MATCH(1*$F67,'EAPG Table'!$B:$B,0))</f>
        <v/>
      </c>
      <c r="H67" s="165" t="str" cm="1">
        <f t="array" ref="H67">IF($F67="","",INDEX('EAPG Table'!$C:$C,$G67))</f>
        <v/>
      </c>
      <c r="I67" s="167" t="str" cm="1">
        <f t="array" ref="I67">IF($F67="","",IF("EAPG"&lt;&gt;C67,0,INDEX('EAPG Table'!$I:$I,$G67)))</f>
        <v/>
      </c>
      <c r="J67" s="138" t="str" cm="1">
        <f t="array" ref="J67">IF($F67="", "", INDEX('EAPG Table'!$D:$D, $G67))</f>
        <v/>
      </c>
      <c r="K67" s="119"/>
      <c r="L67" s="224" t="str" cm="1">
        <f t="array" ref="L67">IF(""=$F67,"",TRIM(INDEX('EAPG Table'!$F:$F,$G67)))</f>
        <v/>
      </c>
      <c r="M67" s="163"/>
      <c r="N67" s="138" t="str">
        <f t="shared" si="5"/>
        <v/>
      </c>
      <c r="O67" s="138" t="str">
        <f t="shared" si="0"/>
        <v/>
      </c>
      <c r="P67" s="169" t="str" cm="1">
        <f t="array" ref="P67">IF(""=$F67,"",IF(450=1*$F67,  IF(0&lt;COUNTIFS(WeightRange,"&gt;"&amp;0,TypeRange,"2"), TRUE, IF(AND(0&lt;COUNTIFS(WeightRange,"&gt;"&amp;0,TypeRange,"3"),0=COUNTIFS(WeightRange,"&gt;"&amp;0,TypeRange,{"2","2?"})), FALSE, TRUE)), ""))</f>
        <v/>
      </c>
      <c r="Q67" s="169" t="str">
        <f>IF(""=$F67,"",IF(450=$F67,0&lt;COUNTIFS(WeightRange,"&gt;="&amp;$I67,DOSRange,$D67,EAPGRange,$F67,PaidRange,"EAPG")-COUNTIFS($I67:$I$520,$I67,$D67:$D$520,$D67,$F67:$F$520,$F67,$C67:$C$520,"EAPG"),FALSE))</f>
        <v/>
      </c>
      <c r="R67" s="169" t="str" cm="1">
        <f t="array" ref="R67">IF(""=$F67,"",AND("Yes"=$L67,0&lt;SUM(COUNTIFS(WeightRange,"&gt;"&amp;0,DOSRange,$D67,TypeRange,{"2","3","21","22","23","25"}))))</f>
        <v/>
      </c>
      <c r="S67" s="170" t="str">
        <f t="shared" si="6"/>
        <v/>
      </c>
      <c r="T67" s="138"/>
      <c r="U67" s="177" t="str">
        <f t="shared" si="1"/>
        <v/>
      </c>
      <c r="V67" s="171" t="str">
        <f>IF($F67="","",MAX(0.25,IF(AND("2"=$J67,1&lt;COUNTIF(TypeRange,2)),0.5^(COUNTIFS(TypeRange,"2",DOSRange,$D67,WeightRange,"&gt;="&amp;$I67)-COUNTIFS($J67:$J$520,"2",$D67:$D$520,$D67,$I67:$I$520,$I67)),1)))</f>
        <v/>
      </c>
      <c r="W67" s="171" t="str">
        <f>IF($F67="","",MAX(0.25,IF(AND("Yes"=$O67,1&lt;COUNTIFS(AncDiscoRange,"Yes",DOSRange,$D67,EAPGRange,$F67,PaidRange,"EAPG")),0.5^(COUNTIFS(AncDiscoRange,"Yes",WeightRange,"&gt;="&amp;$I67,DOSRange,$D67,EAPGRange,$F67,PaidRange,"EAPG")-COUNTIFS($O67:$O$520,"Yes",$I67:$I$520,$I67,$D67:$D$520,$D67,$F67:$F$520,$F67,$C67:$C$520,"EAPG")),1)))</f>
        <v/>
      </c>
      <c r="X67" s="172" t="str">
        <f t="shared" si="2"/>
        <v/>
      </c>
      <c r="Y67" s="138"/>
      <c r="Z67" s="173" t="str">
        <f t="shared" si="3"/>
        <v/>
      </c>
      <c r="AA67" s="174" t="str">
        <f t="shared" si="7"/>
        <v/>
      </c>
      <c r="AB67" s="175" t="str">
        <f t="shared" si="4"/>
        <v/>
      </c>
    </row>
    <row r="68" spans="2:28" ht="15" x14ac:dyDescent="0.25">
      <c r="B68" s="163">
        <f t="shared" si="8"/>
        <v>48</v>
      </c>
      <c r="C68" s="119"/>
      <c r="D68" s="190"/>
      <c r="E68" s="165"/>
      <c r="F68" s="166"/>
      <c r="G68" s="169" t="str">
        <f>IF(""=F68,"",MATCH(1*$F68,'EAPG Table'!$B:$B,0))</f>
        <v/>
      </c>
      <c r="H68" s="165" t="str" cm="1">
        <f t="array" ref="H68">IF($F68="","",INDEX('EAPG Table'!$C:$C,$G68))</f>
        <v/>
      </c>
      <c r="I68" s="167" t="str" cm="1">
        <f t="array" ref="I68">IF($F68="","",IF("EAPG"&lt;&gt;C68,0,INDEX('EAPG Table'!$I:$I,$G68)))</f>
        <v/>
      </c>
      <c r="J68" s="138" t="str" cm="1">
        <f t="array" ref="J68">IF($F68="", "", INDEX('EAPG Table'!$D:$D, $G68))</f>
        <v/>
      </c>
      <c r="K68" s="119"/>
      <c r="L68" s="224" t="str" cm="1">
        <f t="array" ref="L68">IF(""=$F68,"",TRIM(INDEX('EAPG Table'!$F:$F,$G68)))</f>
        <v/>
      </c>
      <c r="M68" s="163"/>
      <c r="N68" s="138" t="str">
        <f t="shared" si="5"/>
        <v/>
      </c>
      <c r="O68" s="138" t="str">
        <f t="shared" si="0"/>
        <v/>
      </c>
      <c r="P68" s="169" t="str" cm="1">
        <f t="array" ref="P68">IF(""=$F68,"",IF(450=1*$F68,  IF(0&lt;COUNTIFS(WeightRange,"&gt;"&amp;0,TypeRange,"2"), TRUE, IF(AND(0&lt;COUNTIFS(WeightRange,"&gt;"&amp;0,TypeRange,"3"),0=COUNTIFS(WeightRange,"&gt;"&amp;0,TypeRange,{"2","2?"})), FALSE, TRUE)), ""))</f>
        <v/>
      </c>
      <c r="Q68" s="169" t="str">
        <f>IF(""=$F68,"",IF(450=$F68,0&lt;COUNTIFS(WeightRange,"&gt;="&amp;$I68,DOSRange,$D68,EAPGRange,$F68,PaidRange,"EAPG")-COUNTIFS($I68:$I$520,$I68,$D68:$D$520,$D68,$F68:$F$520,$F68,$C68:$C$520,"EAPG"),FALSE))</f>
        <v/>
      </c>
      <c r="R68" s="169" t="str" cm="1">
        <f t="array" ref="R68">IF(""=$F68,"",AND("Yes"=$L68,0&lt;SUM(COUNTIFS(WeightRange,"&gt;"&amp;0,DOSRange,$D68,TypeRange,{"2","3","21","22","23","25"}))))</f>
        <v/>
      </c>
      <c r="S68" s="170" t="str">
        <f t="shared" si="6"/>
        <v/>
      </c>
      <c r="T68" s="138"/>
      <c r="U68" s="177" t="str">
        <f t="shared" si="1"/>
        <v/>
      </c>
      <c r="V68" s="171" t="str">
        <f>IF($F68="","",MAX(0.25,IF(AND("2"=$J68,1&lt;COUNTIF(TypeRange,2)),0.5^(COUNTIFS(TypeRange,"2",DOSRange,$D68,WeightRange,"&gt;="&amp;$I68)-COUNTIFS($J68:$J$520,"2",$D68:$D$520,$D68,$I68:$I$520,$I68)),1)))</f>
        <v/>
      </c>
      <c r="W68" s="171" t="str">
        <f>IF($F68="","",MAX(0.25,IF(AND("Yes"=$O68,1&lt;COUNTIFS(AncDiscoRange,"Yes",DOSRange,$D68,EAPGRange,$F68,PaidRange,"EAPG")),0.5^(COUNTIFS(AncDiscoRange,"Yes",WeightRange,"&gt;="&amp;$I68,DOSRange,$D68,EAPGRange,$F68,PaidRange,"EAPG")-COUNTIFS($O68:$O$520,"Yes",$I68:$I$520,$I68,$D68:$D$520,$D68,$F68:$F$520,$F68,$C68:$C$520,"EAPG")),1)))</f>
        <v/>
      </c>
      <c r="X68" s="172" t="str">
        <f t="shared" si="2"/>
        <v/>
      </c>
      <c r="Y68" s="138"/>
      <c r="Z68" s="173" t="str">
        <f t="shared" si="3"/>
        <v/>
      </c>
      <c r="AA68" s="174" t="str">
        <f t="shared" si="7"/>
        <v/>
      </c>
      <c r="AB68" s="175" t="str">
        <f t="shared" si="4"/>
        <v/>
      </c>
    </row>
    <row r="69" spans="2:28" ht="15" x14ac:dyDescent="0.25">
      <c r="B69" s="163">
        <f t="shared" si="8"/>
        <v>49</v>
      </c>
      <c r="C69" s="119"/>
      <c r="D69" s="190"/>
      <c r="E69" s="165"/>
      <c r="F69" s="166"/>
      <c r="G69" s="169" t="str">
        <f>IF(""=F69,"",MATCH(1*$F69,'EAPG Table'!$B:$B,0))</f>
        <v/>
      </c>
      <c r="H69" s="165" t="str" cm="1">
        <f t="array" ref="H69">IF($F69="","",INDEX('EAPG Table'!$C:$C,$G69))</f>
        <v/>
      </c>
      <c r="I69" s="167" t="str" cm="1">
        <f t="array" ref="I69">IF($F69="","",IF("EAPG"&lt;&gt;C69,0,INDEX('EAPG Table'!$I:$I,$G69)))</f>
        <v/>
      </c>
      <c r="J69" s="138" t="str" cm="1">
        <f t="array" ref="J69">IF($F69="", "", INDEX('EAPG Table'!$D:$D, $G69))</f>
        <v/>
      </c>
      <c r="K69" s="119"/>
      <c r="L69" s="224" t="str" cm="1">
        <f t="array" ref="L69">IF(""=$F69,"",TRIM(INDEX('EAPG Table'!$F:$F,$G69)))</f>
        <v/>
      </c>
      <c r="M69" s="163"/>
      <c r="N69" s="138" t="str">
        <f t="shared" si="5"/>
        <v/>
      </c>
      <c r="O69" s="138" t="str">
        <f t="shared" si="0"/>
        <v/>
      </c>
      <c r="P69" s="169" t="str" cm="1">
        <f t="array" ref="P69">IF(""=$F69,"",IF(450=1*$F69,  IF(0&lt;COUNTIFS(WeightRange,"&gt;"&amp;0,TypeRange,"2"), TRUE, IF(AND(0&lt;COUNTIFS(WeightRange,"&gt;"&amp;0,TypeRange,"3"),0=COUNTIFS(WeightRange,"&gt;"&amp;0,TypeRange,{"2","2?"})), FALSE, TRUE)), ""))</f>
        <v/>
      </c>
      <c r="Q69" s="169" t="str">
        <f>IF(""=$F69,"",IF(450=$F69,0&lt;COUNTIFS(WeightRange,"&gt;="&amp;$I69,DOSRange,$D69,EAPGRange,$F69,PaidRange,"EAPG")-COUNTIFS($I69:$I$520,$I69,$D69:$D$520,$D69,$F69:$F$520,$F69,$C69:$C$520,"EAPG"),FALSE))</f>
        <v/>
      </c>
      <c r="R69" s="169" t="str" cm="1">
        <f t="array" ref="R69">IF(""=$F69,"",AND("Yes"=$L69,0&lt;SUM(COUNTIFS(WeightRange,"&gt;"&amp;0,DOSRange,$D69,TypeRange,{"2","3","21","22","23","25"}))))</f>
        <v/>
      </c>
      <c r="S69" s="170" t="str">
        <f t="shared" si="6"/>
        <v/>
      </c>
      <c r="T69" s="138"/>
      <c r="U69" s="177" t="str">
        <f t="shared" si="1"/>
        <v/>
      </c>
      <c r="V69" s="171" t="str">
        <f>IF($F69="","",MAX(0.25,IF(AND("2"=$J69,1&lt;COUNTIF(TypeRange,2)),0.5^(COUNTIFS(TypeRange,"2",DOSRange,$D69,WeightRange,"&gt;="&amp;$I69)-COUNTIFS($J69:$J$520,"2",$D69:$D$520,$D69,$I69:$I$520,$I69)),1)))</f>
        <v/>
      </c>
      <c r="W69" s="171" t="str">
        <f>IF($F69="","",MAX(0.25,IF(AND("Yes"=$O69,1&lt;COUNTIFS(AncDiscoRange,"Yes",DOSRange,$D69,EAPGRange,$F69,PaidRange,"EAPG")),0.5^(COUNTIFS(AncDiscoRange,"Yes",WeightRange,"&gt;="&amp;$I69,DOSRange,$D69,EAPGRange,$F69,PaidRange,"EAPG")-COUNTIFS($O69:$O$520,"Yes",$I69:$I$520,$I69,$D69:$D$520,$D69,$F69:$F$520,$F69,$C69:$C$520,"EAPG")),1)))</f>
        <v/>
      </c>
      <c r="X69" s="172" t="str">
        <f t="shared" si="2"/>
        <v/>
      </c>
      <c r="Y69" s="138"/>
      <c r="Z69" s="173" t="str">
        <f t="shared" si="3"/>
        <v/>
      </c>
      <c r="AA69" s="174" t="str">
        <f t="shared" si="7"/>
        <v/>
      </c>
      <c r="AB69" s="175" t="str">
        <f t="shared" si="4"/>
        <v/>
      </c>
    </row>
    <row r="70" spans="2:28" ht="15" x14ac:dyDescent="0.25">
      <c r="B70" s="178">
        <f t="shared" si="8"/>
        <v>50</v>
      </c>
      <c r="C70" s="120"/>
      <c r="D70" s="191"/>
      <c r="E70" s="179"/>
      <c r="F70" s="166"/>
      <c r="G70" s="182" t="str">
        <f>IF(""=F70,"",MATCH(1*$F70,'EAPG Table'!$B:$B,0))</f>
        <v/>
      </c>
      <c r="H70" s="179" t="str" cm="1">
        <f t="array" ref="H70">IF($F70="","",INDEX('EAPG Table'!$C:$C,$G70))</f>
        <v/>
      </c>
      <c r="I70" s="180" t="str" cm="1">
        <f t="array" ref="I70">IF($F70="","",IF("EAPG"&lt;&gt;C70,0,INDEX('EAPG Table'!$I:$I,$G70)))</f>
        <v/>
      </c>
      <c r="J70" s="181" t="str" cm="1">
        <f t="array" ref="J70">IF($F70="", "", INDEX('EAPG Table'!$D:$D, $G70))</f>
        <v/>
      </c>
      <c r="K70" s="120"/>
      <c r="L70" s="225" t="str" cm="1">
        <f t="array" ref="L70">IF(""=$F70,"",TRIM(INDEX('EAPG Table'!$F:$F,$G70)))</f>
        <v/>
      </c>
      <c r="M70" s="163"/>
      <c r="N70" s="181" t="str">
        <f t="shared" si="5"/>
        <v/>
      </c>
      <c r="O70" s="181" t="str">
        <f t="shared" si="0"/>
        <v/>
      </c>
      <c r="P70" s="182" t="str" cm="1">
        <f t="array" ref="P70">IF(""=$F70,"",IF(450=1*$F70,  IF(0&lt;COUNTIFS(WeightRange,"&gt;"&amp;0,TypeRange,"2"), TRUE, IF(AND(0&lt;COUNTIFS(WeightRange,"&gt;"&amp;0,TypeRange,"3"),0=COUNTIFS(WeightRange,"&gt;"&amp;0,TypeRange,{"2","2?"})), FALSE, TRUE)), ""))</f>
        <v/>
      </c>
      <c r="Q70" s="182" t="str">
        <f>IF(""=$F70,"",IF(450=$F70,0&lt;COUNTIFS(WeightRange,"&gt;="&amp;$I70,DOSRange,$D70,EAPGRange,$F70,PaidRange,"EAPG")-COUNTIFS($I70:$I$520,$I70,$D70:$D$520,$D70,$F70:$F$520,$F70,$C70:$C$520,"EAPG"),FALSE))</f>
        <v/>
      </c>
      <c r="R70" s="182" t="str" cm="1">
        <f t="array" ref="R70">IF(""=$F70,"",AND("Yes"=$L70,0&lt;SUM(COUNTIFS(WeightRange,"&gt;"&amp;0,DOSRange,$D70,TypeRange,{"2","3","21","22","23","25"}))))</f>
        <v/>
      </c>
      <c r="S70" s="183" t="str">
        <f t="shared" si="6"/>
        <v/>
      </c>
      <c r="T70" s="138"/>
      <c r="U70" s="184" t="str">
        <f t="shared" si="1"/>
        <v/>
      </c>
      <c r="V70" s="185" t="str">
        <f>IF($F70="","",MAX(0.25,IF(AND("2"=$J70,1&lt;COUNTIF(TypeRange,2)),0.5^(COUNTIFS(TypeRange,"2",DOSRange,$D70,WeightRange,"&gt;="&amp;$I70)-COUNTIFS($J70:$J$520,"2",$D70:$D$520,$D70,$I70:$I$520,$I70)),1)))</f>
        <v/>
      </c>
      <c r="W70" s="185" t="str">
        <f>IF($F70="","",MAX(0.25,IF(AND("Yes"=$O70,1&lt;COUNTIFS(AncDiscoRange,"Yes",DOSRange,$D70,EAPGRange,$F70,PaidRange,"EAPG")),0.5^(COUNTIFS(AncDiscoRange,"Yes",WeightRange,"&gt;="&amp;$I70,DOSRange,$D70,EAPGRange,$F70,PaidRange,"EAPG")-COUNTIFS($O70:$O$520,"Yes",$I70:$I$520,$I70,$D70:$D$520,$D70,$F70:$F$520,$F70,$C70:$C$520,"EAPG")),1)))</f>
        <v/>
      </c>
      <c r="X70" s="186" t="str">
        <f t="shared" si="2"/>
        <v/>
      </c>
      <c r="Y70" s="138"/>
      <c r="Z70" s="187" t="str">
        <f t="shared" si="3"/>
        <v/>
      </c>
      <c r="AA70" s="188" t="str">
        <f t="shared" si="7"/>
        <v/>
      </c>
      <c r="AB70" s="189" t="str">
        <f t="shared" si="4"/>
        <v/>
      </c>
    </row>
    <row r="71" spans="2:28" ht="15" x14ac:dyDescent="0.25">
      <c r="B71" s="163">
        <f t="shared" si="8"/>
        <v>51</v>
      </c>
      <c r="C71" s="119"/>
      <c r="D71" s="190"/>
      <c r="E71" s="165"/>
      <c r="F71" s="166"/>
      <c r="G71" s="169" t="str">
        <f>IF(""=F71,"",MATCH(1*$F71,'EAPG Table'!$B:$B,0))</f>
        <v/>
      </c>
      <c r="H71" s="165" t="str" cm="1">
        <f t="array" ref="H71">IF($F71="","",INDEX('EAPG Table'!$C:$C,$G71))</f>
        <v/>
      </c>
      <c r="I71" s="167" t="str" cm="1">
        <f t="array" ref="I71">IF($F71="","",IF("EAPG"&lt;&gt;C71,0,INDEX('EAPG Table'!$I:$I,$G71)))</f>
        <v/>
      </c>
      <c r="J71" s="138" t="str" cm="1">
        <f t="array" ref="J71">IF($F71="", "", INDEX('EAPG Table'!$D:$D, $G71))</f>
        <v/>
      </c>
      <c r="K71" s="119"/>
      <c r="L71" s="224" t="str" cm="1">
        <f t="array" ref="L71">IF(""=$F71,"",TRIM(INDEX('EAPG Table'!$F:$F,$G71)))</f>
        <v/>
      </c>
      <c r="M71" s="163"/>
      <c r="N71" s="138" t="str">
        <f t="shared" si="5"/>
        <v/>
      </c>
      <c r="O71" s="138" t="str">
        <f t="shared" si="0"/>
        <v/>
      </c>
      <c r="P71" s="169" t="str" cm="1">
        <f t="array" ref="P71">IF(""=$F71,"",IF(450=1*$F71,  IF(0&lt;COUNTIFS(WeightRange,"&gt;"&amp;0,TypeRange,"2"), TRUE, IF(AND(0&lt;COUNTIFS(WeightRange,"&gt;"&amp;0,TypeRange,"3"),0=COUNTIFS(WeightRange,"&gt;"&amp;0,TypeRange,{"2","2?"})), FALSE, TRUE)), ""))</f>
        <v/>
      </c>
      <c r="Q71" s="169" t="str">
        <f>IF(""=$F71,"",IF(450=$F71,0&lt;COUNTIFS(WeightRange,"&gt;="&amp;$I71,DOSRange,$D71,EAPGRange,$F71,PaidRange,"EAPG")-COUNTIFS($I71:$I$520,$I71,$D71:$D$520,$D71,$F71:$F$520,$F71,$C71:$C$520,"EAPG"),FALSE))</f>
        <v/>
      </c>
      <c r="R71" s="169" t="str" cm="1">
        <f t="array" ref="R71">IF(""=$F71,"",AND("Yes"=$L71,0&lt;SUM(COUNTIFS(WeightRange,"&gt;"&amp;0,DOSRange,$D71,TypeRange,{"2","3","21","22","23","25"}))))</f>
        <v/>
      </c>
      <c r="S71" s="170" t="str">
        <f t="shared" si="6"/>
        <v/>
      </c>
      <c r="T71" s="138"/>
      <c r="U71" s="177" t="str">
        <f t="shared" si="1"/>
        <v/>
      </c>
      <c r="V71" s="171" t="str">
        <f>IF($F71="","",MAX(0.25,IF(AND("2"=$J71,1&lt;COUNTIF(TypeRange,2)),0.5^(COUNTIFS(TypeRange,"2",DOSRange,$D71,WeightRange,"&gt;="&amp;$I71)-COUNTIFS($J71:$J$520,"2",$D71:$D$520,$D71,$I71:$I$520,$I71)),1)))</f>
        <v/>
      </c>
      <c r="W71" s="171" t="str">
        <f>IF($F71="","",MAX(0.25,IF(AND("Yes"=$O71,1&lt;COUNTIFS(AncDiscoRange,"Yes",DOSRange,$D71,EAPGRange,$F71,PaidRange,"EAPG")),0.5^(COUNTIFS(AncDiscoRange,"Yes",WeightRange,"&gt;="&amp;$I71,DOSRange,$D71,EAPGRange,$F71,PaidRange,"EAPG")-COUNTIFS($O71:$O$520,"Yes",$I71:$I$520,$I71,$D71:$D$520,$D71,$F71:$F$520,$F71,$C71:$C$520,"EAPG")),1)))</f>
        <v/>
      </c>
      <c r="X71" s="172" t="str">
        <f t="shared" si="2"/>
        <v/>
      </c>
      <c r="Y71" s="138"/>
      <c r="Z71" s="173" t="str">
        <f t="shared" si="3"/>
        <v/>
      </c>
      <c r="AA71" s="174" t="str">
        <f t="shared" si="7"/>
        <v/>
      </c>
      <c r="AB71" s="175" t="str">
        <f t="shared" si="4"/>
        <v/>
      </c>
    </row>
    <row r="72" spans="2:28" ht="15" x14ac:dyDescent="0.25">
      <c r="B72" s="163">
        <f t="shared" si="8"/>
        <v>52</v>
      </c>
      <c r="C72" s="119"/>
      <c r="D72" s="190"/>
      <c r="E72" s="165"/>
      <c r="F72" s="166"/>
      <c r="G72" s="169" t="str">
        <f>IF(""=F72,"",MATCH(1*$F72,'EAPG Table'!$B:$B,0))</f>
        <v/>
      </c>
      <c r="H72" s="165" t="str" cm="1">
        <f t="array" ref="H72">IF($F72="","",INDEX('EAPG Table'!$C:$C,$G72))</f>
        <v/>
      </c>
      <c r="I72" s="167" t="str" cm="1">
        <f t="array" ref="I72">IF($F72="","",IF("EAPG"&lt;&gt;C72,0,INDEX('EAPG Table'!$I:$I,$G72)))</f>
        <v/>
      </c>
      <c r="J72" s="138" t="str" cm="1">
        <f t="array" ref="J72">IF($F72="", "", INDEX('EAPG Table'!$D:$D, $G72))</f>
        <v/>
      </c>
      <c r="K72" s="119"/>
      <c r="L72" s="224" t="str" cm="1">
        <f t="array" ref="L72">IF(""=$F72,"",TRIM(INDEX('EAPG Table'!$F:$F,$G72)))</f>
        <v/>
      </c>
      <c r="M72" s="163"/>
      <c r="N72" s="138" t="str">
        <f t="shared" si="5"/>
        <v/>
      </c>
      <c r="O72" s="138" t="str">
        <f t="shared" si="0"/>
        <v/>
      </c>
      <c r="P72" s="169" t="str" cm="1">
        <f t="array" ref="P72">IF(""=$F72,"",IF(450=1*$F72,  IF(0&lt;COUNTIFS(WeightRange,"&gt;"&amp;0,TypeRange,"2"), TRUE, IF(AND(0&lt;COUNTIFS(WeightRange,"&gt;"&amp;0,TypeRange,"3"),0=COUNTIFS(WeightRange,"&gt;"&amp;0,TypeRange,{"2","2?"})), FALSE, TRUE)), ""))</f>
        <v/>
      </c>
      <c r="Q72" s="169" t="str">
        <f>IF(""=$F72,"",IF(450=$F72,0&lt;COUNTIFS(WeightRange,"&gt;="&amp;$I72,DOSRange,$D72,EAPGRange,$F72,PaidRange,"EAPG")-COUNTIFS($I72:$I$520,$I72,$D72:$D$520,$D72,$F72:$F$520,$F72,$C72:$C$520,"EAPG"),FALSE))</f>
        <v/>
      </c>
      <c r="R72" s="169" t="str" cm="1">
        <f t="array" ref="R72">IF(""=$F72,"",AND("Yes"=$L72,0&lt;SUM(COUNTIFS(WeightRange,"&gt;"&amp;0,DOSRange,$D72,TypeRange,{"2","3","21","22","23","25"}))))</f>
        <v/>
      </c>
      <c r="S72" s="170" t="str">
        <f t="shared" si="6"/>
        <v/>
      </c>
      <c r="T72" s="138"/>
      <c r="U72" s="177" t="str">
        <f t="shared" si="1"/>
        <v/>
      </c>
      <c r="V72" s="171" t="str">
        <f>IF($F72="","",MAX(0.25,IF(AND("2"=$J72,1&lt;COUNTIF(TypeRange,2)),0.5^(COUNTIFS(TypeRange,"2",DOSRange,$D72,WeightRange,"&gt;="&amp;$I72)-COUNTIFS($J72:$J$520,"2",$D72:$D$520,$D72,$I72:$I$520,$I72)),1)))</f>
        <v/>
      </c>
      <c r="W72" s="171" t="str">
        <f>IF($F72="","",MAX(0.25,IF(AND("Yes"=$O72,1&lt;COUNTIFS(AncDiscoRange,"Yes",DOSRange,$D72,EAPGRange,$F72,PaidRange,"EAPG")),0.5^(COUNTIFS(AncDiscoRange,"Yes",WeightRange,"&gt;="&amp;$I72,DOSRange,$D72,EAPGRange,$F72,PaidRange,"EAPG")-COUNTIFS($O72:$O$520,"Yes",$I72:$I$520,$I72,$D72:$D$520,$D72,$F72:$F$520,$F72,$C72:$C$520,"EAPG")),1)))</f>
        <v/>
      </c>
      <c r="X72" s="172" t="str">
        <f t="shared" si="2"/>
        <v/>
      </c>
      <c r="Y72" s="138"/>
      <c r="Z72" s="173" t="str">
        <f t="shared" si="3"/>
        <v/>
      </c>
      <c r="AA72" s="174" t="str">
        <f t="shared" si="7"/>
        <v/>
      </c>
      <c r="AB72" s="175" t="str">
        <f t="shared" si="4"/>
        <v/>
      </c>
    </row>
    <row r="73" spans="2:28" ht="15" x14ac:dyDescent="0.25">
      <c r="B73" s="163">
        <f t="shared" si="8"/>
        <v>53</v>
      </c>
      <c r="C73" s="119"/>
      <c r="D73" s="164"/>
      <c r="E73" s="165"/>
      <c r="F73" s="166"/>
      <c r="G73" s="169" t="str">
        <f>IF(""=F73,"",MATCH(1*$F73,'EAPG Table'!$B:$B,0))</f>
        <v/>
      </c>
      <c r="H73" s="165" t="str" cm="1">
        <f t="array" ref="H73">IF($F73="","",INDEX('EAPG Table'!$C:$C,$G73))</f>
        <v/>
      </c>
      <c r="I73" s="167" t="str" cm="1">
        <f t="array" ref="I73">IF($F73="","",IF("EAPG"&lt;&gt;C73,0,INDEX('EAPG Table'!$I:$I,$G73)))</f>
        <v/>
      </c>
      <c r="J73" s="138" t="str" cm="1">
        <f t="array" ref="J73">IF($F73="", "", INDEX('EAPG Table'!$D:$D, $G73))</f>
        <v/>
      </c>
      <c r="K73" s="119"/>
      <c r="L73" s="224" t="str" cm="1">
        <f t="array" ref="L73">IF(""=$F73,"",TRIM(INDEX('EAPG Table'!$F:$F,$G73)))</f>
        <v/>
      </c>
      <c r="M73" s="163"/>
      <c r="N73" s="138" t="str">
        <f t="shared" si="5"/>
        <v/>
      </c>
      <c r="O73" s="138" t="str">
        <f t="shared" si="0"/>
        <v/>
      </c>
      <c r="P73" s="169" t="str" cm="1">
        <f t="array" ref="P73">IF(""=$F73,"",IF(450=1*$F73,  IF(0&lt;COUNTIFS(WeightRange,"&gt;"&amp;0,TypeRange,"2"), TRUE, IF(AND(0&lt;COUNTIFS(WeightRange,"&gt;"&amp;0,TypeRange,"3"),0=COUNTIFS(WeightRange,"&gt;"&amp;0,TypeRange,{"2","2?"})), FALSE, TRUE)), ""))</f>
        <v/>
      </c>
      <c r="Q73" s="169" t="str">
        <f>IF(""=$F73,"",IF(450=$F73,0&lt;COUNTIFS(WeightRange,"&gt;="&amp;$I73,DOSRange,$D73,EAPGRange,$F73,PaidRange,"EAPG")-COUNTIFS($I73:$I$520,$I73,$D73:$D$520,$D73,$F73:$F$520,$F73,$C73:$C$520,"EAPG"),FALSE))</f>
        <v/>
      </c>
      <c r="R73" s="169" t="str" cm="1">
        <f t="array" ref="R73">IF(""=$F73,"",AND("Yes"=$L73,0&lt;SUM(COUNTIFS(WeightRange,"&gt;"&amp;0,DOSRange,$D73,TypeRange,{"2","3","21","22","23","25"}))))</f>
        <v/>
      </c>
      <c r="S73" s="170" t="str">
        <f t="shared" si="6"/>
        <v/>
      </c>
      <c r="T73" s="138"/>
      <c r="U73" s="177" t="str">
        <f t="shared" si="1"/>
        <v/>
      </c>
      <c r="V73" s="171" t="str">
        <f>IF($F73="","",MAX(0.25,IF(AND("2"=$J73,1&lt;COUNTIF(TypeRange,2)),0.5^(COUNTIFS(TypeRange,"2",DOSRange,$D73,WeightRange,"&gt;="&amp;$I73)-COUNTIFS($J73:$J$520,"2",$D73:$D$520,$D73,$I73:$I$520,$I73)),1)))</f>
        <v/>
      </c>
      <c r="W73" s="171" t="str">
        <f>IF($F73="","",MAX(0.25,IF(AND("Yes"=$O73,1&lt;COUNTIFS(AncDiscoRange,"Yes",DOSRange,$D73,EAPGRange,$F73,PaidRange,"EAPG")),0.5^(COUNTIFS(AncDiscoRange,"Yes",WeightRange,"&gt;="&amp;$I73,DOSRange,$D73,EAPGRange,$F73,PaidRange,"EAPG")-COUNTIFS($O73:$O$520,"Yes",$I73:$I$520,$I73,$D73:$D$520,$D73,$F73:$F$520,$F73,$C73:$C$520,"EAPG")),1)))</f>
        <v/>
      </c>
      <c r="X73" s="172" t="str">
        <f t="shared" si="2"/>
        <v/>
      </c>
      <c r="Y73" s="138"/>
      <c r="Z73" s="173" t="str">
        <f t="shared" si="3"/>
        <v/>
      </c>
      <c r="AA73" s="174" t="str">
        <f t="shared" si="7"/>
        <v/>
      </c>
      <c r="AB73" s="175" t="str">
        <f t="shared" si="4"/>
        <v/>
      </c>
    </row>
    <row r="74" spans="2:28" ht="15" x14ac:dyDescent="0.25">
      <c r="B74" s="163">
        <f t="shared" si="8"/>
        <v>54</v>
      </c>
      <c r="C74" s="119"/>
      <c r="D74" s="164"/>
      <c r="E74" s="165"/>
      <c r="F74" s="166"/>
      <c r="G74" s="169" t="str">
        <f>IF(""=F74,"",MATCH(1*$F74,'EAPG Table'!$B:$B,0))</f>
        <v/>
      </c>
      <c r="H74" s="165" t="str" cm="1">
        <f t="array" ref="H74">IF($F74="","",INDEX('EAPG Table'!$C:$C,$G74))</f>
        <v/>
      </c>
      <c r="I74" s="167" t="str" cm="1">
        <f t="array" ref="I74">IF($F74="","",IF("EAPG"&lt;&gt;C74,0,INDEX('EAPG Table'!$I:$I,$G74)))</f>
        <v/>
      </c>
      <c r="J74" s="138" t="str" cm="1">
        <f t="array" ref="J74">IF($F74="", "", INDEX('EAPG Table'!$D:$D, $G74))</f>
        <v/>
      </c>
      <c r="K74" s="119"/>
      <c r="L74" s="224" t="str" cm="1">
        <f t="array" ref="L74">IF(""=$F74,"",TRIM(INDEX('EAPG Table'!$F:$F,$G74)))</f>
        <v/>
      </c>
      <c r="M74" s="163"/>
      <c r="N74" s="138" t="str">
        <f t="shared" si="5"/>
        <v/>
      </c>
      <c r="O74" s="138" t="str">
        <f t="shared" si="0"/>
        <v/>
      </c>
      <c r="P74" s="169" t="str" cm="1">
        <f t="array" ref="P74">IF(""=$F74,"",IF(450=1*$F74,  IF(0&lt;COUNTIFS(WeightRange,"&gt;"&amp;0,TypeRange,"2"), TRUE, IF(AND(0&lt;COUNTIFS(WeightRange,"&gt;"&amp;0,TypeRange,"3"),0=COUNTIFS(WeightRange,"&gt;"&amp;0,TypeRange,{"2","2?"})), FALSE, TRUE)), ""))</f>
        <v/>
      </c>
      <c r="Q74" s="169" t="str">
        <f>IF(""=$F74,"",IF(450=$F74,0&lt;COUNTIFS(WeightRange,"&gt;="&amp;$I74,DOSRange,$D74,EAPGRange,$F74,PaidRange,"EAPG")-COUNTIFS($I74:$I$520,$I74,$D74:$D$520,$D74,$F74:$F$520,$F74,$C74:$C$520,"EAPG"),FALSE))</f>
        <v/>
      </c>
      <c r="R74" s="169" t="str" cm="1">
        <f t="array" ref="R74">IF(""=$F74,"",AND("Yes"=$L74,0&lt;SUM(COUNTIFS(WeightRange,"&gt;"&amp;0,DOSRange,$D74,TypeRange,{"2","3","21","22","23","25"}))))</f>
        <v/>
      </c>
      <c r="S74" s="170" t="str">
        <f t="shared" si="6"/>
        <v/>
      </c>
      <c r="T74" s="138"/>
      <c r="U74" s="177" t="str">
        <f t="shared" si="1"/>
        <v/>
      </c>
      <c r="V74" s="171" t="str">
        <f>IF($F74="","",MAX(0.25,IF(AND("2"=$J74,1&lt;COUNTIF(TypeRange,2)),0.5^(COUNTIFS(TypeRange,"2",DOSRange,$D74,WeightRange,"&gt;="&amp;$I74)-COUNTIFS($J74:$J$520,"2",$D74:$D$520,$D74,$I74:$I$520,$I74)),1)))</f>
        <v/>
      </c>
      <c r="W74" s="171" t="str">
        <f>IF($F74="","",MAX(0.25,IF(AND("Yes"=$O74,1&lt;COUNTIFS(AncDiscoRange,"Yes",DOSRange,$D74,EAPGRange,$F74,PaidRange,"EAPG")),0.5^(COUNTIFS(AncDiscoRange,"Yes",WeightRange,"&gt;="&amp;$I74,DOSRange,$D74,EAPGRange,$F74,PaidRange,"EAPG")-COUNTIFS($O74:$O$520,"Yes",$I74:$I$520,$I74,$D74:$D$520,$D74,$F74:$F$520,$F74,$C74:$C$520,"EAPG")),1)))</f>
        <v/>
      </c>
      <c r="X74" s="172" t="str">
        <f t="shared" si="2"/>
        <v/>
      </c>
      <c r="Y74" s="138"/>
      <c r="Z74" s="173" t="str">
        <f t="shared" si="3"/>
        <v/>
      </c>
      <c r="AA74" s="174" t="str">
        <f t="shared" si="7"/>
        <v/>
      </c>
      <c r="AB74" s="175" t="str">
        <f t="shared" si="4"/>
        <v/>
      </c>
    </row>
    <row r="75" spans="2:28" ht="15" x14ac:dyDescent="0.25">
      <c r="B75" s="178">
        <f t="shared" si="8"/>
        <v>55</v>
      </c>
      <c r="C75" s="120"/>
      <c r="D75" s="191"/>
      <c r="E75" s="179"/>
      <c r="F75" s="166"/>
      <c r="G75" s="182" t="str">
        <f>IF(""=F75,"",MATCH(1*$F75,'EAPG Table'!$B:$B,0))</f>
        <v/>
      </c>
      <c r="H75" s="179" t="str" cm="1">
        <f t="array" ref="H75">IF($F75="","",INDEX('EAPG Table'!$C:$C,$G75))</f>
        <v/>
      </c>
      <c r="I75" s="180" t="str" cm="1">
        <f t="array" ref="I75">IF($F75="","",IF("EAPG"&lt;&gt;C75,0,INDEX('EAPG Table'!$I:$I,$G75)))</f>
        <v/>
      </c>
      <c r="J75" s="181" t="str" cm="1">
        <f t="array" ref="J75">IF($F75="", "", INDEX('EAPG Table'!$D:$D, $G75))</f>
        <v/>
      </c>
      <c r="K75" s="120"/>
      <c r="L75" s="225" t="str" cm="1">
        <f t="array" ref="L75">IF(""=$F75,"",TRIM(INDEX('EAPG Table'!$F:$F,$G75)))</f>
        <v/>
      </c>
      <c r="M75" s="163"/>
      <c r="N75" s="181" t="str">
        <f t="shared" si="5"/>
        <v/>
      </c>
      <c r="O75" s="181" t="str">
        <f t="shared" si="0"/>
        <v/>
      </c>
      <c r="P75" s="182" t="str" cm="1">
        <f t="array" ref="P75">IF(""=$F75,"",IF(450=1*$F75,  IF(0&lt;COUNTIFS(WeightRange,"&gt;"&amp;0,TypeRange,"2"), TRUE, IF(AND(0&lt;COUNTIFS(WeightRange,"&gt;"&amp;0,TypeRange,"3"),0=COUNTIFS(WeightRange,"&gt;"&amp;0,TypeRange,{"2","2?"})), FALSE, TRUE)), ""))</f>
        <v/>
      </c>
      <c r="Q75" s="182" t="str">
        <f>IF(""=$F75,"",IF(450=$F75,0&lt;COUNTIFS(WeightRange,"&gt;="&amp;$I75,DOSRange,$D75,EAPGRange,$F75,PaidRange,"EAPG")-COUNTIFS($I75:$I$520,$I75,$D75:$D$520,$D75,$F75:$F$520,$F75,$C75:$C$520,"EAPG"),FALSE))</f>
        <v/>
      </c>
      <c r="R75" s="182" t="str" cm="1">
        <f t="array" ref="R75">IF(""=$F75,"",AND("Yes"=$L75,0&lt;SUM(COUNTIFS(WeightRange,"&gt;"&amp;0,DOSRange,$D75,TypeRange,{"2","3","21","22","23","25"}))))</f>
        <v/>
      </c>
      <c r="S75" s="183" t="str">
        <f t="shared" si="6"/>
        <v/>
      </c>
      <c r="T75" s="138"/>
      <c r="U75" s="184" t="str">
        <f t="shared" si="1"/>
        <v/>
      </c>
      <c r="V75" s="185" t="str">
        <f>IF($F75="","",MAX(0.25,IF(AND("2"=$J75,1&lt;COUNTIF(TypeRange,2)),0.5^(COUNTIFS(TypeRange,"2",DOSRange,$D75,WeightRange,"&gt;="&amp;$I75)-COUNTIFS($J75:$J$520,"2",$D75:$D$520,$D75,$I75:$I$520,$I75)),1)))</f>
        <v/>
      </c>
      <c r="W75" s="185" t="str">
        <f>IF($F75="","",MAX(0.25,IF(AND("Yes"=$O75,1&lt;COUNTIFS(AncDiscoRange,"Yes",DOSRange,$D75,EAPGRange,$F75,PaidRange,"EAPG")),0.5^(COUNTIFS(AncDiscoRange,"Yes",WeightRange,"&gt;="&amp;$I75,DOSRange,$D75,EAPGRange,$F75,PaidRange,"EAPG")-COUNTIFS($O75:$O$520,"Yes",$I75:$I$520,$I75,$D75:$D$520,$D75,$F75:$F$520,$F75,$C75:$C$520,"EAPG")),1)))</f>
        <v/>
      </c>
      <c r="X75" s="186" t="str">
        <f t="shared" si="2"/>
        <v/>
      </c>
      <c r="Y75" s="138"/>
      <c r="Z75" s="187" t="str">
        <f t="shared" si="3"/>
        <v/>
      </c>
      <c r="AA75" s="188" t="str">
        <f t="shared" si="7"/>
        <v/>
      </c>
      <c r="AB75" s="189" t="str">
        <f t="shared" si="4"/>
        <v/>
      </c>
    </row>
    <row r="76" spans="2:28" ht="15" x14ac:dyDescent="0.25">
      <c r="B76" s="163">
        <f t="shared" si="8"/>
        <v>56</v>
      </c>
      <c r="C76" s="119"/>
      <c r="D76" s="190"/>
      <c r="E76" s="165"/>
      <c r="F76" s="166"/>
      <c r="G76" s="169" t="str">
        <f>IF(""=F76,"",MATCH(1*$F76,'EAPG Table'!$B:$B,0))</f>
        <v/>
      </c>
      <c r="H76" s="165" t="str" cm="1">
        <f t="array" ref="H76">IF($F76="","",INDEX('EAPG Table'!$C:$C,$G76))</f>
        <v/>
      </c>
      <c r="I76" s="167" t="str" cm="1">
        <f t="array" ref="I76">IF($F76="","",IF("EAPG"&lt;&gt;C76,0,INDEX('EAPG Table'!$I:$I,$G76)))</f>
        <v/>
      </c>
      <c r="J76" s="138" t="str" cm="1">
        <f t="array" ref="J76">IF($F76="", "", INDEX('EAPG Table'!$D:$D, $G76))</f>
        <v/>
      </c>
      <c r="K76" s="119"/>
      <c r="L76" s="224" t="str" cm="1">
        <f t="array" ref="L76">IF(""=$F76,"",TRIM(INDEX('EAPG Table'!$F:$F,$G76)))</f>
        <v/>
      </c>
      <c r="M76" s="163"/>
      <c r="N76" s="138" t="str">
        <f t="shared" si="5"/>
        <v/>
      </c>
      <c r="O76" s="138" t="str">
        <f t="shared" si="0"/>
        <v/>
      </c>
      <c r="P76" s="169" t="str" cm="1">
        <f t="array" ref="P76">IF(""=$F76,"",IF(450=1*$F76,  IF(0&lt;COUNTIFS(WeightRange,"&gt;"&amp;0,TypeRange,"2"), TRUE, IF(AND(0&lt;COUNTIFS(WeightRange,"&gt;"&amp;0,TypeRange,"3"),0=COUNTIFS(WeightRange,"&gt;"&amp;0,TypeRange,{"2","2?"})), FALSE, TRUE)), ""))</f>
        <v/>
      </c>
      <c r="Q76" s="169" t="str">
        <f>IF(""=$F76,"",IF(450=$F76,0&lt;COUNTIFS(WeightRange,"&gt;="&amp;$I76,DOSRange,$D76,EAPGRange,$F76,PaidRange,"EAPG")-COUNTIFS($I76:$I$520,$I76,$D76:$D$520,$D76,$F76:$F$520,$F76,$C76:$C$520,"EAPG"),FALSE))</f>
        <v/>
      </c>
      <c r="R76" s="169" t="str" cm="1">
        <f t="array" ref="R76">IF(""=$F76,"",AND("Yes"=$L76,0&lt;SUM(COUNTIFS(WeightRange,"&gt;"&amp;0,DOSRange,$D76,TypeRange,{"2","3","21","22","23","25"}))))</f>
        <v/>
      </c>
      <c r="S76" s="170" t="str">
        <f t="shared" si="6"/>
        <v/>
      </c>
      <c r="T76" s="138"/>
      <c r="U76" s="177" t="str">
        <f t="shared" si="1"/>
        <v/>
      </c>
      <c r="V76" s="171" t="str">
        <f>IF($F76="","",MAX(0.25,IF(AND("2"=$J76,1&lt;COUNTIF(TypeRange,2)),0.5^(COUNTIFS(TypeRange,"2",DOSRange,$D76,WeightRange,"&gt;="&amp;$I76)-COUNTIFS($J76:$J$520,"2",$D76:$D$520,$D76,$I76:$I$520,$I76)),1)))</f>
        <v/>
      </c>
      <c r="W76" s="171" t="str">
        <f>IF($F76="","",MAX(0.25,IF(AND("Yes"=$O76,1&lt;COUNTIFS(AncDiscoRange,"Yes",DOSRange,$D76,EAPGRange,$F76,PaidRange,"EAPG")),0.5^(COUNTIFS(AncDiscoRange,"Yes",WeightRange,"&gt;="&amp;$I76,DOSRange,$D76,EAPGRange,$F76,PaidRange,"EAPG")-COUNTIFS($O76:$O$520,"Yes",$I76:$I$520,$I76,$D76:$D$520,$D76,$F76:$F$520,$F76,$C76:$C$520,"EAPG")),1)))</f>
        <v/>
      </c>
      <c r="X76" s="172" t="str">
        <f t="shared" si="2"/>
        <v/>
      </c>
      <c r="Y76" s="138"/>
      <c r="Z76" s="173" t="str">
        <f t="shared" si="3"/>
        <v/>
      </c>
      <c r="AA76" s="174" t="str">
        <f t="shared" si="7"/>
        <v/>
      </c>
      <c r="AB76" s="175" t="str">
        <f t="shared" si="4"/>
        <v/>
      </c>
    </row>
    <row r="77" spans="2:28" ht="15" x14ac:dyDescent="0.25">
      <c r="B77" s="163">
        <f t="shared" si="8"/>
        <v>57</v>
      </c>
      <c r="C77" s="119"/>
      <c r="D77" s="190"/>
      <c r="E77" s="165"/>
      <c r="F77" s="166"/>
      <c r="G77" s="169" t="str">
        <f>IF(""=F77,"",MATCH(1*$F77,'EAPG Table'!$B:$B,0))</f>
        <v/>
      </c>
      <c r="H77" s="165" t="str" cm="1">
        <f t="array" ref="H77">IF($F77="","",INDEX('EAPG Table'!$C:$C,$G77))</f>
        <v/>
      </c>
      <c r="I77" s="167" t="str" cm="1">
        <f t="array" ref="I77">IF($F77="","",IF("EAPG"&lt;&gt;C77,0,INDEX('EAPG Table'!$I:$I,$G77)))</f>
        <v/>
      </c>
      <c r="J77" s="138" t="str" cm="1">
        <f t="array" ref="J77">IF($F77="", "", INDEX('EAPG Table'!$D:$D, $G77))</f>
        <v/>
      </c>
      <c r="K77" s="119"/>
      <c r="L77" s="224" t="str" cm="1">
        <f t="array" ref="L77">IF(""=$F77,"",TRIM(INDEX('EAPG Table'!$F:$F,$G77)))</f>
        <v/>
      </c>
      <c r="M77" s="163"/>
      <c r="N77" s="138" t="str">
        <f t="shared" si="5"/>
        <v/>
      </c>
      <c r="O77" s="138" t="str">
        <f t="shared" si="0"/>
        <v/>
      </c>
      <c r="P77" s="169" t="str" cm="1">
        <f t="array" ref="P77">IF(""=$F77,"",IF(450=1*$F77,  IF(0&lt;COUNTIFS(WeightRange,"&gt;"&amp;0,TypeRange,"2"), TRUE, IF(AND(0&lt;COUNTIFS(WeightRange,"&gt;"&amp;0,TypeRange,"3"),0=COUNTIFS(WeightRange,"&gt;"&amp;0,TypeRange,{"2","2?"})), FALSE, TRUE)), ""))</f>
        <v/>
      </c>
      <c r="Q77" s="169" t="str">
        <f>IF(""=$F77,"",IF(450=$F77,0&lt;COUNTIFS(WeightRange,"&gt;="&amp;$I77,DOSRange,$D77,EAPGRange,$F77,PaidRange,"EAPG")-COUNTIFS($I77:$I$520,$I77,$D77:$D$520,$D77,$F77:$F$520,$F77,$C77:$C$520,"EAPG"),FALSE))</f>
        <v/>
      </c>
      <c r="R77" s="169" t="str" cm="1">
        <f t="array" ref="R77">IF(""=$F77,"",AND("Yes"=$L77,0&lt;SUM(COUNTIFS(WeightRange,"&gt;"&amp;0,DOSRange,$D77,TypeRange,{"2","3","21","22","23","25"}))))</f>
        <v/>
      </c>
      <c r="S77" s="170" t="str">
        <f t="shared" si="6"/>
        <v/>
      </c>
      <c r="T77" s="138"/>
      <c r="U77" s="177" t="str">
        <f t="shared" si="1"/>
        <v/>
      </c>
      <c r="V77" s="171" t="str">
        <f>IF($F77="","",MAX(0.25,IF(AND("2"=$J77,1&lt;COUNTIF(TypeRange,2)),0.5^(COUNTIFS(TypeRange,"2",DOSRange,$D77,WeightRange,"&gt;="&amp;$I77)-COUNTIFS($J77:$J$520,"2",$D77:$D$520,$D77,$I77:$I$520,$I77)),1)))</f>
        <v/>
      </c>
      <c r="W77" s="171" t="str">
        <f>IF($F77="","",MAX(0.25,IF(AND("Yes"=$O77,1&lt;COUNTIFS(AncDiscoRange,"Yes",DOSRange,$D77,EAPGRange,$F77,PaidRange,"EAPG")),0.5^(COUNTIFS(AncDiscoRange,"Yes",WeightRange,"&gt;="&amp;$I77,DOSRange,$D77,EAPGRange,$F77,PaidRange,"EAPG")-COUNTIFS($O77:$O$520,"Yes",$I77:$I$520,$I77,$D77:$D$520,$D77,$F77:$F$520,$F77,$C77:$C$520,"EAPG")),1)))</f>
        <v/>
      </c>
      <c r="X77" s="172" t="str">
        <f t="shared" si="2"/>
        <v/>
      </c>
      <c r="Y77" s="138"/>
      <c r="Z77" s="173" t="str">
        <f t="shared" si="3"/>
        <v/>
      </c>
      <c r="AA77" s="174" t="str">
        <f t="shared" si="7"/>
        <v/>
      </c>
      <c r="AB77" s="175" t="str">
        <f t="shared" si="4"/>
        <v/>
      </c>
    </row>
    <row r="78" spans="2:28" ht="15" x14ac:dyDescent="0.25">
      <c r="B78" s="163">
        <f t="shared" si="8"/>
        <v>58</v>
      </c>
      <c r="C78" s="119"/>
      <c r="D78" s="190"/>
      <c r="E78" s="165"/>
      <c r="F78" s="166"/>
      <c r="G78" s="169" t="str">
        <f>IF(""=F78,"",MATCH(1*$F78,'EAPG Table'!$B:$B,0))</f>
        <v/>
      </c>
      <c r="H78" s="165" t="str" cm="1">
        <f t="array" ref="H78">IF($F78="","",INDEX('EAPG Table'!$C:$C,$G78))</f>
        <v/>
      </c>
      <c r="I78" s="167" t="str" cm="1">
        <f t="array" ref="I78">IF($F78="","",IF("EAPG"&lt;&gt;C78,0,INDEX('EAPG Table'!$I:$I,$G78)))</f>
        <v/>
      </c>
      <c r="J78" s="138" t="str" cm="1">
        <f t="array" ref="J78">IF($F78="", "", INDEX('EAPG Table'!$D:$D, $G78))</f>
        <v/>
      </c>
      <c r="K78" s="119"/>
      <c r="L78" s="224" t="str" cm="1">
        <f t="array" ref="L78">IF(""=$F78,"",TRIM(INDEX('EAPG Table'!$F:$F,$G78)))</f>
        <v/>
      </c>
      <c r="M78" s="163"/>
      <c r="N78" s="138" t="str">
        <f t="shared" si="5"/>
        <v/>
      </c>
      <c r="O78" s="138" t="str">
        <f t="shared" si="0"/>
        <v/>
      </c>
      <c r="P78" s="169" t="str" cm="1">
        <f t="array" ref="P78">IF(""=$F78,"",IF(450=1*$F78,  IF(0&lt;COUNTIFS(WeightRange,"&gt;"&amp;0,TypeRange,"2"), TRUE, IF(AND(0&lt;COUNTIFS(WeightRange,"&gt;"&amp;0,TypeRange,"3"),0=COUNTIFS(WeightRange,"&gt;"&amp;0,TypeRange,{"2","2?"})), FALSE, TRUE)), ""))</f>
        <v/>
      </c>
      <c r="Q78" s="169" t="str">
        <f>IF(""=$F78,"",IF(450=$F78,0&lt;COUNTIFS(WeightRange,"&gt;="&amp;$I78,DOSRange,$D78,EAPGRange,$F78,PaidRange,"EAPG")-COUNTIFS($I78:$I$520,$I78,$D78:$D$520,$D78,$F78:$F$520,$F78,$C78:$C$520,"EAPG"),FALSE))</f>
        <v/>
      </c>
      <c r="R78" s="169" t="str" cm="1">
        <f t="array" ref="R78">IF(""=$F78,"",AND("Yes"=$L78,0&lt;SUM(COUNTIFS(WeightRange,"&gt;"&amp;0,DOSRange,$D78,TypeRange,{"2","3","21","22","23","25"}))))</f>
        <v/>
      </c>
      <c r="S78" s="170" t="str">
        <f t="shared" si="6"/>
        <v/>
      </c>
      <c r="T78" s="138"/>
      <c r="U78" s="177" t="str">
        <f t="shared" si="1"/>
        <v/>
      </c>
      <c r="V78" s="171" t="str">
        <f>IF($F78="","",MAX(0.25,IF(AND("2"=$J78,1&lt;COUNTIF(TypeRange,2)),0.5^(COUNTIFS(TypeRange,"2",DOSRange,$D78,WeightRange,"&gt;="&amp;$I78)-COUNTIFS($J78:$J$520,"2",$D78:$D$520,$D78,$I78:$I$520,$I78)),1)))</f>
        <v/>
      </c>
      <c r="W78" s="171" t="str">
        <f>IF($F78="","",MAX(0.25,IF(AND("Yes"=$O78,1&lt;COUNTIFS(AncDiscoRange,"Yes",DOSRange,$D78,EAPGRange,$F78,PaidRange,"EAPG")),0.5^(COUNTIFS(AncDiscoRange,"Yes",WeightRange,"&gt;="&amp;$I78,DOSRange,$D78,EAPGRange,$F78,PaidRange,"EAPG")-COUNTIFS($O78:$O$520,"Yes",$I78:$I$520,$I78,$D78:$D$520,$D78,$F78:$F$520,$F78,$C78:$C$520,"EAPG")),1)))</f>
        <v/>
      </c>
      <c r="X78" s="172" t="str">
        <f t="shared" si="2"/>
        <v/>
      </c>
      <c r="Y78" s="138"/>
      <c r="Z78" s="173" t="str">
        <f t="shared" si="3"/>
        <v/>
      </c>
      <c r="AA78" s="174" t="str">
        <f t="shared" si="7"/>
        <v/>
      </c>
      <c r="AB78" s="175" t="str">
        <f t="shared" si="4"/>
        <v/>
      </c>
    </row>
    <row r="79" spans="2:28" ht="15" x14ac:dyDescent="0.25">
      <c r="B79" s="163">
        <f t="shared" si="8"/>
        <v>59</v>
      </c>
      <c r="C79" s="119"/>
      <c r="D79" s="190"/>
      <c r="E79" s="165"/>
      <c r="F79" s="166"/>
      <c r="G79" s="169" t="str">
        <f>IF(""=F79,"",MATCH(1*$F79,'EAPG Table'!$B:$B,0))</f>
        <v/>
      </c>
      <c r="H79" s="165" t="str" cm="1">
        <f t="array" ref="H79">IF($F79="","",INDEX('EAPG Table'!$C:$C,$G79))</f>
        <v/>
      </c>
      <c r="I79" s="167" t="str" cm="1">
        <f t="array" ref="I79">IF($F79="","",IF("EAPG"&lt;&gt;C79,0,INDEX('EAPG Table'!$I:$I,$G79)))</f>
        <v/>
      </c>
      <c r="J79" s="138" t="str" cm="1">
        <f t="array" ref="J79">IF($F79="", "", INDEX('EAPG Table'!$D:$D, $G79))</f>
        <v/>
      </c>
      <c r="K79" s="119"/>
      <c r="L79" s="224" t="str" cm="1">
        <f t="array" ref="L79">IF(""=$F79,"",TRIM(INDEX('EAPG Table'!$F:$F,$G79)))</f>
        <v/>
      </c>
      <c r="M79" s="163"/>
      <c r="N79" s="138" t="str">
        <f t="shared" si="5"/>
        <v/>
      </c>
      <c r="O79" s="138" t="str">
        <f t="shared" si="0"/>
        <v/>
      </c>
      <c r="P79" s="169" t="str" cm="1">
        <f t="array" ref="P79">IF(""=$F79,"",IF(450=1*$F79,  IF(0&lt;COUNTIFS(WeightRange,"&gt;"&amp;0,TypeRange,"2"), TRUE, IF(AND(0&lt;COUNTIFS(WeightRange,"&gt;"&amp;0,TypeRange,"3"),0=COUNTIFS(WeightRange,"&gt;"&amp;0,TypeRange,{"2","2?"})), FALSE, TRUE)), ""))</f>
        <v/>
      </c>
      <c r="Q79" s="169" t="str">
        <f>IF(""=$F79,"",IF(450=$F79,0&lt;COUNTIFS(WeightRange,"&gt;="&amp;$I79,DOSRange,$D79,EAPGRange,$F79,PaidRange,"EAPG")-COUNTIFS($I79:$I$520,$I79,$D79:$D$520,$D79,$F79:$F$520,$F79,$C79:$C$520,"EAPG"),FALSE))</f>
        <v/>
      </c>
      <c r="R79" s="169" t="str" cm="1">
        <f t="array" ref="R79">IF(""=$F79,"",AND("Yes"=$L79,0&lt;SUM(COUNTIFS(WeightRange,"&gt;"&amp;0,DOSRange,$D79,TypeRange,{"2","3","21","22","23","25"}))))</f>
        <v/>
      </c>
      <c r="S79" s="170" t="str">
        <f t="shared" si="6"/>
        <v/>
      </c>
      <c r="T79" s="138"/>
      <c r="U79" s="177" t="str">
        <f t="shared" si="1"/>
        <v/>
      </c>
      <c r="V79" s="171" t="str">
        <f>IF($F79="","",MAX(0.25,IF(AND("2"=$J79,1&lt;COUNTIF(TypeRange,2)),0.5^(COUNTIFS(TypeRange,"2",DOSRange,$D79,WeightRange,"&gt;="&amp;$I79)-COUNTIFS($J79:$J$520,"2",$D79:$D$520,$D79,$I79:$I$520,$I79)),1)))</f>
        <v/>
      </c>
      <c r="W79" s="171" t="str">
        <f>IF($F79="","",MAX(0.25,IF(AND("Yes"=$O79,1&lt;COUNTIFS(AncDiscoRange,"Yes",DOSRange,$D79,EAPGRange,$F79,PaidRange,"EAPG")),0.5^(COUNTIFS(AncDiscoRange,"Yes",WeightRange,"&gt;="&amp;$I79,DOSRange,$D79,EAPGRange,$F79,PaidRange,"EAPG")-COUNTIFS($O79:$O$520,"Yes",$I79:$I$520,$I79,$D79:$D$520,$D79,$F79:$F$520,$F79,$C79:$C$520,"EAPG")),1)))</f>
        <v/>
      </c>
      <c r="X79" s="172" t="str">
        <f t="shared" si="2"/>
        <v/>
      </c>
      <c r="Y79" s="138"/>
      <c r="Z79" s="173" t="str">
        <f t="shared" si="3"/>
        <v/>
      </c>
      <c r="AA79" s="174" t="str">
        <f t="shared" si="7"/>
        <v/>
      </c>
      <c r="AB79" s="175" t="str">
        <f t="shared" si="4"/>
        <v/>
      </c>
    </row>
    <row r="80" spans="2:28" ht="15" x14ac:dyDescent="0.25">
      <c r="B80" s="178">
        <f t="shared" si="8"/>
        <v>60</v>
      </c>
      <c r="C80" s="120"/>
      <c r="D80" s="191"/>
      <c r="E80" s="179"/>
      <c r="F80" s="166"/>
      <c r="G80" s="182" t="str">
        <f>IF(""=F80,"",MATCH(1*$F80,'EAPG Table'!$B:$B,0))</f>
        <v/>
      </c>
      <c r="H80" s="179" t="str" cm="1">
        <f t="array" ref="H80">IF($F80="","",INDEX('EAPG Table'!$C:$C,$G80))</f>
        <v/>
      </c>
      <c r="I80" s="180" t="str" cm="1">
        <f t="array" ref="I80">IF($F80="","",IF("EAPG"&lt;&gt;C80,0,INDEX('EAPG Table'!$I:$I,$G80)))</f>
        <v/>
      </c>
      <c r="J80" s="181" t="str" cm="1">
        <f t="array" ref="J80">IF($F80="", "", INDEX('EAPG Table'!$D:$D, $G80))</f>
        <v/>
      </c>
      <c r="K80" s="120"/>
      <c r="L80" s="225" t="str" cm="1">
        <f t="array" ref="L80">IF(""=$F80,"",TRIM(INDEX('EAPG Table'!$F:$F,$G80)))</f>
        <v/>
      </c>
      <c r="M80" s="163"/>
      <c r="N80" s="181" t="str">
        <f t="shared" si="5"/>
        <v/>
      </c>
      <c r="O80" s="181" t="str">
        <f t="shared" si="0"/>
        <v/>
      </c>
      <c r="P80" s="182" t="str" cm="1">
        <f t="array" ref="P80">IF(""=$F80,"",IF(450=1*$F80,  IF(0&lt;COUNTIFS(WeightRange,"&gt;"&amp;0,TypeRange,"2"), TRUE, IF(AND(0&lt;COUNTIFS(WeightRange,"&gt;"&amp;0,TypeRange,"3"),0=COUNTIFS(WeightRange,"&gt;"&amp;0,TypeRange,{"2","2?"})), FALSE, TRUE)), ""))</f>
        <v/>
      </c>
      <c r="Q80" s="182" t="str">
        <f>IF(""=$F80,"",IF(450=$F80,0&lt;COUNTIFS(WeightRange,"&gt;="&amp;$I80,DOSRange,$D80,EAPGRange,$F80,PaidRange,"EAPG")-COUNTIFS($I80:$I$520,$I80,$D80:$D$520,$D80,$F80:$F$520,$F80,$C80:$C$520,"EAPG"),FALSE))</f>
        <v/>
      </c>
      <c r="R80" s="182" t="str" cm="1">
        <f t="array" ref="R80">IF(""=$F80,"",AND("Yes"=$L80,0&lt;SUM(COUNTIFS(WeightRange,"&gt;"&amp;0,DOSRange,$D80,TypeRange,{"2","3","21","22","23","25"}))))</f>
        <v/>
      </c>
      <c r="S80" s="183" t="str">
        <f t="shared" si="6"/>
        <v/>
      </c>
      <c r="T80" s="138"/>
      <c r="U80" s="184" t="str">
        <f t="shared" si="1"/>
        <v/>
      </c>
      <c r="V80" s="185" t="str">
        <f>IF($F80="","",MAX(0.25,IF(AND("2"=$J80,1&lt;COUNTIF(TypeRange,2)),0.5^(COUNTIFS(TypeRange,"2",DOSRange,$D80,WeightRange,"&gt;="&amp;$I80)-COUNTIFS($J80:$J$520,"2",$D80:$D$520,$D80,$I80:$I$520,$I80)),1)))</f>
        <v/>
      </c>
      <c r="W80" s="185" t="str">
        <f>IF($F80="","",MAX(0.25,IF(AND("Yes"=$O80,1&lt;COUNTIFS(AncDiscoRange,"Yes",DOSRange,$D80,EAPGRange,$F80,PaidRange,"EAPG")),0.5^(COUNTIFS(AncDiscoRange,"Yes",WeightRange,"&gt;="&amp;$I80,DOSRange,$D80,EAPGRange,$F80,PaidRange,"EAPG")-COUNTIFS($O80:$O$520,"Yes",$I80:$I$520,$I80,$D80:$D$520,$D80,$F80:$F$520,$F80,$C80:$C$520,"EAPG")),1)))</f>
        <v/>
      </c>
      <c r="X80" s="186" t="str">
        <f t="shared" si="2"/>
        <v/>
      </c>
      <c r="Y80" s="138"/>
      <c r="Z80" s="187" t="str">
        <f t="shared" si="3"/>
        <v/>
      </c>
      <c r="AA80" s="188" t="str">
        <f t="shared" si="7"/>
        <v/>
      </c>
      <c r="AB80" s="189" t="str">
        <f t="shared" si="4"/>
        <v/>
      </c>
    </row>
    <row r="81" spans="2:28" ht="15" x14ac:dyDescent="0.25">
      <c r="B81" s="163">
        <f t="shared" si="8"/>
        <v>61</v>
      </c>
      <c r="C81" s="119"/>
      <c r="D81" s="190"/>
      <c r="E81" s="165"/>
      <c r="F81" s="166"/>
      <c r="G81" s="169" t="str">
        <f>IF(""=F81,"",MATCH(1*$F81,'EAPG Table'!$B:$B,0))</f>
        <v/>
      </c>
      <c r="H81" s="165" t="str" cm="1">
        <f t="array" ref="H81">IF($F81="","",INDEX('EAPG Table'!$C:$C,$G81))</f>
        <v/>
      </c>
      <c r="I81" s="167" t="str" cm="1">
        <f t="array" ref="I81">IF($F81="","",IF("EAPG"&lt;&gt;C81,0,INDEX('EAPG Table'!$I:$I,$G81)))</f>
        <v/>
      </c>
      <c r="J81" s="138" t="str" cm="1">
        <f t="array" ref="J81">IF($F81="", "", INDEX('EAPG Table'!$D:$D, $G81))</f>
        <v/>
      </c>
      <c r="K81" s="119"/>
      <c r="L81" s="224" t="str" cm="1">
        <f t="array" ref="L81">IF(""=$F81,"",TRIM(INDEX('EAPG Table'!$F:$F,$G81)))</f>
        <v/>
      </c>
      <c r="M81" s="163"/>
      <c r="N81" s="138" t="str">
        <f t="shared" si="5"/>
        <v/>
      </c>
      <c r="O81" s="138" t="str">
        <f t="shared" si="0"/>
        <v/>
      </c>
      <c r="P81" s="169" t="str" cm="1">
        <f t="array" ref="P81">IF(""=$F81,"",IF(450=1*$F81,  IF(0&lt;COUNTIFS(WeightRange,"&gt;"&amp;0,TypeRange,"2"), TRUE, IF(AND(0&lt;COUNTIFS(WeightRange,"&gt;"&amp;0,TypeRange,"3"),0=COUNTIFS(WeightRange,"&gt;"&amp;0,TypeRange,{"2","2?"})), FALSE, TRUE)), ""))</f>
        <v/>
      </c>
      <c r="Q81" s="169" t="str">
        <f>IF(""=$F81,"",IF(450=$F81,0&lt;COUNTIFS(WeightRange,"&gt;="&amp;$I81,DOSRange,$D81,EAPGRange,$F81,PaidRange,"EAPG")-COUNTIFS($I81:$I$520,$I81,$D81:$D$520,$D81,$F81:$F$520,$F81,$C81:$C$520,"EAPG"),FALSE))</f>
        <v/>
      </c>
      <c r="R81" s="169" t="str" cm="1">
        <f t="array" ref="R81">IF(""=$F81,"",AND("Yes"=$L81,0&lt;SUM(COUNTIFS(WeightRange,"&gt;"&amp;0,DOSRange,$D81,TypeRange,{"2","3","21","22","23","25"}))))</f>
        <v/>
      </c>
      <c r="S81" s="170" t="str">
        <f t="shared" si="6"/>
        <v/>
      </c>
      <c r="T81" s="138"/>
      <c r="U81" s="177" t="str">
        <f t="shared" si="1"/>
        <v/>
      </c>
      <c r="V81" s="171" t="str">
        <f>IF($F81="","",MAX(0.25,IF(AND("2"=$J81,1&lt;COUNTIF(TypeRange,2)),0.5^(COUNTIFS(TypeRange,"2",DOSRange,$D81,WeightRange,"&gt;="&amp;$I81)-COUNTIFS($J81:$J$520,"2",$D81:$D$520,$D81,$I81:$I$520,$I81)),1)))</f>
        <v/>
      </c>
      <c r="W81" s="171" t="str">
        <f>IF($F81="","",MAX(0.25,IF(AND("Yes"=$O81,1&lt;COUNTIFS(AncDiscoRange,"Yes",DOSRange,$D81,EAPGRange,$F81,PaidRange,"EAPG")),0.5^(COUNTIFS(AncDiscoRange,"Yes",WeightRange,"&gt;="&amp;$I81,DOSRange,$D81,EAPGRange,$F81,PaidRange,"EAPG")-COUNTIFS($O81:$O$520,"Yes",$I81:$I$520,$I81,$D81:$D$520,$D81,$F81:$F$520,$F81,$C81:$C$520,"EAPG")),1)))</f>
        <v/>
      </c>
      <c r="X81" s="172" t="str">
        <f t="shared" si="2"/>
        <v/>
      </c>
      <c r="Y81" s="138"/>
      <c r="Z81" s="173" t="str">
        <f t="shared" si="3"/>
        <v/>
      </c>
      <c r="AA81" s="174" t="str">
        <f t="shared" si="7"/>
        <v/>
      </c>
      <c r="AB81" s="175" t="str">
        <f t="shared" si="4"/>
        <v/>
      </c>
    </row>
    <row r="82" spans="2:28" ht="15" x14ac:dyDescent="0.25">
      <c r="B82" s="163">
        <f t="shared" si="8"/>
        <v>62</v>
      </c>
      <c r="C82" s="119"/>
      <c r="D82" s="190"/>
      <c r="E82" s="165"/>
      <c r="F82" s="166"/>
      <c r="G82" s="169" t="str">
        <f>IF(""=F82,"",MATCH(1*$F82,'EAPG Table'!$B:$B,0))</f>
        <v/>
      </c>
      <c r="H82" s="165" t="str" cm="1">
        <f t="array" ref="H82">IF($F82="","",INDEX('EAPG Table'!$C:$C,$G82))</f>
        <v/>
      </c>
      <c r="I82" s="167" t="str" cm="1">
        <f t="array" ref="I82">IF($F82="","",IF("EAPG"&lt;&gt;C82,0,INDEX('EAPG Table'!$I:$I,$G82)))</f>
        <v/>
      </c>
      <c r="J82" s="138" t="str" cm="1">
        <f t="array" ref="J82">IF($F82="", "", INDEX('EAPG Table'!$D:$D, $G82))</f>
        <v/>
      </c>
      <c r="K82" s="119"/>
      <c r="L82" s="224" t="str" cm="1">
        <f t="array" ref="L82">IF(""=$F82,"",TRIM(INDEX('EAPG Table'!$F:$F,$G82)))</f>
        <v/>
      </c>
      <c r="M82" s="163"/>
      <c r="N82" s="138" t="str">
        <f t="shared" si="5"/>
        <v/>
      </c>
      <c r="O82" s="138" t="str">
        <f t="shared" si="0"/>
        <v/>
      </c>
      <c r="P82" s="169" t="str" cm="1">
        <f t="array" ref="P82">IF(""=$F82,"",IF(450=1*$F82,  IF(0&lt;COUNTIFS(WeightRange,"&gt;"&amp;0,TypeRange,"2"), TRUE, IF(AND(0&lt;COUNTIFS(WeightRange,"&gt;"&amp;0,TypeRange,"3"),0=COUNTIFS(WeightRange,"&gt;"&amp;0,TypeRange,{"2","2?"})), FALSE, TRUE)), ""))</f>
        <v/>
      </c>
      <c r="Q82" s="169" t="str">
        <f>IF(""=$F82,"",IF(450=$F82,0&lt;COUNTIFS(WeightRange,"&gt;="&amp;$I82,DOSRange,$D82,EAPGRange,$F82,PaidRange,"EAPG")-COUNTIFS($I82:$I$520,$I82,$D82:$D$520,$D82,$F82:$F$520,$F82,$C82:$C$520,"EAPG"),FALSE))</f>
        <v/>
      </c>
      <c r="R82" s="169" t="str" cm="1">
        <f t="array" ref="R82">IF(""=$F82,"",AND("Yes"=$L82,0&lt;SUM(COUNTIFS(WeightRange,"&gt;"&amp;0,DOSRange,$D82,TypeRange,{"2","3","21","22","23","25"}))))</f>
        <v/>
      </c>
      <c r="S82" s="170" t="str">
        <f t="shared" si="6"/>
        <v/>
      </c>
      <c r="T82" s="138"/>
      <c r="U82" s="177" t="str">
        <f t="shared" si="1"/>
        <v/>
      </c>
      <c r="V82" s="171" t="str">
        <f>IF($F82="","",MAX(0.25,IF(AND("2"=$J82,1&lt;COUNTIF(TypeRange,2)),0.5^(COUNTIFS(TypeRange,"2",DOSRange,$D82,WeightRange,"&gt;="&amp;$I82)-COUNTIFS($J82:$J$520,"2",$D82:$D$520,$D82,$I82:$I$520,$I82)),1)))</f>
        <v/>
      </c>
      <c r="W82" s="171" t="str">
        <f>IF($F82="","",MAX(0.25,IF(AND("Yes"=$O82,1&lt;COUNTIFS(AncDiscoRange,"Yes",DOSRange,$D82,EAPGRange,$F82,PaidRange,"EAPG")),0.5^(COUNTIFS(AncDiscoRange,"Yes",WeightRange,"&gt;="&amp;$I82,DOSRange,$D82,EAPGRange,$F82,PaidRange,"EAPG")-COUNTIFS($O82:$O$520,"Yes",$I82:$I$520,$I82,$D82:$D$520,$D82,$F82:$F$520,$F82,$C82:$C$520,"EAPG")),1)))</f>
        <v/>
      </c>
      <c r="X82" s="172" t="str">
        <f t="shared" si="2"/>
        <v/>
      </c>
      <c r="Y82" s="138"/>
      <c r="Z82" s="173" t="str">
        <f t="shared" si="3"/>
        <v/>
      </c>
      <c r="AA82" s="174" t="str">
        <f t="shared" si="7"/>
        <v/>
      </c>
      <c r="AB82" s="175" t="str">
        <f t="shared" si="4"/>
        <v/>
      </c>
    </row>
    <row r="83" spans="2:28" ht="15" x14ac:dyDescent="0.25">
      <c r="B83" s="163">
        <f t="shared" si="8"/>
        <v>63</v>
      </c>
      <c r="C83" s="119"/>
      <c r="D83" s="190"/>
      <c r="E83" s="165"/>
      <c r="F83" s="166"/>
      <c r="G83" s="169" t="str">
        <f>IF(""=F83,"",MATCH(1*$F83,'EAPG Table'!$B:$B,0))</f>
        <v/>
      </c>
      <c r="H83" s="165" t="str" cm="1">
        <f t="array" ref="H83">IF($F83="","",INDEX('EAPG Table'!$C:$C,$G83))</f>
        <v/>
      </c>
      <c r="I83" s="167" t="str" cm="1">
        <f t="array" ref="I83">IF($F83="","",IF("EAPG"&lt;&gt;C83,0,INDEX('EAPG Table'!$I:$I,$G83)))</f>
        <v/>
      </c>
      <c r="J83" s="138" t="str" cm="1">
        <f t="array" ref="J83">IF($F83="", "", INDEX('EAPG Table'!$D:$D, $G83))</f>
        <v/>
      </c>
      <c r="K83" s="119"/>
      <c r="L83" s="224" t="str" cm="1">
        <f t="array" ref="L83">IF(""=$F83,"",TRIM(INDEX('EAPG Table'!$F:$F,$G83)))</f>
        <v/>
      </c>
      <c r="M83" s="163"/>
      <c r="N83" s="138" t="str">
        <f t="shared" si="5"/>
        <v/>
      </c>
      <c r="O83" s="138" t="str">
        <f t="shared" si="0"/>
        <v/>
      </c>
      <c r="P83" s="169" t="str" cm="1">
        <f t="array" ref="P83">IF(""=$F83,"",IF(450=1*$F83,  IF(0&lt;COUNTIFS(WeightRange,"&gt;"&amp;0,TypeRange,"2"), TRUE, IF(AND(0&lt;COUNTIFS(WeightRange,"&gt;"&amp;0,TypeRange,"3"),0=COUNTIFS(WeightRange,"&gt;"&amp;0,TypeRange,{"2","2?"})), FALSE, TRUE)), ""))</f>
        <v/>
      </c>
      <c r="Q83" s="169" t="str">
        <f>IF(""=$F83,"",IF(450=$F83,0&lt;COUNTIFS(WeightRange,"&gt;="&amp;$I83,DOSRange,$D83,EAPGRange,$F83,PaidRange,"EAPG")-COUNTIFS($I83:$I$520,$I83,$D83:$D$520,$D83,$F83:$F$520,$F83,$C83:$C$520,"EAPG"),FALSE))</f>
        <v/>
      </c>
      <c r="R83" s="169" t="str" cm="1">
        <f t="array" ref="R83">IF(""=$F83,"",AND("Yes"=$L83,0&lt;SUM(COUNTIFS(WeightRange,"&gt;"&amp;0,DOSRange,$D83,TypeRange,{"2","3","21","22","23","25"}))))</f>
        <v/>
      </c>
      <c r="S83" s="170" t="str">
        <f t="shared" si="6"/>
        <v/>
      </c>
      <c r="T83" s="138"/>
      <c r="U83" s="177" t="str">
        <f t="shared" si="1"/>
        <v/>
      </c>
      <c r="V83" s="171" t="str">
        <f>IF($F83="","",MAX(0.25,IF(AND("2"=$J83,1&lt;COUNTIF(TypeRange,2)),0.5^(COUNTIFS(TypeRange,"2",DOSRange,$D83,WeightRange,"&gt;="&amp;$I83)-COUNTIFS($J83:$J$520,"2",$D83:$D$520,$D83,$I83:$I$520,$I83)),1)))</f>
        <v/>
      </c>
      <c r="W83" s="171" t="str">
        <f>IF($F83="","",MAX(0.25,IF(AND("Yes"=$O83,1&lt;COUNTIFS(AncDiscoRange,"Yes",DOSRange,$D83,EAPGRange,$F83,PaidRange,"EAPG")),0.5^(COUNTIFS(AncDiscoRange,"Yes",WeightRange,"&gt;="&amp;$I83,DOSRange,$D83,EAPGRange,$F83,PaidRange,"EAPG")-COUNTIFS($O83:$O$520,"Yes",$I83:$I$520,$I83,$D83:$D$520,$D83,$F83:$F$520,$F83,$C83:$C$520,"EAPG")),1)))</f>
        <v/>
      </c>
      <c r="X83" s="172" t="str">
        <f t="shared" si="2"/>
        <v/>
      </c>
      <c r="Y83" s="138"/>
      <c r="Z83" s="173" t="str">
        <f t="shared" si="3"/>
        <v/>
      </c>
      <c r="AA83" s="174" t="str">
        <f t="shared" si="7"/>
        <v/>
      </c>
      <c r="AB83" s="175" t="str">
        <f t="shared" si="4"/>
        <v/>
      </c>
    </row>
    <row r="84" spans="2:28" ht="15" x14ac:dyDescent="0.25">
      <c r="B84" s="163">
        <f t="shared" si="8"/>
        <v>64</v>
      </c>
      <c r="C84" s="119"/>
      <c r="D84" s="190"/>
      <c r="E84" s="165"/>
      <c r="F84" s="166"/>
      <c r="G84" s="169" t="str">
        <f>IF(""=F84,"",MATCH(1*$F84,'EAPG Table'!$B:$B,0))</f>
        <v/>
      </c>
      <c r="H84" s="165" t="str" cm="1">
        <f t="array" ref="H84">IF($F84="","",INDEX('EAPG Table'!$C:$C,$G84))</f>
        <v/>
      </c>
      <c r="I84" s="167" t="str" cm="1">
        <f t="array" ref="I84">IF($F84="","",IF("EAPG"&lt;&gt;C84,0,INDEX('EAPG Table'!$I:$I,$G84)))</f>
        <v/>
      </c>
      <c r="J84" s="138" t="str" cm="1">
        <f t="array" ref="J84">IF($F84="", "", INDEX('EAPG Table'!$D:$D, $G84))</f>
        <v/>
      </c>
      <c r="K84" s="119"/>
      <c r="L84" s="224" t="str" cm="1">
        <f t="array" ref="L84">IF(""=$F84,"",TRIM(INDEX('EAPG Table'!$F:$F,$G84)))</f>
        <v/>
      </c>
      <c r="M84" s="163"/>
      <c r="N84" s="138" t="str">
        <f t="shared" si="5"/>
        <v/>
      </c>
      <c r="O84" s="138" t="str">
        <f t="shared" si="0"/>
        <v/>
      </c>
      <c r="P84" s="169" t="str" cm="1">
        <f t="array" ref="P84">IF(""=$F84,"",IF(450=1*$F84,  IF(0&lt;COUNTIFS(WeightRange,"&gt;"&amp;0,TypeRange,"2"), TRUE, IF(AND(0&lt;COUNTIFS(WeightRange,"&gt;"&amp;0,TypeRange,"3"),0=COUNTIFS(WeightRange,"&gt;"&amp;0,TypeRange,{"2","2?"})), FALSE, TRUE)), ""))</f>
        <v/>
      </c>
      <c r="Q84" s="169" t="str">
        <f>IF(""=$F84,"",IF(450=$F84,0&lt;COUNTIFS(WeightRange,"&gt;="&amp;$I84,DOSRange,$D84,EAPGRange,$F84,PaidRange,"EAPG")-COUNTIFS($I84:$I$520,$I84,$D84:$D$520,$D84,$F84:$F$520,$F84,$C84:$C$520,"EAPG"),FALSE))</f>
        <v/>
      </c>
      <c r="R84" s="169" t="str" cm="1">
        <f t="array" ref="R84">IF(""=$F84,"",AND("Yes"=$L84,0&lt;SUM(COUNTIFS(WeightRange,"&gt;"&amp;0,DOSRange,$D84,TypeRange,{"2","3","21","22","23","25"}))))</f>
        <v/>
      </c>
      <c r="S84" s="170" t="str">
        <f t="shared" si="6"/>
        <v/>
      </c>
      <c r="T84" s="138"/>
      <c r="U84" s="177" t="str">
        <f t="shared" si="1"/>
        <v/>
      </c>
      <c r="V84" s="171" t="str">
        <f>IF($F84="","",MAX(0.25,IF(AND("2"=$J84,1&lt;COUNTIF(TypeRange,2)),0.5^(COUNTIFS(TypeRange,"2",DOSRange,$D84,WeightRange,"&gt;="&amp;$I84)-COUNTIFS($J84:$J$520,"2",$D84:$D$520,$D84,$I84:$I$520,$I84)),1)))</f>
        <v/>
      </c>
      <c r="W84" s="171" t="str">
        <f>IF($F84="","",MAX(0.25,IF(AND("Yes"=$O84,1&lt;COUNTIFS(AncDiscoRange,"Yes",DOSRange,$D84,EAPGRange,$F84,PaidRange,"EAPG")),0.5^(COUNTIFS(AncDiscoRange,"Yes",WeightRange,"&gt;="&amp;$I84,DOSRange,$D84,EAPGRange,$F84,PaidRange,"EAPG")-COUNTIFS($O84:$O$520,"Yes",$I84:$I$520,$I84,$D84:$D$520,$D84,$F84:$F$520,$F84,$C84:$C$520,"EAPG")),1)))</f>
        <v/>
      </c>
      <c r="X84" s="172" t="str">
        <f t="shared" si="2"/>
        <v/>
      </c>
      <c r="Y84" s="138"/>
      <c r="Z84" s="173" t="str">
        <f t="shared" si="3"/>
        <v/>
      </c>
      <c r="AA84" s="174" t="str">
        <f t="shared" si="7"/>
        <v/>
      </c>
      <c r="AB84" s="175" t="str">
        <f t="shared" si="4"/>
        <v/>
      </c>
    </row>
    <row r="85" spans="2:28" ht="15" x14ac:dyDescent="0.25">
      <c r="B85" s="178">
        <f t="shared" si="8"/>
        <v>65</v>
      </c>
      <c r="C85" s="120"/>
      <c r="D85" s="191"/>
      <c r="E85" s="179"/>
      <c r="F85" s="166"/>
      <c r="G85" s="182" t="str">
        <f>IF(""=F85,"",MATCH(1*$F85,'EAPG Table'!$B:$B,0))</f>
        <v/>
      </c>
      <c r="H85" s="179" t="str" cm="1">
        <f t="array" ref="H85">IF($F85="","",INDEX('EAPG Table'!$C:$C,$G85))</f>
        <v/>
      </c>
      <c r="I85" s="180" t="str" cm="1">
        <f t="array" ref="I85">IF($F85="","",IF("EAPG"&lt;&gt;C85,0,INDEX('EAPG Table'!$I:$I,$G85)))</f>
        <v/>
      </c>
      <c r="J85" s="181" t="str" cm="1">
        <f t="array" ref="J85">IF($F85="", "", INDEX('EAPG Table'!$D:$D, $G85))</f>
        <v/>
      </c>
      <c r="K85" s="120"/>
      <c r="L85" s="225" t="str" cm="1">
        <f t="array" ref="L85">IF(""=$F85,"",TRIM(INDEX('EAPG Table'!$F:$F,$G85)))</f>
        <v/>
      </c>
      <c r="M85" s="163"/>
      <c r="N85" s="181" t="str">
        <f t="shared" si="5"/>
        <v/>
      </c>
      <c r="O85" s="181" t="str">
        <f t="shared" ref="O85:O148" si="9">IF(""=$F85,"",IF(AND("4"=$J85,"00450"&lt;&gt;$F85,1&lt;COUNTIFS($J$21:$J$520,"4",EAPGRange,$F85,DOSRange,$D85)),"Yes","No"))</f>
        <v/>
      </c>
      <c r="P85" s="182" t="str" cm="1">
        <f t="array" ref="P85">IF(""=$F85,"",IF(450=1*$F85,  IF(0&lt;COUNTIFS(WeightRange,"&gt;"&amp;0,TypeRange,"2"), TRUE, IF(AND(0&lt;COUNTIFS(WeightRange,"&gt;"&amp;0,TypeRange,"3"),0=COUNTIFS(WeightRange,"&gt;"&amp;0,TypeRange,{"2","2?"})), FALSE, TRUE)), ""))</f>
        <v/>
      </c>
      <c r="Q85" s="182" t="str">
        <f>IF(""=$F85,"",IF(450=$F85,0&lt;COUNTIFS(WeightRange,"&gt;="&amp;$I85,DOSRange,$D85,EAPGRange,$F85,PaidRange,"EAPG")-COUNTIFS($I85:$I$520,$I85,$D85:$D$520,$D85,$F85:$F$520,$F85,$C85:$C$520,"EAPG"),FALSE))</f>
        <v/>
      </c>
      <c r="R85" s="182" t="str" cm="1">
        <f t="array" ref="R85">IF(""=$F85,"",AND("Yes"=$L85,0&lt;SUM(COUNTIFS(WeightRange,"&gt;"&amp;0,DOSRange,$D85,TypeRange,{"2","3","21","22","23","25"}))))</f>
        <v/>
      </c>
      <c r="S85" s="183" t="str">
        <f t="shared" si="6"/>
        <v/>
      </c>
      <c r="T85" s="138"/>
      <c r="U85" s="184" t="str">
        <f t="shared" si="1"/>
        <v/>
      </c>
      <c r="V85" s="185" t="str">
        <f>IF($F85="","",MAX(0.25,IF(AND("2"=$J85,1&lt;COUNTIF(TypeRange,2)),0.5^(COUNTIFS(TypeRange,"2",DOSRange,$D85,WeightRange,"&gt;="&amp;$I85)-COUNTIFS($J85:$J$520,"2",$D85:$D$520,$D85,$I85:$I$520,$I85)),1)))</f>
        <v/>
      </c>
      <c r="W85" s="185" t="str">
        <f>IF($F85="","",MAX(0.25,IF(AND("Yes"=$O85,1&lt;COUNTIFS(AncDiscoRange,"Yes",DOSRange,$D85,EAPGRange,$F85,PaidRange,"EAPG")),0.5^(COUNTIFS(AncDiscoRange,"Yes",WeightRange,"&gt;="&amp;$I85,DOSRange,$D85,EAPGRange,$F85,PaidRange,"EAPG")-COUNTIFS($O85:$O$520,"Yes",$I85:$I$520,$I85,$D85:$D$520,$D85,$F85:$F$520,$F85,$C85:$C$520,"EAPG")),1)))</f>
        <v/>
      </c>
      <c r="X85" s="186" t="str">
        <f t="shared" ref="X85:X148" si="10">IF($F85="","",IF(AND("Yes"=$S85,0&lt;SUMIFS(WeightRange,LineRange,"&lt;&gt;"&amp;$B85)),0,1))</f>
        <v/>
      </c>
      <c r="Y85" s="138"/>
      <c r="Z85" s="187" t="str">
        <f t="shared" si="3"/>
        <v/>
      </c>
      <c r="AA85" s="188" t="str">
        <f t="shared" si="7"/>
        <v/>
      </c>
      <c r="AB85" s="189" t="str">
        <f t="shared" ref="AB85:AB148" si="11">IF(Z85="","",IF($F85="","",IF($C85="EAPG",$Z85*$AA85,0)))</f>
        <v/>
      </c>
    </row>
    <row r="86" spans="2:28" ht="15" x14ac:dyDescent="0.25">
      <c r="B86" s="163">
        <f t="shared" si="8"/>
        <v>66</v>
      </c>
      <c r="C86" s="119"/>
      <c r="D86" s="190"/>
      <c r="E86" s="165"/>
      <c r="F86" s="166"/>
      <c r="G86" s="169" t="str">
        <f>IF(""=F86,"",MATCH(1*$F86,'EAPG Table'!$B:$B,0))</f>
        <v/>
      </c>
      <c r="H86" s="165" t="str" cm="1">
        <f t="array" ref="H86">IF($F86="","",INDEX('EAPG Table'!$C:$C,$G86))</f>
        <v/>
      </c>
      <c r="I86" s="167" t="str" cm="1">
        <f t="array" ref="I86">IF($F86="","",IF("EAPG"&lt;&gt;C86,0,INDEX('EAPG Table'!$I:$I,$G86)))</f>
        <v/>
      </c>
      <c r="J86" s="138" t="str" cm="1">
        <f t="array" ref="J86">IF($F86="", "", INDEX('EAPG Table'!$D:$D, $G86))</f>
        <v/>
      </c>
      <c r="K86" s="119"/>
      <c r="L86" s="224" t="str" cm="1">
        <f t="array" ref="L86">IF(""=$F86,"",TRIM(INDEX('EAPG Table'!$F:$F,$G86)))</f>
        <v/>
      </c>
      <c r="M86" s="163"/>
      <c r="N86" s="138" t="str">
        <f t="shared" ref="N86:N149" si="12">IF($F86="","",IF(V86&lt;1,"Yes","No"))</f>
        <v/>
      </c>
      <c r="O86" s="138" t="str">
        <f t="shared" si="9"/>
        <v/>
      </c>
      <c r="P86" s="169" t="str" cm="1">
        <f t="array" ref="P86">IF(""=$F86,"",IF(450=1*$F86,  IF(0&lt;COUNTIFS(WeightRange,"&gt;"&amp;0,TypeRange,"2"), TRUE, IF(AND(0&lt;COUNTIFS(WeightRange,"&gt;"&amp;0,TypeRange,"3"),0=COUNTIFS(WeightRange,"&gt;"&amp;0,TypeRange,{"2","2?"})), FALSE, TRUE)), ""))</f>
        <v/>
      </c>
      <c r="Q86" s="169" t="str">
        <f>IF(""=$F86,"",IF(450=$F86,0&lt;COUNTIFS(WeightRange,"&gt;="&amp;$I86,DOSRange,$D86,EAPGRange,$F86,PaidRange,"EAPG")-COUNTIFS($I86:$I$520,$I86,$D86:$D$520,$D86,$F86:$F$520,$F86,$C86:$C$520,"EAPG"),FALSE))</f>
        <v/>
      </c>
      <c r="R86" s="169" t="str" cm="1">
        <f t="array" ref="R86">IF(""=$F86,"",AND("Yes"=$L86,0&lt;SUM(COUNTIFS(WeightRange,"&gt;"&amp;0,DOSRange,$D86,TypeRange,{"2","3","21","22","23","25"}))))</f>
        <v/>
      </c>
      <c r="S86" s="170" t="str">
        <f t="shared" ref="S86:S149" si="13">IF(""=$F86,"",IF(OR(P86:R86),"Yes","No"))</f>
        <v/>
      </c>
      <c r="T86" s="138"/>
      <c r="U86" s="177" t="str">
        <f t="shared" si="1"/>
        <v/>
      </c>
      <c r="V86" s="171" t="str">
        <f>IF($F86="","",MAX(0.25,IF(AND("2"=$J86,1&lt;COUNTIF(TypeRange,2)),0.5^(COUNTIFS(TypeRange,"2",DOSRange,$D86,WeightRange,"&gt;="&amp;$I86)-COUNTIFS($J86:$J$520,"2",$D86:$D$520,$D86,$I86:$I$520,$I86)),1)))</f>
        <v/>
      </c>
      <c r="W86" s="171" t="str">
        <f>IF($F86="","",MAX(0.25,IF(AND("Yes"=$O86,1&lt;COUNTIFS(AncDiscoRange,"Yes",DOSRange,$D86,EAPGRange,$F86,PaidRange,"EAPG")),0.5^(COUNTIFS(AncDiscoRange,"Yes",WeightRange,"&gt;="&amp;$I86,DOSRange,$D86,EAPGRange,$F86,PaidRange,"EAPG")-COUNTIFS($O86:$O$520,"Yes",$I86:$I$520,$I86,$D86:$D$520,$D86,$F86:$F$520,$F86,$C86:$C$520,"EAPG")),1)))</f>
        <v/>
      </c>
      <c r="X86" s="172" t="str">
        <f t="shared" si="10"/>
        <v/>
      </c>
      <c r="Y86" s="138"/>
      <c r="Z86" s="173" t="str">
        <f t="shared" si="3"/>
        <v/>
      </c>
      <c r="AA86" s="174" t="str">
        <f t="shared" ref="AA86:AA149" si="14">IF(Z86="","",PRODUCT(U86:X86))</f>
        <v/>
      </c>
      <c r="AB86" s="175" t="str">
        <f t="shared" si="11"/>
        <v/>
      </c>
    </row>
    <row r="87" spans="2:28" ht="15" x14ac:dyDescent="0.25">
      <c r="B87" s="163">
        <f t="shared" ref="B87:B150" si="15">B86+1</f>
        <v>67</v>
      </c>
      <c r="C87" s="119"/>
      <c r="D87" s="190"/>
      <c r="E87" s="165"/>
      <c r="F87" s="166"/>
      <c r="G87" s="169" t="str">
        <f>IF(""=F87,"",MATCH(1*$F87,'EAPG Table'!$B:$B,0))</f>
        <v/>
      </c>
      <c r="H87" s="165" t="str" cm="1">
        <f t="array" ref="H87">IF($F87="","",INDEX('EAPG Table'!$C:$C,$G87))</f>
        <v/>
      </c>
      <c r="I87" s="167" t="str" cm="1">
        <f t="array" ref="I87">IF($F87="","",IF("EAPG"&lt;&gt;C87,0,INDEX('EAPG Table'!$I:$I,$G87)))</f>
        <v/>
      </c>
      <c r="J87" s="138" t="str" cm="1">
        <f t="array" ref="J87">IF($F87="", "", INDEX('EAPG Table'!$D:$D, $G87))</f>
        <v/>
      </c>
      <c r="K87" s="119"/>
      <c r="L87" s="224" t="str" cm="1">
        <f t="array" ref="L87">IF(""=$F87,"",TRIM(INDEX('EAPG Table'!$F:$F,$G87)))</f>
        <v/>
      </c>
      <c r="M87" s="163"/>
      <c r="N87" s="138" t="str">
        <f t="shared" si="12"/>
        <v/>
      </c>
      <c r="O87" s="138" t="str">
        <f t="shared" si="9"/>
        <v/>
      </c>
      <c r="P87" s="169" t="str" cm="1">
        <f t="array" ref="P87">IF(""=$F87,"",IF(450=1*$F87,  IF(0&lt;COUNTIFS(WeightRange,"&gt;"&amp;0,TypeRange,"2"), TRUE, IF(AND(0&lt;COUNTIFS(WeightRange,"&gt;"&amp;0,TypeRange,"3"),0=COUNTIFS(WeightRange,"&gt;"&amp;0,TypeRange,{"2","2?"})), FALSE, TRUE)), ""))</f>
        <v/>
      </c>
      <c r="Q87" s="169" t="str">
        <f>IF(""=$F87,"",IF(450=$F87,0&lt;COUNTIFS(WeightRange,"&gt;="&amp;$I87,DOSRange,$D87,EAPGRange,$F87,PaidRange,"EAPG")-COUNTIFS($I87:$I$520,$I87,$D87:$D$520,$D87,$F87:$F$520,$F87,$C87:$C$520,"EAPG"),FALSE))</f>
        <v/>
      </c>
      <c r="R87" s="169" t="str" cm="1">
        <f t="array" ref="R87">IF(""=$F87,"",AND("Yes"=$L87,0&lt;SUM(COUNTIFS(WeightRange,"&gt;"&amp;0,DOSRange,$D87,TypeRange,{"2","3","21","22","23","25"}))))</f>
        <v/>
      </c>
      <c r="S87" s="170" t="str">
        <f t="shared" si="13"/>
        <v/>
      </c>
      <c r="T87" s="138"/>
      <c r="U87" s="177" t="str">
        <f t="shared" si="1"/>
        <v/>
      </c>
      <c r="V87" s="171" t="str">
        <f>IF($F87="","",MAX(0.25,IF(AND("2"=$J87,1&lt;COUNTIF(TypeRange,2)),0.5^(COUNTIFS(TypeRange,"2",DOSRange,$D87,WeightRange,"&gt;="&amp;$I87)-COUNTIFS($J87:$J$520,"2",$D87:$D$520,$D87,$I87:$I$520,$I87)),1)))</f>
        <v/>
      </c>
      <c r="W87" s="171" t="str">
        <f>IF($F87="","",MAX(0.25,IF(AND("Yes"=$O87,1&lt;COUNTIFS(AncDiscoRange,"Yes",DOSRange,$D87,EAPGRange,$F87,PaidRange,"EAPG")),0.5^(COUNTIFS(AncDiscoRange,"Yes",WeightRange,"&gt;="&amp;$I87,DOSRange,$D87,EAPGRange,$F87,PaidRange,"EAPG")-COUNTIFS($O87:$O$520,"Yes",$I87:$I$520,$I87,$D87:$D$520,$D87,$F87:$F$520,$F87,$C87:$C$520,"EAPG")),1)))</f>
        <v/>
      </c>
      <c r="X87" s="172" t="str">
        <f t="shared" si="10"/>
        <v/>
      </c>
      <c r="Y87" s="138"/>
      <c r="Z87" s="173" t="str">
        <f t="shared" si="3"/>
        <v/>
      </c>
      <c r="AA87" s="174" t="str">
        <f t="shared" si="14"/>
        <v/>
      </c>
      <c r="AB87" s="175" t="str">
        <f t="shared" si="11"/>
        <v/>
      </c>
    </row>
    <row r="88" spans="2:28" ht="15" x14ac:dyDescent="0.25">
      <c r="B88" s="163">
        <f t="shared" si="15"/>
        <v>68</v>
      </c>
      <c r="C88" s="119"/>
      <c r="D88" s="190"/>
      <c r="E88" s="165"/>
      <c r="F88" s="166"/>
      <c r="G88" s="169" t="str">
        <f>IF(""=F88,"",MATCH(1*$F88,'EAPG Table'!$B:$B,0))</f>
        <v/>
      </c>
      <c r="H88" s="165" t="str" cm="1">
        <f t="array" ref="H88">IF($F88="","",INDEX('EAPG Table'!$C:$C,$G88))</f>
        <v/>
      </c>
      <c r="I88" s="167" t="str" cm="1">
        <f t="array" ref="I88">IF($F88="","",IF("EAPG"&lt;&gt;C88,0,INDEX('EAPG Table'!$I:$I,$G88)))</f>
        <v/>
      </c>
      <c r="J88" s="138" t="str" cm="1">
        <f t="array" ref="J88">IF($F88="", "", INDEX('EAPG Table'!$D:$D, $G88))</f>
        <v/>
      </c>
      <c r="K88" s="119"/>
      <c r="L88" s="224" t="str" cm="1">
        <f t="array" ref="L88">IF(""=$F88,"",TRIM(INDEX('EAPG Table'!$F:$F,$G88)))</f>
        <v/>
      </c>
      <c r="M88" s="163"/>
      <c r="N88" s="138" t="str">
        <f t="shared" si="12"/>
        <v/>
      </c>
      <c r="O88" s="138" t="str">
        <f t="shared" si="9"/>
        <v/>
      </c>
      <c r="P88" s="169" t="str" cm="1">
        <f t="array" ref="P88">IF(""=$F88,"",IF(450=1*$F88,  IF(0&lt;COUNTIFS(WeightRange,"&gt;"&amp;0,TypeRange,"2"), TRUE, IF(AND(0&lt;COUNTIFS(WeightRange,"&gt;"&amp;0,TypeRange,"3"),0=COUNTIFS(WeightRange,"&gt;"&amp;0,TypeRange,{"2","2?"})), FALSE, TRUE)), ""))</f>
        <v/>
      </c>
      <c r="Q88" s="169" t="str">
        <f>IF(""=$F88,"",IF(450=$F88,0&lt;COUNTIFS(WeightRange,"&gt;="&amp;$I88,DOSRange,$D88,EAPGRange,$F88,PaidRange,"EAPG")-COUNTIFS($I88:$I$520,$I88,$D88:$D$520,$D88,$F88:$F$520,$F88,$C88:$C$520,"EAPG"),FALSE))</f>
        <v/>
      </c>
      <c r="R88" s="169" t="str" cm="1">
        <f t="array" ref="R88">IF(""=$F88,"",AND("Yes"=$L88,0&lt;SUM(COUNTIFS(WeightRange,"&gt;"&amp;0,DOSRange,$D88,TypeRange,{"2","3","21","22","23","25"}))))</f>
        <v/>
      </c>
      <c r="S88" s="170" t="str">
        <f t="shared" si="13"/>
        <v/>
      </c>
      <c r="T88" s="138"/>
      <c r="U88" s="177" t="str">
        <f t="shared" si="1"/>
        <v/>
      </c>
      <c r="V88" s="171" t="str">
        <f>IF($F88="","",MAX(0.25,IF(AND("2"=$J88,1&lt;COUNTIF(TypeRange,2)),0.5^(COUNTIFS(TypeRange,"2",DOSRange,$D88,WeightRange,"&gt;="&amp;$I88)-COUNTIFS($J88:$J$520,"2",$D88:$D$520,$D88,$I88:$I$520,$I88)),1)))</f>
        <v/>
      </c>
      <c r="W88" s="171" t="str">
        <f>IF($F88="","",MAX(0.25,IF(AND("Yes"=$O88,1&lt;COUNTIFS(AncDiscoRange,"Yes",DOSRange,$D88,EAPGRange,$F88,PaidRange,"EAPG")),0.5^(COUNTIFS(AncDiscoRange,"Yes",WeightRange,"&gt;="&amp;$I88,DOSRange,$D88,EAPGRange,$F88,PaidRange,"EAPG")-COUNTIFS($O88:$O$520,"Yes",$I88:$I$520,$I88,$D88:$D$520,$D88,$F88:$F$520,$F88,$C88:$C$520,"EAPG")),1)))</f>
        <v/>
      </c>
      <c r="X88" s="172" t="str">
        <f t="shared" si="10"/>
        <v/>
      </c>
      <c r="Y88" s="138"/>
      <c r="Z88" s="173" t="str">
        <f t="shared" si="3"/>
        <v/>
      </c>
      <c r="AA88" s="174" t="str">
        <f t="shared" si="14"/>
        <v/>
      </c>
      <c r="AB88" s="175" t="str">
        <f t="shared" si="11"/>
        <v/>
      </c>
    </row>
    <row r="89" spans="2:28" ht="15" x14ac:dyDescent="0.25">
      <c r="B89" s="163">
        <f t="shared" si="15"/>
        <v>69</v>
      </c>
      <c r="C89" s="119"/>
      <c r="D89" s="190"/>
      <c r="E89" s="165"/>
      <c r="F89" s="166"/>
      <c r="G89" s="169" t="str">
        <f>IF(""=F89,"",MATCH(1*$F89,'EAPG Table'!$B:$B,0))</f>
        <v/>
      </c>
      <c r="H89" s="165" t="str" cm="1">
        <f t="array" ref="H89">IF($F89="","",INDEX('EAPG Table'!$C:$C,$G89))</f>
        <v/>
      </c>
      <c r="I89" s="167" t="str" cm="1">
        <f t="array" ref="I89">IF($F89="","",IF("EAPG"&lt;&gt;C89,0,INDEX('EAPG Table'!$I:$I,$G89)))</f>
        <v/>
      </c>
      <c r="J89" s="138" t="str" cm="1">
        <f t="array" ref="J89">IF($F89="", "", INDEX('EAPG Table'!$D:$D, $G89))</f>
        <v/>
      </c>
      <c r="K89" s="119"/>
      <c r="L89" s="224" t="str" cm="1">
        <f t="array" ref="L89">IF(""=$F89,"",TRIM(INDEX('EAPG Table'!$F:$F,$G89)))</f>
        <v/>
      </c>
      <c r="M89" s="163"/>
      <c r="N89" s="138" t="str">
        <f t="shared" si="12"/>
        <v/>
      </c>
      <c r="O89" s="138" t="str">
        <f t="shared" si="9"/>
        <v/>
      </c>
      <c r="P89" s="169" t="str" cm="1">
        <f t="array" ref="P89">IF(""=$F89,"",IF(450=1*$F89,  IF(0&lt;COUNTIFS(WeightRange,"&gt;"&amp;0,TypeRange,"2"), TRUE, IF(AND(0&lt;COUNTIFS(WeightRange,"&gt;"&amp;0,TypeRange,"3"),0=COUNTIFS(WeightRange,"&gt;"&amp;0,TypeRange,{"2","2?"})), FALSE, TRUE)), ""))</f>
        <v/>
      </c>
      <c r="Q89" s="169" t="str">
        <f>IF(""=$F89,"",IF(450=$F89,0&lt;COUNTIFS(WeightRange,"&gt;="&amp;$I89,DOSRange,$D89,EAPGRange,$F89,PaidRange,"EAPG")-COUNTIFS($I89:$I$520,$I89,$D89:$D$520,$D89,$F89:$F$520,$F89,$C89:$C$520,"EAPG"),FALSE))</f>
        <v/>
      </c>
      <c r="R89" s="169" t="str" cm="1">
        <f t="array" ref="R89">IF(""=$F89,"",AND("Yes"=$L89,0&lt;SUM(COUNTIFS(WeightRange,"&gt;"&amp;0,DOSRange,$D89,TypeRange,{"2","3","21","22","23","25"}))))</f>
        <v/>
      </c>
      <c r="S89" s="170" t="str">
        <f t="shared" si="13"/>
        <v/>
      </c>
      <c r="T89" s="138"/>
      <c r="U89" s="177" t="str">
        <f t="shared" si="1"/>
        <v/>
      </c>
      <c r="V89" s="171" t="str">
        <f>IF($F89="","",MAX(0.25,IF(AND("2"=$J89,1&lt;COUNTIF(TypeRange,2)),0.5^(COUNTIFS(TypeRange,"2",DOSRange,$D89,WeightRange,"&gt;="&amp;$I89)-COUNTIFS($J89:$J$520,"2",$D89:$D$520,$D89,$I89:$I$520,$I89)),1)))</f>
        <v/>
      </c>
      <c r="W89" s="171" t="str">
        <f>IF($F89="","",MAX(0.25,IF(AND("Yes"=$O89,1&lt;COUNTIFS(AncDiscoRange,"Yes",DOSRange,$D89,EAPGRange,$F89,PaidRange,"EAPG")),0.5^(COUNTIFS(AncDiscoRange,"Yes",WeightRange,"&gt;="&amp;$I89,DOSRange,$D89,EAPGRange,$F89,PaidRange,"EAPG")-COUNTIFS($O89:$O$520,"Yes",$I89:$I$520,$I89,$D89:$D$520,$D89,$F89:$F$520,$F89,$C89:$C$520,"EAPG")),1)))</f>
        <v/>
      </c>
      <c r="X89" s="172" t="str">
        <f t="shared" si="10"/>
        <v/>
      </c>
      <c r="Y89" s="138"/>
      <c r="Z89" s="173" t="str">
        <f t="shared" si="3"/>
        <v/>
      </c>
      <c r="AA89" s="174" t="str">
        <f t="shared" si="14"/>
        <v/>
      </c>
      <c r="AB89" s="175" t="str">
        <f t="shared" si="11"/>
        <v/>
      </c>
    </row>
    <row r="90" spans="2:28" ht="15" x14ac:dyDescent="0.25">
      <c r="B90" s="178">
        <f t="shared" si="15"/>
        <v>70</v>
      </c>
      <c r="C90" s="120"/>
      <c r="D90" s="191"/>
      <c r="E90" s="179"/>
      <c r="F90" s="166"/>
      <c r="G90" s="182" t="str">
        <f>IF(""=F90,"",MATCH(1*$F90,'EAPG Table'!$B:$B,0))</f>
        <v/>
      </c>
      <c r="H90" s="179" t="str" cm="1">
        <f t="array" ref="H90">IF($F90="","",INDEX('EAPG Table'!$C:$C,$G90))</f>
        <v/>
      </c>
      <c r="I90" s="180" t="str" cm="1">
        <f t="array" ref="I90">IF($F90="","",IF("EAPG"&lt;&gt;C90,0,INDEX('EAPG Table'!$I:$I,$G90)))</f>
        <v/>
      </c>
      <c r="J90" s="181" t="str" cm="1">
        <f t="array" ref="J90">IF($F90="", "", INDEX('EAPG Table'!$D:$D, $G90))</f>
        <v/>
      </c>
      <c r="K90" s="120"/>
      <c r="L90" s="225" t="str" cm="1">
        <f t="array" ref="L90">IF(""=$F90,"",TRIM(INDEX('EAPG Table'!$F:$F,$G90)))</f>
        <v/>
      </c>
      <c r="M90" s="163"/>
      <c r="N90" s="181" t="str">
        <f t="shared" si="12"/>
        <v/>
      </c>
      <c r="O90" s="181" t="str">
        <f t="shared" si="9"/>
        <v/>
      </c>
      <c r="P90" s="182" t="str" cm="1">
        <f t="array" ref="P90">IF(""=$F90,"",IF(450=1*$F90,  IF(0&lt;COUNTIFS(WeightRange,"&gt;"&amp;0,TypeRange,"2"), TRUE, IF(AND(0&lt;COUNTIFS(WeightRange,"&gt;"&amp;0,TypeRange,"3"),0=COUNTIFS(WeightRange,"&gt;"&amp;0,TypeRange,{"2","2?"})), FALSE, TRUE)), ""))</f>
        <v/>
      </c>
      <c r="Q90" s="182" t="str">
        <f>IF(""=$F90,"",IF(450=$F90,0&lt;COUNTIFS(WeightRange,"&gt;="&amp;$I90,DOSRange,$D90,EAPGRange,$F90,PaidRange,"EAPG")-COUNTIFS($I90:$I$520,$I90,$D90:$D$520,$D90,$F90:$F$520,$F90,$C90:$C$520,"EAPG"),FALSE))</f>
        <v/>
      </c>
      <c r="R90" s="182" t="str" cm="1">
        <f t="array" ref="R90">IF(""=$F90,"",AND("Yes"=$L90,0&lt;SUM(COUNTIFS(WeightRange,"&gt;"&amp;0,DOSRange,$D90,TypeRange,{"2","3","21","22","23","25"}))))</f>
        <v/>
      </c>
      <c r="S90" s="183" t="str">
        <f t="shared" si="13"/>
        <v/>
      </c>
      <c r="T90" s="138"/>
      <c r="U90" s="184" t="str">
        <f t="shared" si="1"/>
        <v/>
      </c>
      <c r="V90" s="185" t="str">
        <f>IF($F90="","",MAX(0.25,IF(AND("2"=$J90,1&lt;COUNTIF(TypeRange,2)),0.5^(COUNTIFS(TypeRange,"2",DOSRange,$D90,WeightRange,"&gt;="&amp;$I90)-COUNTIFS($J90:$J$520,"2",$D90:$D$520,$D90,$I90:$I$520,$I90)),1)))</f>
        <v/>
      </c>
      <c r="W90" s="185" t="str">
        <f>IF($F90="","",MAX(0.25,IF(AND("Yes"=$O90,1&lt;COUNTIFS(AncDiscoRange,"Yes",DOSRange,$D90,EAPGRange,$F90,PaidRange,"EAPG")),0.5^(COUNTIFS(AncDiscoRange,"Yes",WeightRange,"&gt;="&amp;$I90,DOSRange,$D90,EAPGRange,$F90,PaidRange,"EAPG")-COUNTIFS($O90:$O$520,"Yes",$I90:$I$520,$I90,$D90:$D$520,$D90,$F90:$F$520,$F90,$C90:$C$520,"EAPG")),1)))</f>
        <v/>
      </c>
      <c r="X90" s="186" t="str">
        <f t="shared" si="10"/>
        <v/>
      </c>
      <c r="Y90" s="138"/>
      <c r="Z90" s="187" t="str">
        <f t="shared" si="3"/>
        <v/>
      </c>
      <c r="AA90" s="188" t="str">
        <f t="shared" si="14"/>
        <v/>
      </c>
      <c r="AB90" s="189" t="str">
        <f t="shared" si="11"/>
        <v/>
      </c>
    </row>
    <row r="91" spans="2:28" ht="15" x14ac:dyDescent="0.25">
      <c r="B91" s="163">
        <f t="shared" si="15"/>
        <v>71</v>
      </c>
      <c r="C91" s="119"/>
      <c r="D91" s="190"/>
      <c r="E91" s="165"/>
      <c r="F91" s="166"/>
      <c r="G91" s="169" t="str">
        <f>IF(""=F91,"",MATCH(1*$F91,'EAPG Table'!$B:$B,0))</f>
        <v/>
      </c>
      <c r="H91" s="165" t="str" cm="1">
        <f t="array" ref="H91">IF($F91="","",INDEX('EAPG Table'!$C:$C,$G91))</f>
        <v/>
      </c>
      <c r="I91" s="167" t="str" cm="1">
        <f t="array" ref="I91">IF($F91="","",IF("EAPG"&lt;&gt;C91,0,INDEX('EAPG Table'!$I:$I,$G91)))</f>
        <v/>
      </c>
      <c r="J91" s="138" t="str" cm="1">
        <f t="array" ref="J91">IF($F91="", "", INDEX('EAPG Table'!$D:$D, $G91))</f>
        <v/>
      </c>
      <c r="K91" s="119"/>
      <c r="L91" s="224" t="str" cm="1">
        <f t="array" ref="L91">IF(""=$F91,"",TRIM(INDEX('EAPG Table'!$F:$F,$G91)))</f>
        <v/>
      </c>
      <c r="M91" s="163"/>
      <c r="N91" s="138" t="str">
        <f t="shared" si="12"/>
        <v/>
      </c>
      <c r="O91" s="138" t="str">
        <f t="shared" si="9"/>
        <v/>
      </c>
      <c r="P91" s="169" t="str" cm="1">
        <f t="array" ref="P91">IF(""=$F91,"",IF(450=1*$F91,  IF(0&lt;COUNTIFS(WeightRange,"&gt;"&amp;0,TypeRange,"2"), TRUE, IF(AND(0&lt;COUNTIFS(WeightRange,"&gt;"&amp;0,TypeRange,"3"),0=COUNTIFS(WeightRange,"&gt;"&amp;0,TypeRange,{"2","2?"})), FALSE, TRUE)), ""))</f>
        <v/>
      </c>
      <c r="Q91" s="169" t="str">
        <f>IF(""=$F91,"",IF(450=$F91,0&lt;COUNTIFS(WeightRange,"&gt;="&amp;$I91,DOSRange,$D91,EAPGRange,$F91,PaidRange,"EAPG")-COUNTIFS($I91:$I$520,$I91,$D91:$D$520,$D91,$F91:$F$520,$F91,$C91:$C$520,"EAPG"),FALSE))</f>
        <v/>
      </c>
      <c r="R91" s="169" t="str" cm="1">
        <f t="array" ref="R91">IF(""=$F91,"",AND("Yes"=$L91,0&lt;SUM(COUNTIFS(WeightRange,"&gt;"&amp;0,DOSRange,$D91,TypeRange,{"2","3","21","22","23","25"}))))</f>
        <v/>
      </c>
      <c r="S91" s="170" t="str">
        <f t="shared" si="13"/>
        <v/>
      </c>
      <c r="T91" s="138"/>
      <c r="U91" s="177" t="str">
        <f t="shared" si="1"/>
        <v/>
      </c>
      <c r="V91" s="171" t="str">
        <f>IF($F91="","",MAX(0.25,IF(AND("2"=$J91,1&lt;COUNTIF(TypeRange,2)),0.5^(COUNTIFS(TypeRange,"2",DOSRange,$D91,WeightRange,"&gt;="&amp;$I91)-COUNTIFS($J91:$J$520,"2",$D91:$D$520,$D91,$I91:$I$520,$I91)),1)))</f>
        <v/>
      </c>
      <c r="W91" s="171" t="str">
        <f>IF($F91="","",MAX(0.25,IF(AND("Yes"=$O91,1&lt;COUNTIFS(AncDiscoRange,"Yes",DOSRange,$D91,EAPGRange,$F91,PaidRange,"EAPG")),0.5^(COUNTIFS(AncDiscoRange,"Yes",WeightRange,"&gt;="&amp;$I91,DOSRange,$D91,EAPGRange,$F91,PaidRange,"EAPG")-COUNTIFS($O91:$O$520,"Yes",$I91:$I$520,$I91,$D91:$D$520,$D91,$F91:$F$520,$F91,$C91:$C$520,"EAPG")),1)))</f>
        <v/>
      </c>
      <c r="X91" s="172" t="str">
        <f t="shared" si="10"/>
        <v/>
      </c>
      <c r="Y91" s="138"/>
      <c r="Z91" s="173" t="str">
        <f t="shared" si="3"/>
        <v/>
      </c>
      <c r="AA91" s="174" t="str">
        <f t="shared" si="14"/>
        <v/>
      </c>
      <c r="AB91" s="175" t="str">
        <f t="shared" si="11"/>
        <v/>
      </c>
    </row>
    <row r="92" spans="2:28" ht="15" x14ac:dyDescent="0.25">
      <c r="B92" s="163">
        <f t="shared" si="15"/>
        <v>72</v>
      </c>
      <c r="C92" s="119"/>
      <c r="D92" s="190"/>
      <c r="E92" s="165"/>
      <c r="F92" s="166"/>
      <c r="G92" s="169" t="str">
        <f>IF(""=F92,"",MATCH(1*$F92,'EAPG Table'!$B:$B,0))</f>
        <v/>
      </c>
      <c r="H92" s="165" t="str" cm="1">
        <f t="array" ref="H92">IF($F92="","",INDEX('EAPG Table'!$C:$C,$G92))</f>
        <v/>
      </c>
      <c r="I92" s="167" t="str" cm="1">
        <f t="array" ref="I92">IF($F92="","",IF("EAPG"&lt;&gt;C92,0,INDEX('EAPG Table'!$I:$I,$G92)))</f>
        <v/>
      </c>
      <c r="J92" s="138" t="str" cm="1">
        <f t="array" ref="J92">IF($F92="", "", INDEX('EAPG Table'!$D:$D, $G92))</f>
        <v/>
      </c>
      <c r="K92" s="119"/>
      <c r="L92" s="224" t="str" cm="1">
        <f t="array" ref="L92">IF(""=$F92,"",TRIM(INDEX('EAPG Table'!$F:$F,$G92)))</f>
        <v/>
      </c>
      <c r="M92" s="163"/>
      <c r="N92" s="138" t="str">
        <f t="shared" si="12"/>
        <v/>
      </c>
      <c r="O92" s="138" t="str">
        <f t="shared" si="9"/>
        <v/>
      </c>
      <c r="P92" s="169" t="str" cm="1">
        <f t="array" ref="P92">IF(""=$F92,"",IF(450=1*$F92,  IF(0&lt;COUNTIFS(WeightRange,"&gt;"&amp;0,TypeRange,"2"), TRUE, IF(AND(0&lt;COUNTIFS(WeightRange,"&gt;"&amp;0,TypeRange,"3"),0=COUNTIFS(WeightRange,"&gt;"&amp;0,TypeRange,{"2","2?"})), FALSE, TRUE)), ""))</f>
        <v/>
      </c>
      <c r="Q92" s="169" t="str">
        <f>IF(""=$F92,"",IF(450=$F92,0&lt;COUNTIFS(WeightRange,"&gt;="&amp;$I92,DOSRange,$D92,EAPGRange,$F92,PaidRange,"EAPG")-COUNTIFS($I92:$I$520,$I92,$D92:$D$520,$D92,$F92:$F$520,$F92,$C92:$C$520,"EAPG"),FALSE))</f>
        <v/>
      </c>
      <c r="R92" s="169" t="str" cm="1">
        <f t="array" ref="R92">IF(""=$F92,"",AND("Yes"=$L92,0&lt;SUM(COUNTIFS(WeightRange,"&gt;"&amp;0,DOSRange,$D92,TypeRange,{"2","3","21","22","23","25"}))))</f>
        <v/>
      </c>
      <c r="S92" s="170" t="str">
        <f t="shared" si="13"/>
        <v/>
      </c>
      <c r="T92" s="138"/>
      <c r="U92" s="177" t="str">
        <f t="shared" si="1"/>
        <v/>
      </c>
      <c r="V92" s="171" t="str">
        <f>IF($F92="","",MAX(0.25,IF(AND("2"=$J92,1&lt;COUNTIF(TypeRange,2)),0.5^(COUNTIFS(TypeRange,"2",DOSRange,$D92,WeightRange,"&gt;="&amp;$I92)-COUNTIFS($J92:$J$520,"2",$D92:$D$520,$D92,$I92:$I$520,$I92)),1)))</f>
        <v/>
      </c>
      <c r="W92" s="171" t="str">
        <f>IF($F92="","",MAX(0.25,IF(AND("Yes"=$O92,1&lt;COUNTIFS(AncDiscoRange,"Yes",DOSRange,$D92,EAPGRange,$F92,PaidRange,"EAPG")),0.5^(COUNTIFS(AncDiscoRange,"Yes",WeightRange,"&gt;="&amp;$I92,DOSRange,$D92,EAPGRange,$F92,PaidRange,"EAPG")-COUNTIFS($O92:$O$520,"Yes",$I92:$I$520,$I92,$D92:$D$520,$D92,$F92:$F$520,$F92,$C92:$C$520,"EAPG")),1)))</f>
        <v/>
      </c>
      <c r="X92" s="172" t="str">
        <f t="shared" si="10"/>
        <v/>
      </c>
      <c r="Y92" s="138"/>
      <c r="Z92" s="173" t="str">
        <f t="shared" si="3"/>
        <v/>
      </c>
      <c r="AA92" s="174" t="str">
        <f t="shared" si="14"/>
        <v/>
      </c>
      <c r="AB92" s="175" t="str">
        <f t="shared" si="11"/>
        <v/>
      </c>
    </row>
    <row r="93" spans="2:28" ht="15" x14ac:dyDescent="0.25">
      <c r="B93" s="163">
        <f t="shared" si="15"/>
        <v>73</v>
      </c>
      <c r="C93" s="119"/>
      <c r="D93" s="190"/>
      <c r="E93" s="165"/>
      <c r="F93" s="166"/>
      <c r="G93" s="169" t="str">
        <f>IF(""=F93,"",MATCH(1*$F93,'EAPG Table'!$B:$B,0))</f>
        <v/>
      </c>
      <c r="H93" s="165" t="str" cm="1">
        <f t="array" ref="H93">IF($F93="","",INDEX('EAPG Table'!$C:$C,$G93))</f>
        <v/>
      </c>
      <c r="I93" s="167" t="str" cm="1">
        <f t="array" ref="I93">IF($F93="","",IF("EAPG"&lt;&gt;C93,0,INDEX('EAPG Table'!$I:$I,$G93)))</f>
        <v/>
      </c>
      <c r="J93" s="138" t="str" cm="1">
        <f t="array" ref="J93">IF($F93="", "", INDEX('EAPG Table'!$D:$D, $G93))</f>
        <v/>
      </c>
      <c r="K93" s="119"/>
      <c r="L93" s="224" t="str" cm="1">
        <f t="array" ref="L93">IF(""=$F93,"",TRIM(INDEX('EAPG Table'!$F:$F,$G93)))</f>
        <v/>
      </c>
      <c r="M93" s="163"/>
      <c r="N93" s="138" t="str">
        <f t="shared" si="12"/>
        <v/>
      </c>
      <c r="O93" s="138" t="str">
        <f t="shared" si="9"/>
        <v/>
      </c>
      <c r="P93" s="169" t="str" cm="1">
        <f t="array" ref="P93">IF(""=$F93,"",IF(450=1*$F93,  IF(0&lt;COUNTIFS(WeightRange,"&gt;"&amp;0,TypeRange,"2"), TRUE, IF(AND(0&lt;COUNTIFS(WeightRange,"&gt;"&amp;0,TypeRange,"3"),0=COUNTIFS(WeightRange,"&gt;"&amp;0,TypeRange,{"2","2?"})), FALSE, TRUE)), ""))</f>
        <v/>
      </c>
      <c r="Q93" s="169" t="str">
        <f>IF(""=$F93,"",IF(450=$F93,0&lt;COUNTIFS(WeightRange,"&gt;="&amp;$I93,DOSRange,$D93,EAPGRange,$F93,PaidRange,"EAPG")-COUNTIFS($I93:$I$520,$I93,$D93:$D$520,$D93,$F93:$F$520,$F93,$C93:$C$520,"EAPG"),FALSE))</f>
        <v/>
      </c>
      <c r="R93" s="169" t="str" cm="1">
        <f t="array" ref="R93">IF(""=$F93,"",AND("Yes"=$L93,0&lt;SUM(COUNTIFS(WeightRange,"&gt;"&amp;0,DOSRange,$D93,TypeRange,{"2","3","21","22","23","25"}))))</f>
        <v/>
      </c>
      <c r="S93" s="170" t="str">
        <f t="shared" si="13"/>
        <v/>
      </c>
      <c r="T93" s="138"/>
      <c r="U93" s="177" t="str">
        <f t="shared" si="1"/>
        <v/>
      </c>
      <c r="V93" s="171" t="str">
        <f>IF($F93="","",MAX(0.25,IF(AND("2"=$J93,1&lt;COUNTIF(TypeRange,2)),0.5^(COUNTIFS(TypeRange,"2",DOSRange,$D93,WeightRange,"&gt;="&amp;$I93)-COUNTIFS($J93:$J$520,"2",$D93:$D$520,$D93,$I93:$I$520,$I93)),1)))</f>
        <v/>
      </c>
      <c r="W93" s="171" t="str">
        <f>IF($F93="","",MAX(0.25,IF(AND("Yes"=$O93,1&lt;COUNTIFS(AncDiscoRange,"Yes",DOSRange,$D93,EAPGRange,$F93,PaidRange,"EAPG")),0.5^(COUNTIFS(AncDiscoRange,"Yes",WeightRange,"&gt;="&amp;$I93,DOSRange,$D93,EAPGRange,$F93,PaidRange,"EAPG")-COUNTIFS($O93:$O$520,"Yes",$I93:$I$520,$I93,$D93:$D$520,$D93,$F93:$F$520,$F93,$C93:$C$520,"EAPG")),1)))</f>
        <v/>
      </c>
      <c r="X93" s="172" t="str">
        <f t="shared" si="10"/>
        <v/>
      </c>
      <c r="Y93" s="138"/>
      <c r="Z93" s="173" t="str">
        <f t="shared" si="3"/>
        <v/>
      </c>
      <c r="AA93" s="174" t="str">
        <f t="shared" si="14"/>
        <v/>
      </c>
      <c r="AB93" s="175" t="str">
        <f t="shared" si="11"/>
        <v/>
      </c>
    </row>
    <row r="94" spans="2:28" ht="15" x14ac:dyDescent="0.25">
      <c r="B94" s="163">
        <f t="shared" si="15"/>
        <v>74</v>
      </c>
      <c r="C94" s="119"/>
      <c r="D94" s="190"/>
      <c r="E94" s="165"/>
      <c r="F94" s="166"/>
      <c r="G94" s="169" t="str">
        <f>IF(""=F94,"",MATCH(1*$F94,'EAPG Table'!$B:$B,0))</f>
        <v/>
      </c>
      <c r="H94" s="165" t="str" cm="1">
        <f t="array" ref="H94">IF($F94="","",INDEX('EAPG Table'!$C:$C,$G94))</f>
        <v/>
      </c>
      <c r="I94" s="167" t="str" cm="1">
        <f t="array" ref="I94">IF($F94="","",IF("EAPG"&lt;&gt;C94,0,INDEX('EAPG Table'!$I:$I,$G94)))</f>
        <v/>
      </c>
      <c r="J94" s="138" t="str" cm="1">
        <f t="array" ref="J94">IF($F94="", "", INDEX('EAPG Table'!$D:$D, $G94))</f>
        <v/>
      </c>
      <c r="K94" s="119"/>
      <c r="L94" s="224" t="str" cm="1">
        <f t="array" ref="L94">IF(""=$F94,"",TRIM(INDEX('EAPG Table'!$F:$F,$G94)))</f>
        <v/>
      </c>
      <c r="M94" s="163"/>
      <c r="N94" s="138" t="str">
        <f t="shared" si="12"/>
        <v/>
      </c>
      <c r="O94" s="138" t="str">
        <f t="shared" si="9"/>
        <v/>
      </c>
      <c r="P94" s="169" t="str" cm="1">
        <f t="array" ref="P94">IF(""=$F94,"",IF(450=1*$F94,  IF(0&lt;COUNTIFS(WeightRange,"&gt;"&amp;0,TypeRange,"2"), TRUE, IF(AND(0&lt;COUNTIFS(WeightRange,"&gt;"&amp;0,TypeRange,"3"),0=COUNTIFS(WeightRange,"&gt;"&amp;0,TypeRange,{"2","2?"})), FALSE, TRUE)), ""))</f>
        <v/>
      </c>
      <c r="Q94" s="169" t="str">
        <f>IF(""=$F94,"",IF(450=$F94,0&lt;COUNTIFS(WeightRange,"&gt;="&amp;$I94,DOSRange,$D94,EAPGRange,$F94,PaidRange,"EAPG")-COUNTIFS($I94:$I$520,$I94,$D94:$D$520,$D94,$F94:$F$520,$F94,$C94:$C$520,"EAPG"),FALSE))</f>
        <v/>
      </c>
      <c r="R94" s="169" t="str" cm="1">
        <f t="array" ref="R94">IF(""=$F94,"",AND("Yes"=$L94,0&lt;SUM(COUNTIFS(WeightRange,"&gt;"&amp;0,DOSRange,$D94,TypeRange,{"2","3","21","22","23","25"}))))</f>
        <v/>
      </c>
      <c r="S94" s="170" t="str">
        <f t="shared" si="13"/>
        <v/>
      </c>
      <c r="T94" s="138"/>
      <c r="U94" s="177" t="str">
        <f t="shared" si="1"/>
        <v/>
      </c>
      <c r="V94" s="171" t="str">
        <f>IF($F94="","",MAX(0.25,IF(AND("2"=$J94,1&lt;COUNTIF(TypeRange,2)),0.5^(COUNTIFS(TypeRange,"2",DOSRange,$D94,WeightRange,"&gt;="&amp;$I94)-COUNTIFS($J94:$J$520,"2",$D94:$D$520,$D94,$I94:$I$520,$I94)),1)))</f>
        <v/>
      </c>
      <c r="W94" s="171" t="str">
        <f>IF($F94="","",MAX(0.25,IF(AND("Yes"=$O94,1&lt;COUNTIFS(AncDiscoRange,"Yes",DOSRange,$D94,EAPGRange,$F94,PaidRange,"EAPG")),0.5^(COUNTIFS(AncDiscoRange,"Yes",WeightRange,"&gt;="&amp;$I94,DOSRange,$D94,EAPGRange,$F94,PaidRange,"EAPG")-COUNTIFS($O94:$O$520,"Yes",$I94:$I$520,$I94,$D94:$D$520,$D94,$F94:$F$520,$F94,$C94:$C$520,"EAPG")),1)))</f>
        <v/>
      </c>
      <c r="X94" s="172" t="str">
        <f t="shared" si="10"/>
        <v/>
      </c>
      <c r="Y94" s="138"/>
      <c r="Z94" s="173" t="str">
        <f t="shared" si="3"/>
        <v/>
      </c>
      <c r="AA94" s="174" t="str">
        <f t="shared" si="14"/>
        <v/>
      </c>
      <c r="AB94" s="175" t="str">
        <f t="shared" si="11"/>
        <v/>
      </c>
    </row>
    <row r="95" spans="2:28" ht="15" x14ac:dyDescent="0.25">
      <c r="B95" s="178">
        <f t="shared" si="15"/>
        <v>75</v>
      </c>
      <c r="C95" s="120"/>
      <c r="D95" s="191"/>
      <c r="E95" s="179"/>
      <c r="F95" s="166"/>
      <c r="G95" s="182" t="str">
        <f>IF(""=F95,"",MATCH(1*$F95,'EAPG Table'!$B:$B,0))</f>
        <v/>
      </c>
      <c r="H95" s="179" t="str" cm="1">
        <f t="array" ref="H95">IF($F95="","",INDEX('EAPG Table'!$C:$C,$G95))</f>
        <v/>
      </c>
      <c r="I95" s="180" t="str" cm="1">
        <f t="array" ref="I95">IF($F95="","",IF("EAPG"&lt;&gt;C95,0,INDEX('EAPG Table'!$I:$I,$G95)))</f>
        <v/>
      </c>
      <c r="J95" s="181" t="str" cm="1">
        <f t="array" ref="J95">IF($F95="", "", INDEX('EAPG Table'!$D:$D, $G95))</f>
        <v/>
      </c>
      <c r="K95" s="120"/>
      <c r="L95" s="225" t="str" cm="1">
        <f t="array" ref="L95">IF(""=$F95,"",TRIM(INDEX('EAPG Table'!$F:$F,$G95)))</f>
        <v/>
      </c>
      <c r="M95" s="163"/>
      <c r="N95" s="181" t="str">
        <f t="shared" si="12"/>
        <v/>
      </c>
      <c r="O95" s="181" t="str">
        <f t="shared" si="9"/>
        <v/>
      </c>
      <c r="P95" s="182" t="str" cm="1">
        <f t="array" ref="P95">IF(""=$F95,"",IF(450=1*$F95,  IF(0&lt;COUNTIFS(WeightRange,"&gt;"&amp;0,TypeRange,"2"), TRUE, IF(AND(0&lt;COUNTIFS(WeightRange,"&gt;"&amp;0,TypeRange,"3"),0=COUNTIFS(WeightRange,"&gt;"&amp;0,TypeRange,{"2","2?"})), FALSE, TRUE)), ""))</f>
        <v/>
      </c>
      <c r="Q95" s="182" t="str">
        <f>IF(""=$F95,"",IF(450=$F95,0&lt;COUNTIFS(WeightRange,"&gt;="&amp;$I95,DOSRange,$D95,EAPGRange,$F95,PaidRange,"EAPG")-COUNTIFS($I95:$I$520,$I95,$D95:$D$520,$D95,$F95:$F$520,$F95,$C95:$C$520,"EAPG"),FALSE))</f>
        <v/>
      </c>
      <c r="R95" s="182" t="str" cm="1">
        <f t="array" ref="R95">IF(""=$F95,"",AND("Yes"=$L95,0&lt;SUM(COUNTIFS(WeightRange,"&gt;"&amp;0,DOSRange,$D95,TypeRange,{"2","3","21","22","23","25"}))))</f>
        <v/>
      </c>
      <c r="S95" s="183" t="str">
        <f t="shared" si="13"/>
        <v/>
      </c>
      <c r="T95" s="138"/>
      <c r="U95" s="184" t="str">
        <f t="shared" si="1"/>
        <v/>
      </c>
      <c r="V95" s="185" t="str">
        <f>IF($F95="","",MAX(0.25,IF(AND("2"=$J95,1&lt;COUNTIF(TypeRange,2)),0.5^(COUNTIFS(TypeRange,"2",DOSRange,$D95,WeightRange,"&gt;="&amp;$I95)-COUNTIFS($J95:$J$520,"2",$D95:$D$520,$D95,$I95:$I$520,$I95)),1)))</f>
        <v/>
      </c>
      <c r="W95" s="185" t="str">
        <f>IF($F95="","",MAX(0.25,IF(AND("Yes"=$O95,1&lt;COUNTIFS(AncDiscoRange,"Yes",DOSRange,$D95,EAPGRange,$F95,PaidRange,"EAPG")),0.5^(COUNTIFS(AncDiscoRange,"Yes",WeightRange,"&gt;="&amp;$I95,DOSRange,$D95,EAPGRange,$F95,PaidRange,"EAPG")-COUNTIFS($O95:$O$520,"Yes",$I95:$I$520,$I95,$D95:$D$520,$D95,$F95:$F$520,$F95,$C95:$C$520,"EAPG")),1)))</f>
        <v/>
      </c>
      <c r="X95" s="186" t="str">
        <f t="shared" si="10"/>
        <v/>
      </c>
      <c r="Y95" s="138"/>
      <c r="Z95" s="187" t="str">
        <f t="shared" si="3"/>
        <v/>
      </c>
      <c r="AA95" s="188" t="str">
        <f t="shared" si="14"/>
        <v/>
      </c>
      <c r="AB95" s="189" t="str">
        <f t="shared" si="11"/>
        <v/>
      </c>
    </row>
    <row r="96" spans="2:28" ht="15" x14ac:dyDescent="0.25">
      <c r="B96" s="163">
        <f t="shared" si="15"/>
        <v>76</v>
      </c>
      <c r="C96" s="119"/>
      <c r="D96" s="190"/>
      <c r="E96" s="165"/>
      <c r="F96" s="166"/>
      <c r="G96" s="169" t="str">
        <f>IF(""=F96,"",MATCH(1*$F96,'EAPG Table'!$B:$B,0))</f>
        <v/>
      </c>
      <c r="H96" s="165" t="str" cm="1">
        <f t="array" ref="H96">IF($F96="","",INDEX('EAPG Table'!$C:$C,$G96))</f>
        <v/>
      </c>
      <c r="I96" s="167" t="str" cm="1">
        <f t="array" ref="I96">IF($F96="","",IF("EAPG"&lt;&gt;C96,0,INDEX('EAPG Table'!$I:$I,$G96)))</f>
        <v/>
      </c>
      <c r="J96" s="138" t="str" cm="1">
        <f t="array" ref="J96">IF($F96="", "", INDEX('EAPG Table'!$D:$D, $G96))</f>
        <v/>
      </c>
      <c r="K96" s="119"/>
      <c r="L96" s="224" t="str" cm="1">
        <f t="array" ref="L96">IF(""=$F96,"",TRIM(INDEX('EAPG Table'!$F:$F,$G96)))</f>
        <v/>
      </c>
      <c r="M96" s="163"/>
      <c r="N96" s="138" t="str">
        <f t="shared" si="12"/>
        <v/>
      </c>
      <c r="O96" s="138" t="str">
        <f t="shared" si="9"/>
        <v/>
      </c>
      <c r="P96" s="169" t="str" cm="1">
        <f t="array" ref="P96">IF(""=$F96,"",IF(450=1*$F96,  IF(0&lt;COUNTIFS(WeightRange,"&gt;"&amp;0,TypeRange,"2"), TRUE, IF(AND(0&lt;COUNTIFS(WeightRange,"&gt;"&amp;0,TypeRange,"3"),0=COUNTIFS(WeightRange,"&gt;"&amp;0,TypeRange,{"2","2?"})), FALSE, TRUE)), ""))</f>
        <v/>
      </c>
      <c r="Q96" s="169" t="str">
        <f>IF(""=$F96,"",IF(450=$F96,0&lt;COUNTIFS(WeightRange,"&gt;="&amp;$I96,DOSRange,$D96,EAPGRange,$F96,PaidRange,"EAPG")-COUNTIFS($I96:$I$520,$I96,$D96:$D$520,$D96,$F96:$F$520,$F96,$C96:$C$520,"EAPG"),FALSE))</f>
        <v/>
      </c>
      <c r="R96" s="169" t="str" cm="1">
        <f t="array" ref="R96">IF(""=$F96,"",AND("Yes"=$L96,0&lt;SUM(COUNTIFS(WeightRange,"&gt;"&amp;0,DOSRange,$D96,TypeRange,{"2","3","21","22","23","25"}))))</f>
        <v/>
      </c>
      <c r="S96" s="170" t="str">
        <f t="shared" si="13"/>
        <v/>
      </c>
      <c r="T96" s="138"/>
      <c r="U96" s="177" t="str">
        <f t="shared" si="1"/>
        <v/>
      </c>
      <c r="V96" s="171" t="str">
        <f>IF($F96="","",MAX(0.25,IF(AND("2"=$J96,1&lt;COUNTIF(TypeRange,2)),0.5^(COUNTIFS(TypeRange,"2",DOSRange,$D96,WeightRange,"&gt;="&amp;$I96)-COUNTIFS($J96:$J$520,"2",$D96:$D$520,$D96,$I96:$I$520,$I96)),1)))</f>
        <v/>
      </c>
      <c r="W96" s="171" t="str">
        <f>IF($F96="","",MAX(0.25,IF(AND("Yes"=$O96,1&lt;COUNTIFS(AncDiscoRange,"Yes",DOSRange,$D96,EAPGRange,$F96,PaidRange,"EAPG")),0.5^(COUNTIFS(AncDiscoRange,"Yes",WeightRange,"&gt;="&amp;$I96,DOSRange,$D96,EAPGRange,$F96,PaidRange,"EAPG")-COUNTIFS($O96:$O$520,"Yes",$I96:$I$520,$I96,$D96:$D$520,$D96,$F96:$F$520,$F96,$C96:$C$520,"EAPG")),1)))</f>
        <v/>
      </c>
      <c r="X96" s="172" t="str">
        <f t="shared" si="10"/>
        <v/>
      </c>
      <c r="Y96" s="138"/>
      <c r="Z96" s="173" t="str">
        <f t="shared" si="3"/>
        <v/>
      </c>
      <c r="AA96" s="174" t="str">
        <f t="shared" si="14"/>
        <v/>
      </c>
      <c r="AB96" s="175" t="str">
        <f t="shared" si="11"/>
        <v/>
      </c>
    </row>
    <row r="97" spans="2:28" ht="15" x14ac:dyDescent="0.25">
      <c r="B97" s="163">
        <f t="shared" si="15"/>
        <v>77</v>
      </c>
      <c r="C97" s="119"/>
      <c r="D97" s="190"/>
      <c r="E97" s="165"/>
      <c r="F97" s="166"/>
      <c r="G97" s="169" t="str">
        <f>IF(""=F97,"",MATCH(1*$F97,'EAPG Table'!$B:$B,0))</f>
        <v/>
      </c>
      <c r="H97" s="165" t="str" cm="1">
        <f t="array" ref="H97">IF($F97="","",INDEX('EAPG Table'!$C:$C,$G97))</f>
        <v/>
      </c>
      <c r="I97" s="167" t="str" cm="1">
        <f t="array" ref="I97">IF($F97="","",IF("EAPG"&lt;&gt;C97,0,INDEX('EAPG Table'!$I:$I,$G97)))</f>
        <v/>
      </c>
      <c r="J97" s="138" t="str" cm="1">
        <f t="array" ref="J97">IF($F97="", "", INDEX('EAPG Table'!$D:$D, $G97))</f>
        <v/>
      </c>
      <c r="K97" s="119"/>
      <c r="L97" s="224" t="str" cm="1">
        <f t="array" ref="L97">IF(""=$F97,"",TRIM(INDEX('EAPG Table'!$F:$F,$G97)))</f>
        <v/>
      </c>
      <c r="M97" s="163"/>
      <c r="N97" s="138" t="str">
        <f t="shared" si="12"/>
        <v/>
      </c>
      <c r="O97" s="138" t="str">
        <f t="shared" si="9"/>
        <v/>
      </c>
      <c r="P97" s="169" t="str" cm="1">
        <f t="array" ref="P97">IF(""=$F97,"",IF(450=1*$F97,  IF(0&lt;COUNTIFS(WeightRange,"&gt;"&amp;0,TypeRange,"2"), TRUE, IF(AND(0&lt;COUNTIFS(WeightRange,"&gt;"&amp;0,TypeRange,"3"),0=COUNTIFS(WeightRange,"&gt;"&amp;0,TypeRange,{"2","2?"})), FALSE, TRUE)), ""))</f>
        <v/>
      </c>
      <c r="Q97" s="169" t="str">
        <f>IF(""=$F97,"",IF(450=$F97,0&lt;COUNTIFS(WeightRange,"&gt;="&amp;$I97,DOSRange,$D97,EAPGRange,$F97,PaidRange,"EAPG")-COUNTIFS($I97:$I$520,$I97,$D97:$D$520,$D97,$F97:$F$520,$F97,$C97:$C$520,"EAPG"),FALSE))</f>
        <v/>
      </c>
      <c r="R97" s="169" t="str" cm="1">
        <f t="array" ref="R97">IF(""=$F97,"",AND("Yes"=$L97,0&lt;SUM(COUNTIFS(WeightRange,"&gt;"&amp;0,DOSRange,$D97,TypeRange,{"2","3","21","22","23","25"}))))</f>
        <v/>
      </c>
      <c r="S97" s="170" t="str">
        <f t="shared" si="13"/>
        <v/>
      </c>
      <c r="T97" s="138"/>
      <c r="U97" s="177" t="str">
        <f t="shared" si="1"/>
        <v/>
      </c>
      <c r="V97" s="171" t="str">
        <f>IF($F97="","",MAX(0.25,IF(AND("2"=$J97,1&lt;COUNTIF(TypeRange,2)),0.5^(COUNTIFS(TypeRange,"2",DOSRange,$D97,WeightRange,"&gt;="&amp;$I97)-COUNTIFS($J97:$J$520,"2",$D97:$D$520,$D97,$I97:$I$520,$I97)),1)))</f>
        <v/>
      </c>
      <c r="W97" s="171" t="str">
        <f>IF($F97="","",MAX(0.25,IF(AND("Yes"=$O97,1&lt;COUNTIFS(AncDiscoRange,"Yes",DOSRange,$D97,EAPGRange,$F97,PaidRange,"EAPG")),0.5^(COUNTIFS(AncDiscoRange,"Yes",WeightRange,"&gt;="&amp;$I97,DOSRange,$D97,EAPGRange,$F97,PaidRange,"EAPG")-COUNTIFS($O97:$O$520,"Yes",$I97:$I$520,$I97,$D97:$D$520,$D97,$F97:$F$520,$F97,$C97:$C$520,"EAPG")),1)))</f>
        <v/>
      </c>
      <c r="X97" s="172" t="str">
        <f t="shared" si="10"/>
        <v/>
      </c>
      <c r="Y97" s="138"/>
      <c r="Z97" s="173" t="str">
        <f t="shared" si="3"/>
        <v/>
      </c>
      <c r="AA97" s="174" t="str">
        <f t="shared" si="14"/>
        <v/>
      </c>
      <c r="AB97" s="175" t="str">
        <f t="shared" si="11"/>
        <v/>
      </c>
    </row>
    <row r="98" spans="2:28" ht="15" x14ac:dyDescent="0.25">
      <c r="B98" s="163">
        <f t="shared" si="15"/>
        <v>78</v>
      </c>
      <c r="C98" s="119"/>
      <c r="D98" s="190"/>
      <c r="E98" s="165"/>
      <c r="F98" s="166"/>
      <c r="G98" s="169" t="str">
        <f>IF(""=F98,"",MATCH(1*$F98,'EAPG Table'!$B:$B,0))</f>
        <v/>
      </c>
      <c r="H98" s="165" t="str" cm="1">
        <f t="array" ref="H98">IF($F98="","",INDEX('EAPG Table'!$C:$C,$G98))</f>
        <v/>
      </c>
      <c r="I98" s="167" t="str" cm="1">
        <f t="array" ref="I98">IF($F98="","",IF("EAPG"&lt;&gt;C98,0,INDEX('EAPG Table'!$I:$I,$G98)))</f>
        <v/>
      </c>
      <c r="J98" s="138" t="str" cm="1">
        <f t="array" ref="J98">IF($F98="", "", INDEX('EAPG Table'!$D:$D, $G98))</f>
        <v/>
      </c>
      <c r="K98" s="119"/>
      <c r="L98" s="224" t="str" cm="1">
        <f t="array" ref="L98">IF(""=$F98,"",TRIM(INDEX('EAPG Table'!$F:$F,$G98)))</f>
        <v/>
      </c>
      <c r="M98" s="163"/>
      <c r="N98" s="138" t="str">
        <f t="shared" si="12"/>
        <v/>
      </c>
      <c r="O98" s="138" t="str">
        <f t="shared" si="9"/>
        <v/>
      </c>
      <c r="P98" s="169" t="str" cm="1">
        <f t="array" ref="P98">IF(""=$F98,"",IF(450=1*$F98,  IF(0&lt;COUNTIFS(WeightRange,"&gt;"&amp;0,TypeRange,"2"), TRUE, IF(AND(0&lt;COUNTIFS(WeightRange,"&gt;"&amp;0,TypeRange,"3"),0=COUNTIFS(WeightRange,"&gt;"&amp;0,TypeRange,{"2","2?"})), FALSE, TRUE)), ""))</f>
        <v/>
      </c>
      <c r="Q98" s="169" t="str">
        <f>IF(""=$F98,"",IF(450=$F98,0&lt;COUNTIFS(WeightRange,"&gt;="&amp;$I98,DOSRange,$D98,EAPGRange,$F98,PaidRange,"EAPG")-COUNTIFS($I98:$I$520,$I98,$D98:$D$520,$D98,$F98:$F$520,$F98,$C98:$C$520,"EAPG"),FALSE))</f>
        <v/>
      </c>
      <c r="R98" s="169" t="str" cm="1">
        <f t="array" ref="R98">IF(""=$F98,"",AND("Yes"=$L98,0&lt;SUM(COUNTIFS(WeightRange,"&gt;"&amp;0,DOSRange,$D98,TypeRange,{"2","3","21","22","23","25"}))))</f>
        <v/>
      </c>
      <c r="S98" s="170" t="str">
        <f t="shared" si="13"/>
        <v/>
      </c>
      <c r="T98" s="138"/>
      <c r="U98" s="177" t="str">
        <f t="shared" si="1"/>
        <v/>
      </c>
      <c r="V98" s="171" t="str">
        <f>IF($F98="","",MAX(0.25,IF(AND("2"=$J98,1&lt;COUNTIF(TypeRange,2)),0.5^(COUNTIFS(TypeRange,"2",DOSRange,$D98,WeightRange,"&gt;="&amp;$I98)-COUNTIFS($J98:$J$520,"2",$D98:$D$520,$D98,$I98:$I$520,$I98)),1)))</f>
        <v/>
      </c>
      <c r="W98" s="171" t="str">
        <f>IF($F98="","",MAX(0.25,IF(AND("Yes"=$O98,1&lt;COUNTIFS(AncDiscoRange,"Yes",DOSRange,$D98,EAPGRange,$F98,PaidRange,"EAPG")),0.5^(COUNTIFS(AncDiscoRange,"Yes",WeightRange,"&gt;="&amp;$I98,DOSRange,$D98,EAPGRange,$F98,PaidRange,"EAPG")-COUNTIFS($O98:$O$520,"Yes",$I98:$I$520,$I98,$D98:$D$520,$D98,$F98:$F$520,$F98,$C98:$C$520,"EAPG")),1)))</f>
        <v/>
      </c>
      <c r="X98" s="172" t="str">
        <f t="shared" si="10"/>
        <v/>
      </c>
      <c r="Y98" s="138"/>
      <c r="Z98" s="173" t="str">
        <f t="shared" si="3"/>
        <v/>
      </c>
      <c r="AA98" s="174" t="str">
        <f t="shared" si="14"/>
        <v/>
      </c>
      <c r="AB98" s="175" t="str">
        <f t="shared" si="11"/>
        <v/>
      </c>
    </row>
    <row r="99" spans="2:28" ht="15" x14ac:dyDescent="0.25">
      <c r="B99" s="163">
        <f t="shared" si="15"/>
        <v>79</v>
      </c>
      <c r="C99" s="119"/>
      <c r="D99" s="190"/>
      <c r="E99" s="165"/>
      <c r="F99" s="166"/>
      <c r="G99" s="169" t="str">
        <f>IF(""=F99,"",MATCH(1*$F99,'EAPG Table'!$B:$B,0))</f>
        <v/>
      </c>
      <c r="H99" s="165" t="str" cm="1">
        <f t="array" ref="H99">IF($F99="","",INDEX('EAPG Table'!$C:$C,$G99))</f>
        <v/>
      </c>
      <c r="I99" s="167" t="str" cm="1">
        <f t="array" ref="I99">IF($F99="","",IF("EAPG"&lt;&gt;C99,0,INDEX('EAPG Table'!$I:$I,$G99)))</f>
        <v/>
      </c>
      <c r="J99" s="138" t="str" cm="1">
        <f t="array" ref="J99">IF($F99="", "", INDEX('EAPG Table'!$D:$D, $G99))</f>
        <v/>
      </c>
      <c r="K99" s="119"/>
      <c r="L99" s="224" t="str" cm="1">
        <f t="array" ref="L99">IF(""=$F99,"",TRIM(INDEX('EAPG Table'!$F:$F,$G99)))</f>
        <v/>
      </c>
      <c r="M99" s="163"/>
      <c r="N99" s="138" t="str">
        <f t="shared" si="12"/>
        <v/>
      </c>
      <c r="O99" s="138" t="str">
        <f t="shared" si="9"/>
        <v/>
      </c>
      <c r="P99" s="169" t="str" cm="1">
        <f t="array" ref="P99">IF(""=$F99,"",IF(450=1*$F99,  IF(0&lt;COUNTIFS(WeightRange,"&gt;"&amp;0,TypeRange,"2"), TRUE, IF(AND(0&lt;COUNTIFS(WeightRange,"&gt;"&amp;0,TypeRange,"3"),0=COUNTIFS(WeightRange,"&gt;"&amp;0,TypeRange,{"2","2?"})), FALSE, TRUE)), ""))</f>
        <v/>
      </c>
      <c r="Q99" s="169" t="str">
        <f>IF(""=$F99,"",IF(450=$F99,0&lt;COUNTIFS(WeightRange,"&gt;="&amp;$I99,DOSRange,$D99,EAPGRange,$F99,PaidRange,"EAPG")-COUNTIFS($I99:$I$520,$I99,$D99:$D$520,$D99,$F99:$F$520,$F99,$C99:$C$520,"EAPG"),FALSE))</f>
        <v/>
      </c>
      <c r="R99" s="169" t="str" cm="1">
        <f t="array" ref="R99">IF(""=$F99,"",AND("Yes"=$L99,0&lt;SUM(COUNTIFS(WeightRange,"&gt;"&amp;0,DOSRange,$D99,TypeRange,{"2","3","21","22","23","25"}))))</f>
        <v/>
      </c>
      <c r="S99" s="170" t="str">
        <f t="shared" si="13"/>
        <v/>
      </c>
      <c r="T99" s="138"/>
      <c r="U99" s="177" t="str">
        <f t="shared" si="1"/>
        <v/>
      </c>
      <c r="V99" s="171" t="str">
        <f>IF($F99="","",MAX(0.25,IF(AND("2"=$J99,1&lt;COUNTIF(TypeRange,2)),0.5^(COUNTIFS(TypeRange,"2",DOSRange,$D99,WeightRange,"&gt;="&amp;$I99)-COUNTIFS($J99:$J$520,"2",$D99:$D$520,$D99,$I99:$I$520,$I99)),1)))</f>
        <v/>
      </c>
      <c r="W99" s="171" t="str">
        <f>IF($F99="","",MAX(0.25,IF(AND("Yes"=$O99,1&lt;COUNTIFS(AncDiscoRange,"Yes",DOSRange,$D99,EAPGRange,$F99,PaidRange,"EAPG")),0.5^(COUNTIFS(AncDiscoRange,"Yes",WeightRange,"&gt;="&amp;$I99,DOSRange,$D99,EAPGRange,$F99,PaidRange,"EAPG")-COUNTIFS($O99:$O$520,"Yes",$I99:$I$520,$I99,$D99:$D$520,$D99,$F99:$F$520,$F99,$C99:$C$520,"EAPG")),1)))</f>
        <v/>
      </c>
      <c r="X99" s="172" t="str">
        <f t="shared" si="10"/>
        <v/>
      </c>
      <c r="Y99" s="138"/>
      <c r="Z99" s="173" t="str">
        <f t="shared" si="3"/>
        <v/>
      </c>
      <c r="AA99" s="174" t="str">
        <f t="shared" si="14"/>
        <v/>
      </c>
      <c r="AB99" s="175" t="str">
        <f t="shared" si="11"/>
        <v/>
      </c>
    </row>
    <row r="100" spans="2:28" ht="15" x14ac:dyDescent="0.25">
      <c r="B100" s="178">
        <f t="shared" si="15"/>
        <v>80</v>
      </c>
      <c r="C100" s="120"/>
      <c r="D100" s="191"/>
      <c r="E100" s="179"/>
      <c r="F100" s="166"/>
      <c r="G100" s="182" t="str">
        <f>IF(""=F100,"",MATCH(1*$F100,'EAPG Table'!$B:$B,0))</f>
        <v/>
      </c>
      <c r="H100" s="179" t="str" cm="1">
        <f t="array" ref="H100">IF($F100="","",INDEX('EAPG Table'!$C:$C,$G100))</f>
        <v/>
      </c>
      <c r="I100" s="180" t="str" cm="1">
        <f t="array" ref="I100">IF($F100="","",IF("EAPG"&lt;&gt;C100,0,INDEX('EAPG Table'!$I:$I,$G100)))</f>
        <v/>
      </c>
      <c r="J100" s="181" t="str" cm="1">
        <f t="array" ref="J100">IF($F100="", "", INDEX('EAPG Table'!$D:$D, $G100))</f>
        <v/>
      </c>
      <c r="K100" s="120"/>
      <c r="L100" s="225" t="str" cm="1">
        <f t="array" ref="L100">IF(""=$F100,"",TRIM(INDEX('EAPG Table'!$F:$F,$G100)))</f>
        <v/>
      </c>
      <c r="M100" s="163"/>
      <c r="N100" s="181" t="str">
        <f t="shared" si="12"/>
        <v/>
      </c>
      <c r="O100" s="181" t="str">
        <f t="shared" si="9"/>
        <v/>
      </c>
      <c r="P100" s="182" t="str" cm="1">
        <f t="array" ref="P100">IF(""=$F100,"",IF(450=1*$F100,  IF(0&lt;COUNTIFS(WeightRange,"&gt;"&amp;0,TypeRange,"2"), TRUE, IF(AND(0&lt;COUNTIFS(WeightRange,"&gt;"&amp;0,TypeRange,"3"),0=COUNTIFS(WeightRange,"&gt;"&amp;0,TypeRange,{"2","2?"})), FALSE, TRUE)), ""))</f>
        <v/>
      </c>
      <c r="Q100" s="182" t="str">
        <f>IF(""=$F100,"",IF(450=$F100,0&lt;COUNTIFS(WeightRange,"&gt;="&amp;$I100,DOSRange,$D100,EAPGRange,$F100,PaidRange,"EAPG")-COUNTIFS($I100:$I$520,$I100,$D100:$D$520,$D100,$F100:$F$520,$F100,$C100:$C$520,"EAPG"),FALSE))</f>
        <v/>
      </c>
      <c r="R100" s="182" t="str" cm="1">
        <f t="array" ref="R100">IF(""=$F100,"",AND("Yes"=$L100,0&lt;SUM(COUNTIFS(WeightRange,"&gt;"&amp;0,DOSRange,$D100,TypeRange,{"2","3","21","22","23","25"}))))</f>
        <v/>
      </c>
      <c r="S100" s="183" t="str">
        <f t="shared" si="13"/>
        <v/>
      </c>
      <c r="T100" s="138"/>
      <c r="U100" s="184" t="str">
        <f t="shared" si="1"/>
        <v/>
      </c>
      <c r="V100" s="185" t="str">
        <f>IF($F100="","",MAX(0.25,IF(AND("2"=$J100,1&lt;COUNTIF(TypeRange,2)),0.5^(COUNTIFS(TypeRange,"2",DOSRange,$D100,WeightRange,"&gt;="&amp;$I100)-COUNTIFS($J100:$J$520,"2",$D100:$D$520,$D100,$I100:$I$520,$I100)),1)))</f>
        <v/>
      </c>
      <c r="W100" s="185" t="str">
        <f>IF($F100="","",MAX(0.25,IF(AND("Yes"=$O100,1&lt;COUNTIFS(AncDiscoRange,"Yes",DOSRange,$D100,EAPGRange,$F100,PaidRange,"EAPG")),0.5^(COUNTIFS(AncDiscoRange,"Yes",WeightRange,"&gt;="&amp;$I100,DOSRange,$D100,EAPGRange,$F100,PaidRange,"EAPG")-COUNTIFS($O100:$O$520,"Yes",$I100:$I$520,$I100,$D100:$D$520,$D100,$F100:$F$520,$F100,$C100:$C$520,"EAPG")),1)))</f>
        <v/>
      </c>
      <c r="X100" s="186" t="str">
        <f t="shared" si="10"/>
        <v/>
      </c>
      <c r="Y100" s="138"/>
      <c r="Z100" s="187" t="str">
        <f t="shared" si="3"/>
        <v/>
      </c>
      <c r="AA100" s="188" t="str">
        <f t="shared" si="14"/>
        <v/>
      </c>
      <c r="AB100" s="189" t="str">
        <f t="shared" si="11"/>
        <v/>
      </c>
    </row>
    <row r="101" spans="2:28" ht="15" x14ac:dyDescent="0.25">
      <c r="B101" s="163">
        <f t="shared" si="15"/>
        <v>81</v>
      </c>
      <c r="C101" s="119"/>
      <c r="D101" s="190"/>
      <c r="E101" s="165"/>
      <c r="F101" s="166"/>
      <c r="G101" s="169" t="str">
        <f>IF(""=F101,"",MATCH(1*$F101,'EAPG Table'!$B:$B,0))</f>
        <v/>
      </c>
      <c r="H101" s="165" t="str" cm="1">
        <f t="array" ref="H101">IF($F101="","",INDEX('EAPG Table'!$C:$C,$G101))</f>
        <v/>
      </c>
      <c r="I101" s="167" t="str" cm="1">
        <f t="array" ref="I101">IF($F101="","",IF("EAPG"&lt;&gt;C101,0,INDEX('EAPG Table'!$I:$I,$G101)))</f>
        <v/>
      </c>
      <c r="J101" s="138" t="str" cm="1">
        <f t="array" ref="J101">IF($F101="", "", INDEX('EAPG Table'!$D:$D, $G101))</f>
        <v/>
      </c>
      <c r="K101" s="119"/>
      <c r="L101" s="224" t="str" cm="1">
        <f t="array" ref="L101">IF(""=$F101,"",TRIM(INDEX('EAPG Table'!$F:$F,$G101)))</f>
        <v/>
      </c>
      <c r="M101" s="163"/>
      <c r="N101" s="138" t="str">
        <f t="shared" si="12"/>
        <v/>
      </c>
      <c r="O101" s="138" t="str">
        <f t="shared" si="9"/>
        <v/>
      </c>
      <c r="P101" s="169" t="str" cm="1">
        <f t="array" ref="P101">IF(""=$F101,"",IF(450=1*$F101,  IF(0&lt;COUNTIFS(WeightRange,"&gt;"&amp;0,TypeRange,"2"), TRUE, IF(AND(0&lt;COUNTIFS(WeightRange,"&gt;"&amp;0,TypeRange,"3"),0=COUNTIFS(WeightRange,"&gt;"&amp;0,TypeRange,{"2","2?"})), FALSE, TRUE)), ""))</f>
        <v/>
      </c>
      <c r="Q101" s="169" t="str">
        <f>IF(""=$F101,"",IF(450=$F101,0&lt;COUNTIFS(WeightRange,"&gt;="&amp;$I101,DOSRange,$D101,EAPGRange,$F101,PaidRange,"EAPG")-COUNTIFS($I101:$I$520,$I101,$D101:$D$520,$D101,$F101:$F$520,$F101,$C101:$C$520,"EAPG"),FALSE))</f>
        <v/>
      </c>
      <c r="R101" s="169" t="str" cm="1">
        <f t="array" ref="R101">IF(""=$F101,"",AND("Yes"=$L101,0&lt;SUM(COUNTIFS(WeightRange,"&gt;"&amp;0,DOSRange,$D101,TypeRange,{"2","3","21","22","23","25"}))))</f>
        <v/>
      </c>
      <c r="S101" s="170" t="str">
        <f t="shared" si="13"/>
        <v/>
      </c>
      <c r="T101" s="138"/>
      <c r="U101" s="177" t="str">
        <f t="shared" si="1"/>
        <v/>
      </c>
      <c r="V101" s="171" t="str">
        <f>IF($F101="","",MAX(0.25,IF(AND("2"=$J101,1&lt;COUNTIF(TypeRange,2)),0.5^(COUNTIFS(TypeRange,"2",DOSRange,$D101,WeightRange,"&gt;="&amp;$I101)-COUNTIFS($J101:$J$520,"2",$D101:$D$520,$D101,$I101:$I$520,$I101)),1)))</f>
        <v/>
      </c>
      <c r="W101" s="171" t="str">
        <f>IF($F101="","",MAX(0.25,IF(AND("Yes"=$O101,1&lt;COUNTIFS(AncDiscoRange,"Yes",DOSRange,$D101,EAPGRange,$F101,PaidRange,"EAPG")),0.5^(COUNTIFS(AncDiscoRange,"Yes",WeightRange,"&gt;="&amp;$I101,DOSRange,$D101,EAPGRange,$F101,PaidRange,"EAPG")-COUNTIFS($O101:$O$520,"Yes",$I101:$I$520,$I101,$D101:$D$520,$D101,$F101:$F$520,$F101,$C101:$C$520,"EAPG")),1)))</f>
        <v/>
      </c>
      <c r="X101" s="172" t="str">
        <f t="shared" si="10"/>
        <v/>
      </c>
      <c r="Y101" s="138"/>
      <c r="Z101" s="173" t="str">
        <f t="shared" si="3"/>
        <v/>
      </c>
      <c r="AA101" s="174" t="str">
        <f t="shared" si="14"/>
        <v/>
      </c>
      <c r="AB101" s="175" t="str">
        <f t="shared" si="11"/>
        <v/>
      </c>
    </row>
    <row r="102" spans="2:28" ht="15" x14ac:dyDescent="0.25">
      <c r="B102" s="163">
        <f t="shared" si="15"/>
        <v>82</v>
      </c>
      <c r="C102" s="119"/>
      <c r="D102" s="190"/>
      <c r="E102" s="165"/>
      <c r="F102" s="166"/>
      <c r="G102" s="169" t="str">
        <f>IF(""=F102,"",MATCH(1*$F102,'EAPG Table'!$B:$B,0))</f>
        <v/>
      </c>
      <c r="H102" s="165" t="str" cm="1">
        <f t="array" ref="H102">IF($F102="","",INDEX('EAPG Table'!$C:$C,$G102))</f>
        <v/>
      </c>
      <c r="I102" s="167" t="str" cm="1">
        <f t="array" ref="I102">IF($F102="","",IF("EAPG"&lt;&gt;C102,0,INDEX('EAPG Table'!$I:$I,$G102)))</f>
        <v/>
      </c>
      <c r="J102" s="138" t="str" cm="1">
        <f t="array" ref="J102">IF($F102="", "", INDEX('EAPG Table'!$D:$D, $G102))</f>
        <v/>
      </c>
      <c r="K102" s="119"/>
      <c r="L102" s="224" t="str" cm="1">
        <f t="array" ref="L102">IF(""=$F102,"",TRIM(INDEX('EAPG Table'!$F:$F,$G102)))</f>
        <v/>
      </c>
      <c r="M102" s="163"/>
      <c r="N102" s="138" t="str">
        <f t="shared" si="12"/>
        <v/>
      </c>
      <c r="O102" s="138" t="str">
        <f t="shared" si="9"/>
        <v/>
      </c>
      <c r="P102" s="169" t="str" cm="1">
        <f t="array" ref="P102">IF(""=$F102,"",IF(450=1*$F102,  IF(0&lt;COUNTIFS(WeightRange,"&gt;"&amp;0,TypeRange,"2"), TRUE, IF(AND(0&lt;COUNTIFS(WeightRange,"&gt;"&amp;0,TypeRange,"3"),0=COUNTIFS(WeightRange,"&gt;"&amp;0,TypeRange,{"2","2?"})), FALSE, TRUE)), ""))</f>
        <v/>
      </c>
      <c r="Q102" s="169" t="str">
        <f>IF(""=$F102,"",IF(450=$F102,0&lt;COUNTIFS(WeightRange,"&gt;="&amp;$I102,DOSRange,$D102,EAPGRange,$F102,PaidRange,"EAPG")-COUNTIFS($I102:$I$520,$I102,$D102:$D$520,$D102,$F102:$F$520,$F102,$C102:$C$520,"EAPG"),FALSE))</f>
        <v/>
      </c>
      <c r="R102" s="169" t="str" cm="1">
        <f t="array" ref="R102">IF(""=$F102,"",AND("Yes"=$L102,0&lt;SUM(COUNTIFS(WeightRange,"&gt;"&amp;0,DOSRange,$D102,TypeRange,{"2","3","21","22","23","25"}))))</f>
        <v/>
      </c>
      <c r="S102" s="170" t="str">
        <f t="shared" si="13"/>
        <v/>
      </c>
      <c r="T102" s="138"/>
      <c r="U102" s="177" t="str">
        <f t="shared" si="1"/>
        <v/>
      </c>
      <c r="V102" s="171" t="str">
        <f>IF($F102="","",MAX(0.25,IF(AND("2"=$J102,1&lt;COUNTIF(TypeRange,2)),0.5^(COUNTIFS(TypeRange,"2",DOSRange,$D102,WeightRange,"&gt;="&amp;$I102)-COUNTIFS($J102:$J$520,"2",$D102:$D$520,$D102,$I102:$I$520,$I102)),1)))</f>
        <v/>
      </c>
      <c r="W102" s="171" t="str">
        <f>IF($F102="","",MAX(0.25,IF(AND("Yes"=$O102,1&lt;COUNTIFS(AncDiscoRange,"Yes",DOSRange,$D102,EAPGRange,$F102,PaidRange,"EAPG")),0.5^(COUNTIFS(AncDiscoRange,"Yes",WeightRange,"&gt;="&amp;$I102,DOSRange,$D102,EAPGRange,$F102,PaidRange,"EAPG")-COUNTIFS($O102:$O$520,"Yes",$I102:$I$520,$I102,$D102:$D$520,$D102,$F102:$F$520,$F102,$C102:$C$520,"EAPG")),1)))</f>
        <v/>
      </c>
      <c r="X102" s="172" t="str">
        <f t="shared" si="10"/>
        <v/>
      </c>
      <c r="Y102" s="138"/>
      <c r="Z102" s="173" t="str">
        <f t="shared" si="3"/>
        <v/>
      </c>
      <c r="AA102" s="174" t="str">
        <f t="shared" si="14"/>
        <v/>
      </c>
      <c r="AB102" s="175" t="str">
        <f t="shared" si="11"/>
        <v/>
      </c>
    </row>
    <row r="103" spans="2:28" ht="15" x14ac:dyDescent="0.25">
      <c r="B103" s="163">
        <f t="shared" si="15"/>
        <v>83</v>
      </c>
      <c r="C103" s="119"/>
      <c r="D103" s="190"/>
      <c r="E103" s="165"/>
      <c r="F103" s="166"/>
      <c r="G103" s="169" t="str">
        <f>IF(""=F103,"",MATCH(1*$F103,'EAPG Table'!$B:$B,0))</f>
        <v/>
      </c>
      <c r="H103" s="165" t="str" cm="1">
        <f t="array" ref="H103">IF($F103="","",INDEX('EAPG Table'!$C:$C,$G103))</f>
        <v/>
      </c>
      <c r="I103" s="167" t="str" cm="1">
        <f t="array" ref="I103">IF($F103="","",IF("EAPG"&lt;&gt;C103,0,INDEX('EAPG Table'!$I:$I,$G103)))</f>
        <v/>
      </c>
      <c r="J103" s="138" t="str" cm="1">
        <f t="array" ref="J103">IF($F103="", "", INDEX('EAPG Table'!$D:$D, $G103))</f>
        <v/>
      </c>
      <c r="K103" s="119"/>
      <c r="L103" s="224" t="str" cm="1">
        <f t="array" ref="L103">IF(""=$F103,"",TRIM(INDEX('EAPG Table'!$F:$F,$G103)))</f>
        <v/>
      </c>
      <c r="M103" s="163"/>
      <c r="N103" s="138" t="str">
        <f t="shared" si="12"/>
        <v/>
      </c>
      <c r="O103" s="138" t="str">
        <f t="shared" si="9"/>
        <v/>
      </c>
      <c r="P103" s="169" t="str" cm="1">
        <f t="array" ref="P103">IF(""=$F103,"",IF(450=1*$F103,  IF(0&lt;COUNTIFS(WeightRange,"&gt;"&amp;0,TypeRange,"2"), TRUE, IF(AND(0&lt;COUNTIFS(WeightRange,"&gt;"&amp;0,TypeRange,"3"),0=COUNTIFS(WeightRange,"&gt;"&amp;0,TypeRange,{"2","2?"})), FALSE, TRUE)), ""))</f>
        <v/>
      </c>
      <c r="Q103" s="169" t="str">
        <f>IF(""=$F103,"",IF(450=$F103,0&lt;COUNTIFS(WeightRange,"&gt;="&amp;$I103,DOSRange,$D103,EAPGRange,$F103,PaidRange,"EAPG")-COUNTIFS($I103:$I$520,$I103,$D103:$D$520,$D103,$F103:$F$520,$F103,$C103:$C$520,"EAPG"),FALSE))</f>
        <v/>
      </c>
      <c r="R103" s="169" t="str" cm="1">
        <f t="array" ref="R103">IF(""=$F103,"",AND("Yes"=$L103,0&lt;SUM(COUNTIFS(WeightRange,"&gt;"&amp;0,DOSRange,$D103,TypeRange,{"2","3","21","22","23","25"}))))</f>
        <v/>
      </c>
      <c r="S103" s="170" t="str">
        <f t="shared" si="13"/>
        <v/>
      </c>
      <c r="T103" s="138"/>
      <c r="U103" s="177" t="str">
        <f t="shared" si="1"/>
        <v/>
      </c>
      <c r="V103" s="171" t="str">
        <f>IF($F103="","",MAX(0.25,IF(AND("2"=$J103,1&lt;COUNTIF(TypeRange,2)),0.5^(COUNTIFS(TypeRange,"2",DOSRange,$D103,WeightRange,"&gt;="&amp;$I103)-COUNTIFS($J103:$J$520,"2",$D103:$D$520,$D103,$I103:$I$520,$I103)),1)))</f>
        <v/>
      </c>
      <c r="W103" s="171" t="str">
        <f>IF($F103="","",MAX(0.25,IF(AND("Yes"=$O103,1&lt;COUNTIFS(AncDiscoRange,"Yes",DOSRange,$D103,EAPGRange,$F103,PaidRange,"EAPG")),0.5^(COUNTIFS(AncDiscoRange,"Yes",WeightRange,"&gt;="&amp;$I103,DOSRange,$D103,EAPGRange,$F103,PaidRange,"EAPG")-COUNTIFS($O103:$O$520,"Yes",$I103:$I$520,$I103,$D103:$D$520,$D103,$F103:$F$520,$F103,$C103:$C$520,"EAPG")),1)))</f>
        <v/>
      </c>
      <c r="X103" s="172" t="str">
        <f t="shared" si="10"/>
        <v/>
      </c>
      <c r="Y103" s="138"/>
      <c r="Z103" s="173" t="str">
        <f t="shared" si="3"/>
        <v/>
      </c>
      <c r="AA103" s="174" t="str">
        <f t="shared" si="14"/>
        <v/>
      </c>
      <c r="AB103" s="175" t="str">
        <f t="shared" si="11"/>
        <v/>
      </c>
    </row>
    <row r="104" spans="2:28" ht="15" x14ac:dyDescent="0.25">
      <c r="B104" s="163">
        <f t="shared" si="15"/>
        <v>84</v>
      </c>
      <c r="C104" s="119"/>
      <c r="D104" s="190"/>
      <c r="E104" s="165"/>
      <c r="F104" s="166"/>
      <c r="G104" s="169" t="str">
        <f>IF(""=F104,"",MATCH(1*$F104,'EAPG Table'!$B:$B,0))</f>
        <v/>
      </c>
      <c r="H104" s="165" t="str" cm="1">
        <f t="array" ref="H104">IF($F104="","",INDEX('EAPG Table'!$C:$C,$G104))</f>
        <v/>
      </c>
      <c r="I104" s="167" t="str" cm="1">
        <f t="array" ref="I104">IF($F104="","",IF("EAPG"&lt;&gt;C104,0,INDEX('EAPG Table'!$I:$I,$G104)))</f>
        <v/>
      </c>
      <c r="J104" s="138" t="str" cm="1">
        <f t="array" ref="J104">IF($F104="", "", INDEX('EAPG Table'!$D:$D, $G104))</f>
        <v/>
      </c>
      <c r="K104" s="119"/>
      <c r="L104" s="224" t="str" cm="1">
        <f t="array" ref="L104">IF(""=$F104,"",TRIM(INDEX('EAPG Table'!$F:$F,$G104)))</f>
        <v/>
      </c>
      <c r="M104" s="163"/>
      <c r="N104" s="138" t="str">
        <f t="shared" si="12"/>
        <v/>
      </c>
      <c r="O104" s="138" t="str">
        <f t="shared" si="9"/>
        <v/>
      </c>
      <c r="P104" s="169" t="str" cm="1">
        <f t="array" ref="P104">IF(""=$F104,"",IF(450=1*$F104,  IF(0&lt;COUNTIFS(WeightRange,"&gt;"&amp;0,TypeRange,"2"), TRUE, IF(AND(0&lt;COUNTIFS(WeightRange,"&gt;"&amp;0,TypeRange,"3"),0=COUNTIFS(WeightRange,"&gt;"&amp;0,TypeRange,{"2","2?"})), FALSE, TRUE)), ""))</f>
        <v/>
      </c>
      <c r="Q104" s="169" t="str">
        <f>IF(""=$F104,"",IF(450=$F104,0&lt;COUNTIFS(WeightRange,"&gt;="&amp;$I104,DOSRange,$D104,EAPGRange,$F104,PaidRange,"EAPG")-COUNTIFS($I104:$I$520,$I104,$D104:$D$520,$D104,$F104:$F$520,$F104,$C104:$C$520,"EAPG"),FALSE))</f>
        <v/>
      </c>
      <c r="R104" s="169" t="str" cm="1">
        <f t="array" ref="R104">IF(""=$F104,"",AND("Yes"=$L104,0&lt;SUM(COUNTIFS(WeightRange,"&gt;"&amp;0,DOSRange,$D104,TypeRange,{"2","3","21","22","23","25"}))))</f>
        <v/>
      </c>
      <c r="S104" s="170" t="str">
        <f t="shared" si="13"/>
        <v/>
      </c>
      <c r="T104" s="138"/>
      <c r="U104" s="177" t="str">
        <f t="shared" si="1"/>
        <v/>
      </c>
      <c r="V104" s="171" t="str">
        <f>IF($F104="","",MAX(0.25,IF(AND("2"=$J104,1&lt;COUNTIF(TypeRange,2)),0.5^(COUNTIFS(TypeRange,"2",DOSRange,$D104,WeightRange,"&gt;="&amp;$I104)-COUNTIFS($J104:$J$520,"2",$D104:$D$520,$D104,$I104:$I$520,$I104)),1)))</f>
        <v/>
      </c>
      <c r="W104" s="171" t="str">
        <f>IF($F104="","",MAX(0.25,IF(AND("Yes"=$O104,1&lt;COUNTIFS(AncDiscoRange,"Yes",DOSRange,$D104,EAPGRange,$F104,PaidRange,"EAPG")),0.5^(COUNTIFS(AncDiscoRange,"Yes",WeightRange,"&gt;="&amp;$I104,DOSRange,$D104,EAPGRange,$F104,PaidRange,"EAPG")-COUNTIFS($O104:$O$520,"Yes",$I104:$I$520,$I104,$D104:$D$520,$D104,$F104:$F$520,$F104,$C104:$C$520,"EAPG")),1)))</f>
        <v/>
      </c>
      <c r="X104" s="172" t="str">
        <f t="shared" si="10"/>
        <v/>
      </c>
      <c r="Y104" s="138"/>
      <c r="Z104" s="173" t="str">
        <f t="shared" si="3"/>
        <v/>
      </c>
      <c r="AA104" s="174" t="str">
        <f t="shared" si="14"/>
        <v/>
      </c>
      <c r="AB104" s="175" t="str">
        <f t="shared" si="11"/>
        <v/>
      </c>
    </row>
    <row r="105" spans="2:28" ht="15" x14ac:dyDescent="0.25">
      <c r="B105" s="178">
        <f t="shared" si="15"/>
        <v>85</v>
      </c>
      <c r="C105" s="120"/>
      <c r="D105" s="191"/>
      <c r="E105" s="179"/>
      <c r="F105" s="166"/>
      <c r="G105" s="182" t="str">
        <f>IF(""=F105,"",MATCH(1*$F105,'EAPG Table'!$B:$B,0))</f>
        <v/>
      </c>
      <c r="H105" s="179" t="str" cm="1">
        <f t="array" ref="H105">IF($F105="","",INDEX('EAPG Table'!$C:$C,$G105))</f>
        <v/>
      </c>
      <c r="I105" s="180" t="str" cm="1">
        <f t="array" ref="I105">IF($F105="","",IF("EAPG"&lt;&gt;C105,0,INDEX('EAPG Table'!$I:$I,$G105)))</f>
        <v/>
      </c>
      <c r="J105" s="181" t="str" cm="1">
        <f t="array" ref="J105">IF($F105="", "", INDEX('EAPG Table'!$D:$D, $G105))</f>
        <v/>
      </c>
      <c r="K105" s="120"/>
      <c r="L105" s="225" t="str" cm="1">
        <f t="array" ref="L105">IF(""=$F105,"",TRIM(INDEX('EAPG Table'!$F:$F,$G105)))</f>
        <v/>
      </c>
      <c r="M105" s="163"/>
      <c r="N105" s="181" t="str">
        <f t="shared" si="12"/>
        <v/>
      </c>
      <c r="O105" s="181" t="str">
        <f t="shared" si="9"/>
        <v/>
      </c>
      <c r="P105" s="182" t="str" cm="1">
        <f t="array" ref="P105">IF(""=$F105,"",IF(450=1*$F105,  IF(0&lt;COUNTIFS(WeightRange,"&gt;"&amp;0,TypeRange,"2"), TRUE, IF(AND(0&lt;COUNTIFS(WeightRange,"&gt;"&amp;0,TypeRange,"3"),0=COUNTIFS(WeightRange,"&gt;"&amp;0,TypeRange,{"2","2?"})), FALSE, TRUE)), ""))</f>
        <v/>
      </c>
      <c r="Q105" s="182" t="str">
        <f>IF(""=$F105,"",IF(450=$F105,0&lt;COUNTIFS(WeightRange,"&gt;="&amp;$I105,DOSRange,$D105,EAPGRange,$F105,PaidRange,"EAPG")-COUNTIFS($I105:$I$520,$I105,$D105:$D$520,$D105,$F105:$F$520,$F105,$C105:$C$520,"EAPG"),FALSE))</f>
        <v/>
      </c>
      <c r="R105" s="182" t="str" cm="1">
        <f t="array" ref="R105">IF(""=$F105,"",AND("Yes"=$L105,0&lt;SUM(COUNTIFS(WeightRange,"&gt;"&amp;0,DOSRange,$D105,TypeRange,{"2","3","21","22","23","25"}))))</f>
        <v/>
      </c>
      <c r="S105" s="183" t="str">
        <f t="shared" si="13"/>
        <v/>
      </c>
      <c r="T105" s="138"/>
      <c r="U105" s="184" t="str">
        <f t="shared" si="1"/>
        <v/>
      </c>
      <c r="V105" s="185" t="str">
        <f>IF($F105="","",MAX(0.25,IF(AND("2"=$J105,1&lt;COUNTIF(TypeRange,2)),0.5^(COUNTIFS(TypeRange,"2",DOSRange,$D105,WeightRange,"&gt;="&amp;$I105)-COUNTIFS($J105:$J$520,"2",$D105:$D$520,$D105,$I105:$I$520,$I105)),1)))</f>
        <v/>
      </c>
      <c r="W105" s="185" t="str">
        <f>IF($F105="","",MAX(0.25,IF(AND("Yes"=$O105,1&lt;COUNTIFS(AncDiscoRange,"Yes",DOSRange,$D105,EAPGRange,$F105,PaidRange,"EAPG")),0.5^(COUNTIFS(AncDiscoRange,"Yes",WeightRange,"&gt;="&amp;$I105,DOSRange,$D105,EAPGRange,$F105,PaidRange,"EAPG")-COUNTIFS($O105:$O$520,"Yes",$I105:$I$520,$I105,$D105:$D$520,$D105,$F105:$F$520,$F105,$C105:$C$520,"EAPG")),1)))</f>
        <v/>
      </c>
      <c r="X105" s="186" t="str">
        <f t="shared" si="10"/>
        <v/>
      </c>
      <c r="Y105" s="138"/>
      <c r="Z105" s="187" t="str">
        <f t="shared" si="3"/>
        <v/>
      </c>
      <c r="AA105" s="188" t="str">
        <f t="shared" si="14"/>
        <v/>
      </c>
      <c r="AB105" s="189" t="str">
        <f t="shared" si="11"/>
        <v/>
      </c>
    </row>
    <row r="106" spans="2:28" ht="15" x14ac:dyDescent="0.25">
      <c r="B106" s="163">
        <f t="shared" si="15"/>
        <v>86</v>
      </c>
      <c r="C106" s="119"/>
      <c r="D106" s="190"/>
      <c r="E106" s="165"/>
      <c r="F106" s="166"/>
      <c r="G106" s="169" t="str">
        <f>IF(""=F106,"",MATCH(1*$F106,'EAPG Table'!$B:$B,0))</f>
        <v/>
      </c>
      <c r="H106" s="165" t="str" cm="1">
        <f t="array" ref="H106">IF($F106="","",INDEX('EAPG Table'!$C:$C,$G106))</f>
        <v/>
      </c>
      <c r="I106" s="167" t="str" cm="1">
        <f t="array" ref="I106">IF($F106="","",IF("EAPG"&lt;&gt;C106,0,INDEX('EAPG Table'!$I:$I,$G106)))</f>
        <v/>
      </c>
      <c r="J106" s="138" t="str" cm="1">
        <f t="array" ref="J106">IF($F106="", "", INDEX('EAPG Table'!$D:$D, $G106))</f>
        <v/>
      </c>
      <c r="K106" s="119"/>
      <c r="L106" s="224" t="str" cm="1">
        <f t="array" ref="L106">IF(""=$F106,"",TRIM(INDEX('EAPG Table'!$F:$F,$G106)))</f>
        <v/>
      </c>
      <c r="M106" s="163"/>
      <c r="N106" s="138" t="str">
        <f t="shared" si="12"/>
        <v/>
      </c>
      <c r="O106" s="138" t="str">
        <f t="shared" si="9"/>
        <v/>
      </c>
      <c r="P106" s="169" t="str" cm="1">
        <f t="array" ref="P106">IF(""=$F106,"",IF(450=1*$F106,  IF(0&lt;COUNTIFS(WeightRange,"&gt;"&amp;0,TypeRange,"2"), TRUE, IF(AND(0&lt;COUNTIFS(WeightRange,"&gt;"&amp;0,TypeRange,"3"),0=COUNTIFS(WeightRange,"&gt;"&amp;0,TypeRange,{"2","2?"})), FALSE, TRUE)), ""))</f>
        <v/>
      </c>
      <c r="Q106" s="169" t="str">
        <f>IF(""=$F106,"",IF(450=$F106,0&lt;COUNTIFS(WeightRange,"&gt;="&amp;$I106,DOSRange,$D106,EAPGRange,$F106,PaidRange,"EAPG")-COUNTIFS($I106:$I$520,$I106,$D106:$D$520,$D106,$F106:$F$520,$F106,$C106:$C$520,"EAPG"),FALSE))</f>
        <v/>
      </c>
      <c r="R106" s="169" t="str" cm="1">
        <f t="array" ref="R106">IF(""=$F106,"",AND("Yes"=$L106,0&lt;SUM(COUNTIFS(WeightRange,"&gt;"&amp;0,DOSRange,$D106,TypeRange,{"2","3","21","22","23","25"}))))</f>
        <v/>
      </c>
      <c r="S106" s="170" t="str">
        <f t="shared" si="13"/>
        <v/>
      </c>
      <c r="T106" s="138"/>
      <c r="U106" s="177" t="str">
        <f t="shared" si="1"/>
        <v/>
      </c>
      <c r="V106" s="171" t="str">
        <f>IF($F106="","",MAX(0.25,IF(AND("2"=$J106,1&lt;COUNTIF(TypeRange,2)),0.5^(COUNTIFS(TypeRange,"2",DOSRange,$D106,WeightRange,"&gt;="&amp;$I106)-COUNTIFS($J106:$J$520,"2",$D106:$D$520,$D106,$I106:$I$520,$I106)),1)))</f>
        <v/>
      </c>
      <c r="W106" s="171" t="str">
        <f>IF($F106="","",MAX(0.25,IF(AND("Yes"=$O106,1&lt;COUNTIFS(AncDiscoRange,"Yes",DOSRange,$D106,EAPGRange,$F106,PaidRange,"EAPG")),0.5^(COUNTIFS(AncDiscoRange,"Yes",WeightRange,"&gt;="&amp;$I106,DOSRange,$D106,EAPGRange,$F106,PaidRange,"EAPG")-COUNTIFS($O106:$O$520,"Yes",$I106:$I$520,$I106,$D106:$D$520,$D106,$F106:$F$520,$F106,$C106:$C$520,"EAPG")),1)))</f>
        <v/>
      </c>
      <c r="X106" s="172" t="str">
        <f t="shared" si="10"/>
        <v/>
      </c>
      <c r="Y106" s="138"/>
      <c r="Z106" s="173" t="str">
        <f t="shared" si="3"/>
        <v/>
      </c>
      <c r="AA106" s="174" t="str">
        <f t="shared" si="14"/>
        <v/>
      </c>
      <c r="AB106" s="175" t="str">
        <f t="shared" si="11"/>
        <v/>
      </c>
    </row>
    <row r="107" spans="2:28" ht="15" x14ac:dyDescent="0.25">
      <c r="B107" s="163">
        <f t="shared" si="15"/>
        <v>87</v>
      </c>
      <c r="C107" s="119"/>
      <c r="D107" s="190"/>
      <c r="E107" s="165"/>
      <c r="F107" s="166"/>
      <c r="G107" s="169" t="str">
        <f>IF(""=F107,"",MATCH(1*$F107,'EAPG Table'!$B:$B,0))</f>
        <v/>
      </c>
      <c r="H107" s="165" t="str" cm="1">
        <f t="array" ref="H107">IF($F107="","",INDEX('EAPG Table'!$C:$C,$G107))</f>
        <v/>
      </c>
      <c r="I107" s="167" t="str" cm="1">
        <f t="array" ref="I107">IF($F107="","",IF("EAPG"&lt;&gt;C107,0,INDEX('EAPG Table'!$I:$I,$G107)))</f>
        <v/>
      </c>
      <c r="J107" s="138" t="str" cm="1">
        <f t="array" ref="J107">IF($F107="", "", INDEX('EAPG Table'!$D:$D, $G107))</f>
        <v/>
      </c>
      <c r="K107" s="119"/>
      <c r="L107" s="224" t="str" cm="1">
        <f t="array" ref="L107">IF(""=$F107,"",TRIM(INDEX('EAPG Table'!$F:$F,$G107)))</f>
        <v/>
      </c>
      <c r="M107" s="163"/>
      <c r="N107" s="138" t="str">
        <f t="shared" si="12"/>
        <v/>
      </c>
      <c r="O107" s="138" t="str">
        <f t="shared" si="9"/>
        <v/>
      </c>
      <c r="P107" s="169" t="str" cm="1">
        <f t="array" ref="P107">IF(""=$F107,"",IF(450=1*$F107,  IF(0&lt;COUNTIFS(WeightRange,"&gt;"&amp;0,TypeRange,"2"), TRUE, IF(AND(0&lt;COUNTIFS(WeightRange,"&gt;"&amp;0,TypeRange,"3"),0=COUNTIFS(WeightRange,"&gt;"&amp;0,TypeRange,{"2","2?"})), FALSE, TRUE)), ""))</f>
        <v/>
      </c>
      <c r="Q107" s="169" t="str">
        <f>IF(""=$F107,"",IF(450=$F107,0&lt;COUNTIFS(WeightRange,"&gt;="&amp;$I107,DOSRange,$D107,EAPGRange,$F107,PaidRange,"EAPG")-COUNTIFS($I107:$I$520,$I107,$D107:$D$520,$D107,$F107:$F$520,$F107,$C107:$C$520,"EAPG"),FALSE))</f>
        <v/>
      </c>
      <c r="R107" s="169" t="str" cm="1">
        <f t="array" ref="R107">IF(""=$F107,"",AND("Yes"=$L107,0&lt;SUM(COUNTIFS(WeightRange,"&gt;"&amp;0,DOSRange,$D107,TypeRange,{"2","3","21","22","23","25"}))))</f>
        <v/>
      </c>
      <c r="S107" s="170" t="str">
        <f t="shared" si="13"/>
        <v/>
      </c>
      <c r="T107" s="138"/>
      <c r="U107" s="177" t="str">
        <f t="shared" si="1"/>
        <v/>
      </c>
      <c r="V107" s="171" t="str">
        <f>IF($F107="","",MAX(0.25,IF(AND("2"=$J107,1&lt;COUNTIF(TypeRange,2)),0.5^(COUNTIFS(TypeRange,"2",DOSRange,$D107,WeightRange,"&gt;="&amp;$I107)-COUNTIFS($J107:$J$520,"2",$D107:$D$520,$D107,$I107:$I$520,$I107)),1)))</f>
        <v/>
      </c>
      <c r="W107" s="171" t="str">
        <f>IF($F107="","",MAX(0.25,IF(AND("Yes"=$O107,1&lt;COUNTIFS(AncDiscoRange,"Yes",DOSRange,$D107,EAPGRange,$F107,PaidRange,"EAPG")),0.5^(COUNTIFS(AncDiscoRange,"Yes",WeightRange,"&gt;="&amp;$I107,DOSRange,$D107,EAPGRange,$F107,PaidRange,"EAPG")-COUNTIFS($O107:$O$520,"Yes",$I107:$I$520,$I107,$D107:$D$520,$D107,$F107:$F$520,$F107,$C107:$C$520,"EAPG")),1)))</f>
        <v/>
      </c>
      <c r="X107" s="172" t="str">
        <f t="shared" si="10"/>
        <v/>
      </c>
      <c r="Y107" s="138"/>
      <c r="Z107" s="173" t="str">
        <f t="shared" si="3"/>
        <v/>
      </c>
      <c r="AA107" s="174" t="str">
        <f t="shared" si="14"/>
        <v/>
      </c>
      <c r="AB107" s="175" t="str">
        <f t="shared" si="11"/>
        <v/>
      </c>
    </row>
    <row r="108" spans="2:28" ht="15" x14ac:dyDescent="0.25">
      <c r="B108" s="163">
        <f t="shared" si="15"/>
        <v>88</v>
      </c>
      <c r="C108" s="119"/>
      <c r="D108" s="190"/>
      <c r="E108" s="165"/>
      <c r="F108" s="166"/>
      <c r="G108" s="169" t="str">
        <f>IF(""=F108,"",MATCH(1*$F108,'EAPG Table'!$B:$B,0))</f>
        <v/>
      </c>
      <c r="H108" s="165" t="str" cm="1">
        <f t="array" ref="H108">IF($F108="","",INDEX('EAPG Table'!$C:$C,$G108))</f>
        <v/>
      </c>
      <c r="I108" s="167" t="str" cm="1">
        <f t="array" ref="I108">IF($F108="","",IF("EAPG"&lt;&gt;C108,0,INDEX('EAPG Table'!$I:$I,$G108)))</f>
        <v/>
      </c>
      <c r="J108" s="138" t="str" cm="1">
        <f t="array" ref="J108">IF($F108="", "", INDEX('EAPG Table'!$D:$D, $G108))</f>
        <v/>
      </c>
      <c r="K108" s="119"/>
      <c r="L108" s="224" t="str" cm="1">
        <f t="array" ref="L108">IF(""=$F108,"",TRIM(INDEX('EAPG Table'!$F:$F,$G108)))</f>
        <v/>
      </c>
      <c r="M108" s="163"/>
      <c r="N108" s="138" t="str">
        <f t="shared" si="12"/>
        <v/>
      </c>
      <c r="O108" s="138" t="str">
        <f t="shared" si="9"/>
        <v/>
      </c>
      <c r="P108" s="169" t="str" cm="1">
        <f t="array" ref="P108">IF(""=$F108,"",IF(450=1*$F108,  IF(0&lt;COUNTIFS(WeightRange,"&gt;"&amp;0,TypeRange,"2"), TRUE, IF(AND(0&lt;COUNTIFS(WeightRange,"&gt;"&amp;0,TypeRange,"3"),0=COUNTIFS(WeightRange,"&gt;"&amp;0,TypeRange,{"2","2?"})), FALSE, TRUE)), ""))</f>
        <v/>
      </c>
      <c r="Q108" s="169" t="str">
        <f>IF(""=$F108,"",IF(450=$F108,0&lt;COUNTIFS(WeightRange,"&gt;="&amp;$I108,DOSRange,$D108,EAPGRange,$F108,PaidRange,"EAPG")-COUNTIFS($I108:$I$520,$I108,$D108:$D$520,$D108,$F108:$F$520,$F108,$C108:$C$520,"EAPG"),FALSE))</f>
        <v/>
      </c>
      <c r="R108" s="169" t="str" cm="1">
        <f t="array" ref="R108">IF(""=$F108,"",AND("Yes"=$L108,0&lt;SUM(COUNTIFS(WeightRange,"&gt;"&amp;0,DOSRange,$D108,TypeRange,{"2","3","21","22","23","25"}))))</f>
        <v/>
      </c>
      <c r="S108" s="170" t="str">
        <f t="shared" si="13"/>
        <v/>
      </c>
      <c r="T108" s="138"/>
      <c r="U108" s="177" t="str">
        <f t="shared" si="1"/>
        <v/>
      </c>
      <c r="V108" s="171" t="str">
        <f>IF($F108="","",MAX(0.25,IF(AND("2"=$J108,1&lt;COUNTIF(TypeRange,2)),0.5^(COUNTIFS(TypeRange,"2",DOSRange,$D108,WeightRange,"&gt;="&amp;$I108)-COUNTIFS($J108:$J$520,"2",$D108:$D$520,$D108,$I108:$I$520,$I108)),1)))</f>
        <v/>
      </c>
      <c r="W108" s="171" t="str">
        <f>IF($F108="","",MAX(0.25,IF(AND("Yes"=$O108,1&lt;COUNTIFS(AncDiscoRange,"Yes",DOSRange,$D108,EAPGRange,$F108,PaidRange,"EAPG")),0.5^(COUNTIFS(AncDiscoRange,"Yes",WeightRange,"&gt;="&amp;$I108,DOSRange,$D108,EAPGRange,$F108,PaidRange,"EAPG")-COUNTIFS($O108:$O$520,"Yes",$I108:$I$520,$I108,$D108:$D$520,$D108,$F108:$F$520,$F108,$C108:$C$520,"EAPG")),1)))</f>
        <v/>
      </c>
      <c r="X108" s="172" t="str">
        <f t="shared" si="10"/>
        <v/>
      </c>
      <c r="Y108" s="138"/>
      <c r="Z108" s="173" t="str">
        <f t="shared" si="3"/>
        <v/>
      </c>
      <c r="AA108" s="174" t="str">
        <f t="shared" si="14"/>
        <v/>
      </c>
      <c r="AB108" s="175" t="str">
        <f t="shared" si="11"/>
        <v/>
      </c>
    </row>
    <row r="109" spans="2:28" ht="15" x14ac:dyDescent="0.25">
      <c r="B109" s="163">
        <f t="shared" si="15"/>
        <v>89</v>
      </c>
      <c r="C109" s="119"/>
      <c r="D109" s="190"/>
      <c r="E109" s="165"/>
      <c r="F109" s="166"/>
      <c r="G109" s="169" t="str">
        <f>IF(""=F109,"",MATCH(1*$F109,'EAPG Table'!$B:$B,0))</f>
        <v/>
      </c>
      <c r="H109" s="165" t="str" cm="1">
        <f t="array" ref="H109">IF($F109="","",INDEX('EAPG Table'!$C:$C,$G109))</f>
        <v/>
      </c>
      <c r="I109" s="167" t="str" cm="1">
        <f t="array" ref="I109">IF($F109="","",IF("EAPG"&lt;&gt;C109,0,INDEX('EAPG Table'!$I:$I,$G109)))</f>
        <v/>
      </c>
      <c r="J109" s="138" t="str" cm="1">
        <f t="array" ref="J109">IF($F109="", "", INDEX('EAPG Table'!$D:$D, $G109))</f>
        <v/>
      </c>
      <c r="K109" s="119"/>
      <c r="L109" s="224" t="str" cm="1">
        <f t="array" ref="L109">IF(""=$F109,"",TRIM(INDEX('EAPG Table'!$F:$F,$G109)))</f>
        <v/>
      </c>
      <c r="M109" s="163"/>
      <c r="N109" s="138" t="str">
        <f t="shared" si="12"/>
        <v/>
      </c>
      <c r="O109" s="138" t="str">
        <f t="shared" si="9"/>
        <v/>
      </c>
      <c r="P109" s="169" t="str" cm="1">
        <f t="array" ref="P109">IF(""=$F109,"",IF(450=1*$F109,  IF(0&lt;COUNTIFS(WeightRange,"&gt;"&amp;0,TypeRange,"2"), TRUE, IF(AND(0&lt;COUNTIFS(WeightRange,"&gt;"&amp;0,TypeRange,"3"),0=COUNTIFS(WeightRange,"&gt;"&amp;0,TypeRange,{"2","2?"})), FALSE, TRUE)), ""))</f>
        <v/>
      </c>
      <c r="Q109" s="169" t="str">
        <f>IF(""=$F109,"",IF(450=$F109,0&lt;COUNTIFS(WeightRange,"&gt;="&amp;$I109,DOSRange,$D109,EAPGRange,$F109,PaidRange,"EAPG")-COUNTIFS($I109:$I$520,$I109,$D109:$D$520,$D109,$F109:$F$520,$F109,$C109:$C$520,"EAPG"),FALSE))</f>
        <v/>
      </c>
      <c r="R109" s="169" t="str" cm="1">
        <f t="array" ref="R109">IF(""=$F109,"",AND("Yes"=$L109,0&lt;SUM(COUNTIFS(WeightRange,"&gt;"&amp;0,DOSRange,$D109,TypeRange,{"2","3","21","22","23","25"}))))</f>
        <v/>
      </c>
      <c r="S109" s="170" t="str">
        <f t="shared" si="13"/>
        <v/>
      </c>
      <c r="T109" s="138"/>
      <c r="U109" s="177" t="str">
        <f t="shared" si="1"/>
        <v/>
      </c>
      <c r="V109" s="171" t="str">
        <f>IF($F109="","",MAX(0.25,IF(AND("2"=$J109,1&lt;COUNTIF(TypeRange,2)),0.5^(COUNTIFS(TypeRange,"2",DOSRange,$D109,WeightRange,"&gt;="&amp;$I109)-COUNTIFS($J109:$J$520,"2",$D109:$D$520,$D109,$I109:$I$520,$I109)),1)))</f>
        <v/>
      </c>
      <c r="W109" s="171" t="str">
        <f>IF($F109="","",MAX(0.25,IF(AND("Yes"=$O109,1&lt;COUNTIFS(AncDiscoRange,"Yes",DOSRange,$D109,EAPGRange,$F109,PaidRange,"EAPG")),0.5^(COUNTIFS(AncDiscoRange,"Yes",WeightRange,"&gt;="&amp;$I109,DOSRange,$D109,EAPGRange,$F109,PaidRange,"EAPG")-COUNTIFS($O109:$O$520,"Yes",$I109:$I$520,$I109,$D109:$D$520,$D109,$F109:$F$520,$F109,$C109:$C$520,"EAPG")),1)))</f>
        <v/>
      </c>
      <c r="X109" s="172" t="str">
        <f t="shared" si="10"/>
        <v/>
      </c>
      <c r="Y109" s="138"/>
      <c r="Z109" s="173" t="str">
        <f t="shared" si="3"/>
        <v/>
      </c>
      <c r="AA109" s="174" t="str">
        <f t="shared" si="14"/>
        <v/>
      </c>
      <c r="AB109" s="175" t="str">
        <f t="shared" si="11"/>
        <v/>
      </c>
    </row>
    <row r="110" spans="2:28" ht="15" x14ac:dyDescent="0.25">
      <c r="B110" s="178">
        <f t="shared" si="15"/>
        <v>90</v>
      </c>
      <c r="C110" s="120"/>
      <c r="D110" s="191"/>
      <c r="E110" s="179"/>
      <c r="F110" s="166"/>
      <c r="G110" s="182" t="str">
        <f>IF(""=F110,"",MATCH(1*$F110,'EAPG Table'!$B:$B,0))</f>
        <v/>
      </c>
      <c r="H110" s="179" t="str" cm="1">
        <f t="array" ref="H110">IF($F110="","",INDEX('EAPG Table'!$C:$C,$G110))</f>
        <v/>
      </c>
      <c r="I110" s="180" t="str" cm="1">
        <f t="array" ref="I110">IF($F110="","",IF("EAPG"&lt;&gt;C110,0,INDEX('EAPG Table'!$I:$I,$G110)))</f>
        <v/>
      </c>
      <c r="J110" s="181" t="str" cm="1">
        <f t="array" ref="J110">IF($F110="", "", INDEX('EAPG Table'!$D:$D, $G110))</f>
        <v/>
      </c>
      <c r="K110" s="120"/>
      <c r="L110" s="225" t="str" cm="1">
        <f t="array" ref="L110">IF(""=$F110,"",TRIM(INDEX('EAPG Table'!$F:$F,$G110)))</f>
        <v/>
      </c>
      <c r="M110" s="163"/>
      <c r="N110" s="181" t="str">
        <f t="shared" si="12"/>
        <v/>
      </c>
      <c r="O110" s="181" t="str">
        <f t="shared" si="9"/>
        <v/>
      </c>
      <c r="P110" s="182" t="str" cm="1">
        <f t="array" ref="P110">IF(""=$F110,"",IF(450=1*$F110,  IF(0&lt;COUNTIFS(WeightRange,"&gt;"&amp;0,TypeRange,"2"), TRUE, IF(AND(0&lt;COUNTIFS(WeightRange,"&gt;"&amp;0,TypeRange,"3"),0=COUNTIFS(WeightRange,"&gt;"&amp;0,TypeRange,{"2","2?"})), FALSE, TRUE)), ""))</f>
        <v/>
      </c>
      <c r="Q110" s="182" t="str">
        <f>IF(""=$F110,"",IF(450=$F110,0&lt;COUNTIFS(WeightRange,"&gt;="&amp;$I110,DOSRange,$D110,EAPGRange,$F110,PaidRange,"EAPG")-COUNTIFS($I110:$I$520,$I110,$D110:$D$520,$D110,$F110:$F$520,$F110,$C110:$C$520,"EAPG"),FALSE))</f>
        <v/>
      </c>
      <c r="R110" s="182" t="str" cm="1">
        <f t="array" ref="R110">IF(""=$F110,"",AND("Yes"=$L110,0&lt;SUM(COUNTIFS(WeightRange,"&gt;"&amp;0,DOSRange,$D110,TypeRange,{"2","3","21","22","23","25"}))))</f>
        <v/>
      </c>
      <c r="S110" s="183" t="str">
        <f t="shared" si="13"/>
        <v/>
      </c>
      <c r="T110" s="138"/>
      <c r="U110" s="184" t="str">
        <f t="shared" si="1"/>
        <v/>
      </c>
      <c r="V110" s="185" t="str">
        <f>IF($F110="","",MAX(0.25,IF(AND("2"=$J110,1&lt;COUNTIF(TypeRange,2)),0.5^(COUNTIFS(TypeRange,"2",DOSRange,$D110,WeightRange,"&gt;="&amp;$I110)-COUNTIFS($J110:$J$520,"2",$D110:$D$520,$D110,$I110:$I$520,$I110)),1)))</f>
        <v/>
      </c>
      <c r="W110" s="185" t="str">
        <f>IF($F110="","",MAX(0.25,IF(AND("Yes"=$O110,1&lt;COUNTIFS(AncDiscoRange,"Yes",DOSRange,$D110,EAPGRange,$F110,PaidRange,"EAPG")),0.5^(COUNTIFS(AncDiscoRange,"Yes",WeightRange,"&gt;="&amp;$I110,DOSRange,$D110,EAPGRange,$F110,PaidRange,"EAPG")-COUNTIFS($O110:$O$520,"Yes",$I110:$I$520,$I110,$D110:$D$520,$D110,$F110:$F$520,$F110,$C110:$C$520,"EAPG")),1)))</f>
        <v/>
      </c>
      <c r="X110" s="186" t="str">
        <f t="shared" si="10"/>
        <v/>
      </c>
      <c r="Y110" s="138"/>
      <c r="Z110" s="187" t="str">
        <f t="shared" si="3"/>
        <v/>
      </c>
      <c r="AA110" s="188" t="str">
        <f t="shared" si="14"/>
        <v/>
      </c>
      <c r="AB110" s="189" t="str">
        <f t="shared" si="11"/>
        <v/>
      </c>
    </row>
    <row r="111" spans="2:28" ht="15" x14ac:dyDescent="0.25">
      <c r="B111" s="163">
        <f t="shared" si="15"/>
        <v>91</v>
      </c>
      <c r="C111" s="119"/>
      <c r="D111" s="190"/>
      <c r="E111" s="165"/>
      <c r="F111" s="166"/>
      <c r="G111" s="169" t="str">
        <f>IF(""=F111,"",MATCH(1*$F111,'EAPG Table'!$B:$B,0))</f>
        <v/>
      </c>
      <c r="H111" s="165" t="str" cm="1">
        <f t="array" ref="H111">IF($F111="","",INDEX('EAPG Table'!$C:$C,$G111))</f>
        <v/>
      </c>
      <c r="I111" s="167" t="str" cm="1">
        <f t="array" ref="I111">IF($F111="","",IF("EAPG"&lt;&gt;C111,0,INDEX('EAPG Table'!$I:$I,$G111)))</f>
        <v/>
      </c>
      <c r="J111" s="138" t="str" cm="1">
        <f t="array" ref="J111">IF($F111="", "", INDEX('EAPG Table'!$D:$D, $G111))</f>
        <v/>
      </c>
      <c r="K111" s="119"/>
      <c r="L111" s="224" t="str" cm="1">
        <f t="array" ref="L111">IF(""=$F111,"",TRIM(INDEX('EAPG Table'!$F:$F,$G111)))</f>
        <v/>
      </c>
      <c r="M111" s="163"/>
      <c r="N111" s="138" t="str">
        <f t="shared" si="12"/>
        <v/>
      </c>
      <c r="O111" s="138" t="str">
        <f t="shared" si="9"/>
        <v/>
      </c>
      <c r="P111" s="169" t="str" cm="1">
        <f t="array" ref="P111">IF(""=$F111,"",IF(450=1*$F111,  IF(0&lt;COUNTIFS(WeightRange,"&gt;"&amp;0,TypeRange,"2"), TRUE, IF(AND(0&lt;COUNTIFS(WeightRange,"&gt;"&amp;0,TypeRange,"3"),0=COUNTIFS(WeightRange,"&gt;"&amp;0,TypeRange,{"2","2?"})), FALSE, TRUE)), ""))</f>
        <v/>
      </c>
      <c r="Q111" s="169" t="str">
        <f>IF(""=$F111,"",IF(450=$F111,0&lt;COUNTIFS(WeightRange,"&gt;="&amp;$I111,DOSRange,$D111,EAPGRange,$F111,PaidRange,"EAPG")-COUNTIFS($I111:$I$520,$I111,$D111:$D$520,$D111,$F111:$F$520,$F111,$C111:$C$520,"EAPG"),FALSE))</f>
        <v/>
      </c>
      <c r="R111" s="169" t="str" cm="1">
        <f t="array" ref="R111">IF(""=$F111,"",AND("Yes"=$L111,0&lt;SUM(COUNTIFS(WeightRange,"&gt;"&amp;0,DOSRange,$D111,TypeRange,{"2","3","21","22","23","25"}))))</f>
        <v/>
      </c>
      <c r="S111" s="170" t="str">
        <f t="shared" si="13"/>
        <v/>
      </c>
      <c r="T111" s="138"/>
      <c r="U111" s="177" t="str">
        <f t="shared" si="1"/>
        <v/>
      </c>
      <c r="V111" s="171" t="str">
        <f>IF($F111="","",MAX(0.25,IF(AND("2"=$J111,1&lt;COUNTIF(TypeRange,2)),0.5^(COUNTIFS(TypeRange,"2",DOSRange,$D111,WeightRange,"&gt;="&amp;$I111)-COUNTIFS($J111:$J$520,"2",$D111:$D$520,$D111,$I111:$I$520,$I111)),1)))</f>
        <v/>
      </c>
      <c r="W111" s="171" t="str">
        <f>IF($F111="","",MAX(0.25,IF(AND("Yes"=$O111,1&lt;COUNTIFS(AncDiscoRange,"Yes",DOSRange,$D111,EAPGRange,$F111,PaidRange,"EAPG")),0.5^(COUNTIFS(AncDiscoRange,"Yes",WeightRange,"&gt;="&amp;$I111,DOSRange,$D111,EAPGRange,$F111,PaidRange,"EAPG")-COUNTIFS($O111:$O$520,"Yes",$I111:$I$520,$I111,$D111:$D$520,$D111,$F111:$F$520,$F111,$C111:$C$520,"EAPG")),1)))</f>
        <v/>
      </c>
      <c r="X111" s="172" t="str">
        <f t="shared" si="10"/>
        <v/>
      </c>
      <c r="Y111" s="138"/>
      <c r="Z111" s="173" t="str">
        <f t="shared" si="3"/>
        <v/>
      </c>
      <c r="AA111" s="174" t="str">
        <f t="shared" si="14"/>
        <v/>
      </c>
      <c r="AB111" s="175" t="str">
        <f t="shared" si="11"/>
        <v/>
      </c>
    </row>
    <row r="112" spans="2:28" ht="15" x14ac:dyDescent="0.25">
      <c r="B112" s="163">
        <f t="shared" si="15"/>
        <v>92</v>
      </c>
      <c r="C112" s="119"/>
      <c r="D112" s="190"/>
      <c r="E112" s="165"/>
      <c r="F112" s="166"/>
      <c r="G112" s="169" t="str">
        <f>IF(""=F112,"",MATCH(1*$F112,'EAPG Table'!$B:$B,0))</f>
        <v/>
      </c>
      <c r="H112" s="165" t="str" cm="1">
        <f t="array" ref="H112">IF($F112="","",INDEX('EAPG Table'!$C:$C,$G112))</f>
        <v/>
      </c>
      <c r="I112" s="167" t="str" cm="1">
        <f t="array" ref="I112">IF($F112="","",IF("EAPG"&lt;&gt;C112,0,INDEX('EAPG Table'!$I:$I,$G112)))</f>
        <v/>
      </c>
      <c r="J112" s="138" t="str" cm="1">
        <f t="array" ref="J112">IF($F112="", "", INDEX('EAPG Table'!$D:$D, $G112))</f>
        <v/>
      </c>
      <c r="K112" s="119"/>
      <c r="L112" s="224" t="str" cm="1">
        <f t="array" ref="L112">IF(""=$F112,"",TRIM(INDEX('EAPG Table'!$F:$F,$G112)))</f>
        <v/>
      </c>
      <c r="M112" s="163"/>
      <c r="N112" s="138" t="str">
        <f t="shared" si="12"/>
        <v/>
      </c>
      <c r="O112" s="138" t="str">
        <f t="shared" si="9"/>
        <v/>
      </c>
      <c r="P112" s="169" t="str" cm="1">
        <f t="array" ref="P112">IF(""=$F112,"",IF(450=1*$F112,  IF(0&lt;COUNTIFS(WeightRange,"&gt;"&amp;0,TypeRange,"2"), TRUE, IF(AND(0&lt;COUNTIFS(WeightRange,"&gt;"&amp;0,TypeRange,"3"),0=COUNTIFS(WeightRange,"&gt;"&amp;0,TypeRange,{"2","2?"})), FALSE, TRUE)), ""))</f>
        <v/>
      </c>
      <c r="Q112" s="169" t="str">
        <f>IF(""=$F112,"",IF(450=$F112,0&lt;COUNTIFS(WeightRange,"&gt;="&amp;$I112,DOSRange,$D112,EAPGRange,$F112,PaidRange,"EAPG")-COUNTIFS($I112:$I$520,$I112,$D112:$D$520,$D112,$F112:$F$520,$F112,$C112:$C$520,"EAPG"),FALSE))</f>
        <v/>
      </c>
      <c r="R112" s="169" t="str" cm="1">
        <f t="array" ref="R112">IF(""=$F112,"",AND("Yes"=$L112,0&lt;SUM(COUNTIFS(WeightRange,"&gt;"&amp;0,DOSRange,$D112,TypeRange,{"2","3","21","22","23","25"}))))</f>
        <v/>
      </c>
      <c r="S112" s="170" t="str">
        <f t="shared" si="13"/>
        <v/>
      </c>
      <c r="T112" s="138"/>
      <c r="U112" s="177" t="str">
        <f t="shared" si="1"/>
        <v/>
      </c>
      <c r="V112" s="171" t="str">
        <f>IF($F112="","",MAX(0.25,IF(AND("2"=$J112,1&lt;COUNTIF(TypeRange,2)),0.5^(COUNTIFS(TypeRange,"2",DOSRange,$D112,WeightRange,"&gt;="&amp;$I112)-COUNTIFS($J112:$J$520,"2",$D112:$D$520,$D112,$I112:$I$520,$I112)),1)))</f>
        <v/>
      </c>
      <c r="W112" s="171" t="str">
        <f>IF($F112="","",MAX(0.25,IF(AND("Yes"=$O112,1&lt;COUNTIFS(AncDiscoRange,"Yes",DOSRange,$D112,EAPGRange,$F112,PaidRange,"EAPG")),0.5^(COUNTIFS(AncDiscoRange,"Yes",WeightRange,"&gt;="&amp;$I112,DOSRange,$D112,EAPGRange,$F112,PaidRange,"EAPG")-COUNTIFS($O112:$O$520,"Yes",$I112:$I$520,$I112,$D112:$D$520,$D112,$F112:$F$520,$F112,$C112:$C$520,"EAPG")),1)))</f>
        <v/>
      </c>
      <c r="X112" s="172" t="str">
        <f t="shared" si="10"/>
        <v/>
      </c>
      <c r="Y112" s="138"/>
      <c r="Z112" s="173" t="str">
        <f t="shared" si="3"/>
        <v/>
      </c>
      <c r="AA112" s="174" t="str">
        <f t="shared" si="14"/>
        <v/>
      </c>
      <c r="AB112" s="175" t="str">
        <f t="shared" si="11"/>
        <v/>
      </c>
    </row>
    <row r="113" spans="2:28" ht="15" x14ac:dyDescent="0.25">
      <c r="B113" s="163">
        <f t="shared" si="15"/>
        <v>93</v>
      </c>
      <c r="C113" s="119"/>
      <c r="D113" s="190"/>
      <c r="E113" s="165"/>
      <c r="F113" s="166"/>
      <c r="G113" s="169" t="str">
        <f>IF(""=F113,"",MATCH(1*$F113,'EAPG Table'!$B:$B,0))</f>
        <v/>
      </c>
      <c r="H113" s="165" t="str" cm="1">
        <f t="array" ref="H113">IF($F113="","",INDEX('EAPG Table'!$C:$C,$G113))</f>
        <v/>
      </c>
      <c r="I113" s="167" t="str" cm="1">
        <f t="array" ref="I113">IF($F113="","",IF("EAPG"&lt;&gt;C113,0,INDEX('EAPG Table'!$I:$I,$G113)))</f>
        <v/>
      </c>
      <c r="J113" s="138" t="str" cm="1">
        <f t="array" ref="J113">IF($F113="", "", INDEX('EAPG Table'!$D:$D, $G113))</f>
        <v/>
      </c>
      <c r="K113" s="119"/>
      <c r="L113" s="224" t="str" cm="1">
        <f t="array" ref="L113">IF(""=$F113,"",TRIM(INDEX('EAPG Table'!$F:$F,$G113)))</f>
        <v/>
      </c>
      <c r="M113" s="163"/>
      <c r="N113" s="138" t="str">
        <f t="shared" si="12"/>
        <v/>
      </c>
      <c r="O113" s="138" t="str">
        <f t="shared" si="9"/>
        <v/>
      </c>
      <c r="P113" s="169" t="str" cm="1">
        <f t="array" ref="P113">IF(""=$F113,"",IF(450=1*$F113,  IF(0&lt;COUNTIFS(WeightRange,"&gt;"&amp;0,TypeRange,"2"), TRUE, IF(AND(0&lt;COUNTIFS(WeightRange,"&gt;"&amp;0,TypeRange,"3"),0=COUNTIFS(WeightRange,"&gt;"&amp;0,TypeRange,{"2","2?"})), FALSE, TRUE)), ""))</f>
        <v/>
      </c>
      <c r="Q113" s="169" t="str">
        <f>IF(""=$F113,"",IF(450=$F113,0&lt;COUNTIFS(WeightRange,"&gt;="&amp;$I113,DOSRange,$D113,EAPGRange,$F113,PaidRange,"EAPG")-COUNTIFS($I113:$I$520,$I113,$D113:$D$520,$D113,$F113:$F$520,$F113,$C113:$C$520,"EAPG"),FALSE))</f>
        <v/>
      </c>
      <c r="R113" s="169" t="str" cm="1">
        <f t="array" ref="R113">IF(""=$F113,"",AND("Yes"=$L113,0&lt;SUM(COUNTIFS(WeightRange,"&gt;"&amp;0,DOSRange,$D113,TypeRange,{"2","3","21","22","23","25"}))))</f>
        <v/>
      </c>
      <c r="S113" s="170" t="str">
        <f t="shared" si="13"/>
        <v/>
      </c>
      <c r="T113" s="138"/>
      <c r="U113" s="177" t="str">
        <f t="shared" si="1"/>
        <v/>
      </c>
      <c r="V113" s="171" t="str">
        <f>IF($F113="","",MAX(0.25,IF(AND("2"=$J113,1&lt;COUNTIF(TypeRange,2)),0.5^(COUNTIFS(TypeRange,"2",DOSRange,$D113,WeightRange,"&gt;="&amp;$I113)-COUNTIFS($J113:$J$520,"2",$D113:$D$520,$D113,$I113:$I$520,$I113)),1)))</f>
        <v/>
      </c>
      <c r="W113" s="171" t="str">
        <f>IF($F113="","",MAX(0.25,IF(AND("Yes"=$O113,1&lt;COUNTIFS(AncDiscoRange,"Yes",DOSRange,$D113,EAPGRange,$F113,PaidRange,"EAPG")),0.5^(COUNTIFS(AncDiscoRange,"Yes",WeightRange,"&gt;="&amp;$I113,DOSRange,$D113,EAPGRange,$F113,PaidRange,"EAPG")-COUNTIFS($O113:$O$520,"Yes",$I113:$I$520,$I113,$D113:$D$520,$D113,$F113:$F$520,$F113,$C113:$C$520,"EAPG")),1)))</f>
        <v/>
      </c>
      <c r="X113" s="172" t="str">
        <f t="shared" si="10"/>
        <v/>
      </c>
      <c r="Y113" s="138"/>
      <c r="Z113" s="173" t="str">
        <f t="shared" si="3"/>
        <v/>
      </c>
      <c r="AA113" s="174" t="str">
        <f t="shared" si="14"/>
        <v/>
      </c>
      <c r="AB113" s="175" t="str">
        <f t="shared" si="11"/>
        <v/>
      </c>
    </row>
    <row r="114" spans="2:28" ht="15" x14ac:dyDescent="0.25">
      <c r="B114" s="163">
        <f t="shared" si="15"/>
        <v>94</v>
      </c>
      <c r="C114" s="119"/>
      <c r="D114" s="190"/>
      <c r="E114" s="165"/>
      <c r="F114" s="166"/>
      <c r="G114" s="169" t="str">
        <f>IF(""=F114,"",MATCH(1*$F114,'EAPG Table'!$B:$B,0))</f>
        <v/>
      </c>
      <c r="H114" s="165" t="str" cm="1">
        <f t="array" ref="H114">IF($F114="","",INDEX('EAPG Table'!$C:$C,$G114))</f>
        <v/>
      </c>
      <c r="I114" s="167" t="str" cm="1">
        <f t="array" ref="I114">IF($F114="","",IF("EAPG"&lt;&gt;C114,0,INDEX('EAPG Table'!$I:$I,$G114)))</f>
        <v/>
      </c>
      <c r="J114" s="138" t="str" cm="1">
        <f t="array" ref="J114">IF($F114="", "", INDEX('EAPG Table'!$D:$D, $G114))</f>
        <v/>
      </c>
      <c r="K114" s="119"/>
      <c r="L114" s="224" t="str" cm="1">
        <f t="array" ref="L114">IF(""=$F114,"",TRIM(INDEX('EAPG Table'!$F:$F,$G114)))</f>
        <v/>
      </c>
      <c r="M114" s="163"/>
      <c r="N114" s="138" t="str">
        <f t="shared" si="12"/>
        <v/>
      </c>
      <c r="O114" s="138" t="str">
        <f t="shared" si="9"/>
        <v/>
      </c>
      <c r="P114" s="169" t="str" cm="1">
        <f t="array" ref="P114">IF(""=$F114,"",IF(450=1*$F114,  IF(0&lt;COUNTIFS(WeightRange,"&gt;"&amp;0,TypeRange,"2"), TRUE, IF(AND(0&lt;COUNTIFS(WeightRange,"&gt;"&amp;0,TypeRange,"3"),0=COUNTIFS(WeightRange,"&gt;"&amp;0,TypeRange,{"2","2?"})), FALSE, TRUE)), ""))</f>
        <v/>
      </c>
      <c r="Q114" s="169" t="str">
        <f>IF(""=$F114,"",IF(450=$F114,0&lt;COUNTIFS(WeightRange,"&gt;="&amp;$I114,DOSRange,$D114,EAPGRange,$F114,PaidRange,"EAPG")-COUNTIFS($I114:$I$520,$I114,$D114:$D$520,$D114,$F114:$F$520,$F114,$C114:$C$520,"EAPG"),FALSE))</f>
        <v/>
      </c>
      <c r="R114" s="169" t="str" cm="1">
        <f t="array" ref="R114">IF(""=$F114,"",AND("Yes"=$L114,0&lt;SUM(COUNTIFS(WeightRange,"&gt;"&amp;0,DOSRange,$D114,TypeRange,{"2","3","21","22","23","25"}))))</f>
        <v/>
      </c>
      <c r="S114" s="170" t="str">
        <f t="shared" si="13"/>
        <v/>
      </c>
      <c r="T114" s="138"/>
      <c r="U114" s="177" t="str">
        <f t="shared" si="1"/>
        <v/>
      </c>
      <c r="V114" s="171" t="str">
        <f>IF($F114="","",MAX(0.25,IF(AND("2"=$J114,1&lt;COUNTIF(TypeRange,2)),0.5^(COUNTIFS(TypeRange,"2",DOSRange,$D114,WeightRange,"&gt;="&amp;$I114)-COUNTIFS($J114:$J$520,"2",$D114:$D$520,$D114,$I114:$I$520,$I114)),1)))</f>
        <v/>
      </c>
      <c r="W114" s="171" t="str">
        <f>IF($F114="","",MAX(0.25,IF(AND("Yes"=$O114,1&lt;COUNTIFS(AncDiscoRange,"Yes",DOSRange,$D114,EAPGRange,$F114,PaidRange,"EAPG")),0.5^(COUNTIFS(AncDiscoRange,"Yes",WeightRange,"&gt;="&amp;$I114,DOSRange,$D114,EAPGRange,$F114,PaidRange,"EAPG")-COUNTIFS($O114:$O$520,"Yes",$I114:$I$520,$I114,$D114:$D$520,$D114,$F114:$F$520,$F114,$C114:$C$520,"EAPG")),1)))</f>
        <v/>
      </c>
      <c r="X114" s="172" t="str">
        <f t="shared" si="10"/>
        <v/>
      </c>
      <c r="Y114" s="138"/>
      <c r="Z114" s="173" t="str">
        <f t="shared" si="3"/>
        <v/>
      </c>
      <c r="AA114" s="174" t="str">
        <f t="shared" si="14"/>
        <v/>
      </c>
      <c r="AB114" s="175" t="str">
        <f t="shared" si="11"/>
        <v/>
      </c>
    </row>
    <row r="115" spans="2:28" ht="15" x14ac:dyDescent="0.25">
      <c r="B115" s="178">
        <f t="shared" si="15"/>
        <v>95</v>
      </c>
      <c r="C115" s="120"/>
      <c r="D115" s="191"/>
      <c r="E115" s="179"/>
      <c r="F115" s="166"/>
      <c r="G115" s="182" t="str">
        <f>IF(""=F115,"",MATCH(1*$F115,'EAPG Table'!$B:$B,0))</f>
        <v/>
      </c>
      <c r="H115" s="179" t="str" cm="1">
        <f t="array" ref="H115">IF($F115="","",INDEX('EAPG Table'!$C:$C,$G115))</f>
        <v/>
      </c>
      <c r="I115" s="180" t="str" cm="1">
        <f t="array" ref="I115">IF($F115="","",IF("EAPG"&lt;&gt;C115,0,INDEX('EAPG Table'!$I:$I,$G115)))</f>
        <v/>
      </c>
      <c r="J115" s="181" t="str" cm="1">
        <f t="array" ref="J115">IF($F115="", "", INDEX('EAPG Table'!$D:$D, $G115))</f>
        <v/>
      </c>
      <c r="K115" s="120"/>
      <c r="L115" s="225" t="str" cm="1">
        <f t="array" ref="L115">IF(""=$F115,"",TRIM(INDEX('EAPG Table'!$F:$F,$G115)))</f>
        <v/>
      </c>
      <c r="M115" s="163"/>
      <c r="N115" s="181" t="str">
        <f t="shared" si="12"/>
        <v/>
      </c>
      <c r="O115" s="181" t="str">
        <f t="shared" si="9"/>
        <v/>
      </c>
      <c r="P115" s="182" t="str" cm="1">
        <f t="array" ref="P115">IF(""=$F115,"",IF(450=1*$F115,  IF(0&lt;COUNTIFS(WeightRange,"&gt;"&amp;0,TypeRange,"2"), TRUE, IF(AND(0&lt;COUNTIFS(WeightRange,"&gt;"&amp;0,TypeRange,"3"),0=COUNTIFS(WeightRange,"&gt;"&amp;0,TypeRange,{"2","2?"})), FALSE, TRUE)), ""))</f>
        <v/>
      </c>
      <c r="Q115" s="182" t="str">
        <f>IF(""=$F115,"",IF(450=$F115,0&lt;COUNTIFS(WeightRange,"&gt;="&amp;$I115,DOSRange,$D115,EAPGRange,$F115,PaidRange,"EAPG")-COUNTIFS($I115:$I$520,$I115,$D115:$D$520,$D115,$F115:$F$520,$F115,$C115:$C$520,"EAPG"),FALSE))</f>
        <v/>
      </c>
      <c r="R115" s="182" t="str" cm="1">
        <f t="array" ref="R115">IF(""=$F115,"",AND("Yes"=$L115,0&lt;SUM(COUNTIFS(WeightRange,"&gt;"&amp;0,DOSRange,$D115,TypeRange,{"2","3","21","22","23","25"}))))</f>
        <v/>
      </c>
      <c r="S115" s="183" t="str">
        <f t="shared" si="13"/>
        <v/>
      </c>
      <c r="T115" s="138"/>
      <c r="U115" s="184" t="str">
        <f t="shared" si="1"/>
        <v/>
      </c>
      <c r="V115" s="185" t="str">
        <f>IF($F115="","",MAX(0.25,IF(AND("2"=$J115,1&lt;COUNTIF(TypeRange,2)),0.5^(COUNTIFS(TypeRange,"2",DOSRange,$D115,WeightRange,"&gt;="&amp;$I115)-COUNTIFS($J115:$J$520,"2",$D115:$D$520,$D115,$I115:$I$520,$I115)),1)))</f>
        <v/>
      </c>
      <c r="W115" s="185" t="str">
        <f>IF($F115="","",MAX(0.25,IF(AND("Yes"=$O115,1&lt;COUNTIFS(AncDiscoRange,"Yes",DOSRange,$D115,EAPGRange,$F115,PaidRange,"EAPG")),0.5^(COUNTIFS(AncDiscoRange,"Yes",WeightRange,"&gt;="&amp;$I115,DOSRange,$D115,EAPGRange,$F115,PaidRange,"EAPG")-COUNTIFS($O115:$O$520,"Yes",$I115:$I$520,$I115,$D115:$D$520,$D115,$F115:$F$520,$F115,$C115:$C$520,"EAPG")),1)))</f>
        <v/>
      </c>
      <c r="X115" s="186" t="str">
        <f t="shared" si="10"/>
        <v/>
      </c>
      <c r="Y115" s="138"/>
      <c r="Z115" s="187" t="str">
        <f t="shared" si="3"/>
        <v/>
      </c>
      <c r="AA115" s="188" t="str">
        <f t="shared" si="14"/>
        <v/>
      </c>
      <c r="AB115" s="189" t="str">
        <f t="shared" si="11"/>
        <v/>
      </c>
    </row>
    <row r="116" spans="2:28" ht="15" x14ac:dyDescent="0.25">
      <c r="B116" s="163">
        <f t="shared" si="15"/>
        <v>96</v>
      </c>
      <c r="C116" s="119"/>
      <c r="D116" s="190"/>
      <c r="E116" s="165"/>
      <c r="F116" s="166"/>
      <c r="G116" s="169" t="str">
        <f>IF(""=F116,"",MATCH(1*$F116,'EAPG Table'!$B:$B,0))</f>
        <v/>
      </c>
      <c r="H116" s="165" t="str" cm="1">
        <f t="array" ref="H116">IF($F116="","",INDEX('EAPG Table'!$C:$C,$G116))</f>
        <v/>
      </c>
      <c r="I116" s="167" t="str" cm="1">
        <f t="array" ref="I116">IF($F116="","",IF("EAPG"&lt;&gt;C116,0,INDEX('EAPG Table'!$I:$I,$G116)))</f>
        <v/>
      </c>
      <c r="J116" s="138" t="str" cm="1">
        <f t="array" ref="J116">IF($F116="", "", INDEX('EAPG Table'!$D:$D, $G116))</f>
        <v/>
      </c>
      <c r="K116" s="119"/>
      <c r="L116" s="224" t="str" cm="1">
        <f t="array" ref="L116">IF(""=$F116,"",TRIM(INDEX('EAPG Table'!$F:$F,$G116)))</f>
        <v/>
      </c>
      <c r="M116" s="163"/>
      <c r="N116" s="138" t="str">
        <f t="shared" si="12"/>
        <v/>
      </c>
      <c r="O116" s="138" t="str">
        <f t="shared" si="9"/>
        <v/>
      </c>
      <c r="P116" s="169" t="str" cm="1">
        <f t="array" ref="P116">IF(""=$F116,"",IF(450=1*$F116,  IF(0&lt;COUNTIFS(WeightRange,"&gt;"&amp;0,TypeRange,"2"), TRUE, IF(AND(0&lt;COUNTIFS(WeightRange,"&gt;"&amp;0,TypeRange,"3"),0=COUNTIFS(WeightRange,"&gt;"&amp;0,TypeRange,{"2","2?"})), FALSE, TRUE)), ""))</f>
        <v/>
      </c>
      <c r="Q116" s="169" t="str">
        <f>IF(""=$F116,"",IF(450=$F116,0&lt;COUNTIFS(WeightRange,"&gt;="&amp;$I116,DOSRange,$D116,EAPGRange,$F116,PaidRange,"EAPG")-COUNTIFS($I116:$I$520,$I116,$D116:$D$520,$D116,$F116:$F$520,$F116,$C116:$C$520,"EAPG"),FALSE))</f>
        <v/>
      </c>
      <c r="R116" s="169" t="str" cm="1">
        <f t="array" ref="R116">IF(""=$F116,"",AND("Yes"=$L116,0&lt;SUM(COUNTIFS(WeightRange,"&gt;"&amp;0,DOSRange,$D116,TypeRange,{"2","3","21","22","23","25"}))))</f>
        <v/>
      </c>
      <c r="S116" s="170" t="str">
        <f t="shared" si="13"/>
        <v/>
      </c>
      <c r="T116" s="138"/>
      <c r="U116" s="177" t="str">
        <f t="shared" si="1"/>
        <v/>
      </c>
      <c r="V116" s="171" t="str">
        <f>IF($F116="","",MAX(0.25,IF(AND("2"=$J116,1&lt;COUNTIF(TypeRange,2)),0.5^(COUNTIFS(TypeRange,"2",DOSRange,$D116,WeightRange,"&gt;="&amp;$I116)-COUNTIFS($J116:$J$520,"2",$D116:$D$520,$D116,$I116:$I$520,$I116)),1)))</f>
        <v/>
      </c>
      <c r="W116" s="171" t="str">
        <f>IF($F116="","",MAX(0.25,IF(AND("Yes"=$O116,1&lt;COUNTIFS(AncDiscoRange,"Yes",DOSRange,$D116,EAPGRange,$F116,PaidRange,"EAPG")),0.5^(COUNTIFS(AncDiscoRange,"Yes",WeightRange,"&gt;="&amp;$I116,DOSRange,$D116,EAPGRange,$F116,PaidRange,"EAPG")-COUNTIFS($O116:$O$520,"Yes",$I116:$I$520,$I116,$D116:$D$520,$D116,$F116:$F$520,$F116,$C116:$C$520,"EAPG")),1)))</f>
        <v/>
      </c>
      <c r="X116" s="172" t="str">
        <f t="shared" si="10"/>
        <v/>
      </c>
      <c r="Y116" s="138"/>
      <c r="Z116" s="173" t="str">
        <f t="shared" si="3"/>
        <v/>
      </c>
      <c r="AA116" s="174" t="str">
        <f t="shared" si="14"/>
        <v/>
      </c>
      <c r="AB116" s="175" t="str">
        <f t="shared" si="11"/>
        <v/>
      </c>
    </row>
    <row r="117" spans="2:28" ht="15" x14ac:dyDescent="0.25">
      <c r="B117" s="163">
        <f t="shared" si="15"/>
        <v>97</v>
      </c>
      <c r="C117" s="119"/>
      <c r="D117" s="190"/>
      <c r="E117" s="165"/>
      <c r="F117" s="166"/>
      <c r="G117" s="169" t="str">
        <f>IF(""=F117,"",MATCH(1*$F117,'EAPG Table'!$B:$B,0))</f>
        <v/>
      </c>
      <c r="H117" s="165" t="str" cm="1">
        <f t="array" ref="H117">IF($F117="","",INDEX('EAPG Table'!$C:$C,$G117))</f>
        <v/>
      </c>
      <c r="I117" s="167" t="str" cm="1">
        <f t="array" ref="I117">IF($F117="","",IF("EAPG"&lt;&gt;C117,0,INDEX('EAPG Table'!$I:$I,$G117)))</f>
        <v/>
      </c>
      <c r="J117" s="138" t="str" cm="1">
        <f t="array" ref="J117">IF($F117="", "", INDEX('EAPG Table'!$D:$D, $G117))</f>
        <v/>
      </c>
      <c r="K117" s="119"/>
      <c r="L117" s="224" t="str" cm="1">
        <f t="array" ref="L117">IF(""=$F117,"",TRIM(INDEX('EAPG Table'!$F:$F,$G117)))</f>
        <v/>
      </c>
      <c r="M117" s="163"/>
      <c r="N117" s="138" t="str">
        <f t="shared" si="12"/>
        <v/>
      </c>
      <c r="O117" s="138" t="str">
        <f t="shared" si="9"/>
        <v/>
      </c>
      <c r="P117" s="169" t="str" cm="1">
        <f t="array" ref="P117">IF(""=$F117,"",IF(450=1*$F117,  IF(0&lt;COUNTIFS(WeightRange,"&gt;"&amp;0,TypeRange,"2"), TRUE, IF(AND(0&lt;COUNTIFS(WeightRange,"&gt;"&amp;0,TypeRange,"3"),0=COUNTIFS(WeightRange,"&gt;"&amp;0,TypeRange,{"2","2?"})), FALSE, TRUE)), ""))</f>
        <v/>
      </c>
      <c r="Q117" s="169" t="str">
        <f>IF(""=$F117,"",IF(450=$F117,0&lt;COUNTIFS(WeightRange,"&gt;="&amp;$I117,DOSRange,$D117,EAPGRange,$F117,PaidRange,"EAPG")-COUNTIFS($I117:$I$520,$I117,$D117:$D$520,$D117,$F117:$F$520,$F117,$C117:$C$520,"EAPG"),FALSE))</f>
        <v/>
      </c>
      <c r="R117" s="169" t="str" cm="1">
        <f t="array" ref="R117">IF(""=$F117,"",AND("Yes"=$L117,0&lt;SUM(COUNTIFS(WeightRange,"&gt;"&amp;0,DOSRange,$D117,TypeRange,{"2","3","21","22","23","25"}))))</f>
        <v/>
      </c>
      <c r="S117" s="170" t="str">
        <f t="shared" si="13"/>
        <v/>
      </c>
      <c r="T117" s="138"/>
      <c r="U117" s="177" t="str">
        <f t="shared" si="1"/>
        <v/>
      </c>
      <c r="V117" s="171" t="str">
        <f>IF($F117="","",MAX(0.25,IF(AND("2"=$J117,1&lt;COUNTIF(TypeRange,2)),0.5^(COUNTIFS(TypeRange,"2",DOSRange,$D117,WeightRange,"&gt;="&amp;$I117)-COUNTIFS($J117:$J$520,"2",$D117:$D$520,$D117,$I117:$I$520,$I117)),1)))</f>
        <v/>
      </c>
      <c r="W117" s="171" t="str">
        <f>IF($F117="","",MAX(0.25,IF(AND("Yes"=$O117,1&lt;COUNTIFS(AncDiscoRange,"Yes",DOSRange,$D117,EAPGRange,$F117,PaidRange,"EAPG")),0.5^(COUNTIFS(AncDiscoRange,"Yes",WeightRange,"&gt;="&amp;$I117,DOSRange,$D117,EAPGRange,$F117,PaidRange,"EAPG")-COUNTIFS($O117:$O$520,"Yes",$I117:$I$520,$I117,$D117:$D$520,$D117,$F117:$F$520,$F117,$C117:$C$520,"EAPG")),1)))</f>
        <v/>
      </c>
      <c r="X117" s="172" t="str">
        <f t="shared" si="10"/>
        <v/>
      </c>
      <c r="Y117" s="138"/>
      <c r="Z117" s="173" t="str">
        <f t="shared" si="3"/>
        <v/>
      </c>
      <c r="AA117" s="174" t="str">
        <f t="shared" si="14"/>
        <v/>
      </c>
      <c r="AB117" s="175" t="str">
        <f t="shared" si="11"/>
        <v/>
      </c>
    </row>
    <row r="118" spans="2:28" ht="15" x14ac:dyDescent="0.25">
      <c r="B118" s="163">
        <f t="shared" si="15"/>
        <v>98</v>
      </c>
      <c r="C118" s="119"/>
      <c r="D118" s="190"/>
      <c r="E118" s="165"/>
      <c r="F118" s="166"/>
      <c r="G118" s="169" t="str">
        <f>IF(""=F118,"",MATCH(1*$F118,'EAPG Table'!$B:$B,0))</f>
        <v/>
      </c>
      <c r="H118" s="165" t="str" cm="1">
        <f t="array" ref="H118">IF($F118="","",INDEX('EAPG Table'!$C:$C,$G118))</f>
        <v/>
      </c>
      <c r="I118" s="167" t="str" cm="1">
        <f t="array" ref="I118">IF($F118="","",IF("EAPG"&lt;&gt;C118,0,INDEX('EAPG Table'!$I:$I,$G118)))</f>
        <v/>
      </c>
      <c r="J118" s="138" t="str" cm="1">
        <f t="array" ref="J118">IF($F118="", "", INDEX('EAPG Table'!$D:$D, $G118))</f>
        <v/>
      </c>
      <c r="K118" s="119"/>
      <c r="L118" s="224" t="str" cm="1">
        <f t="array" ref="L118">IF(""=$F118,"",TRIM(INDEX('EAPG Table'!$F:$F,$G118)))</f>
        <v/>
      </c>
      <c r="M118" s="163"/>
      <c r="N118" s="138" t="str">
        <f t="shared" si="12"/>
        <v/>
      </c>
      <c r="O118" s="138" t="str">
        <f t="shared" si="9"/>
        <v/>
      </c>
      <c r="P118" s="169" t="str" cm="1">
        <f t="array" ref="P118">IF(""=$F118,"",IF(450=1*$F118,  IF(0&lt;COUNTIFS(WeightRange,"&gt;"&amp;0,TypeRange,"2"), TRUE, IF(AND(0&lt;COUNTIFS(WeightRange,"&gt;"&amp;0,TypeRange,"3"),0=COUNTIFS(WeightRange,"&gt;"&amp;0,TypeRange,{"2","2?"})), FALSE, TRUE)), ""))</f>
        <v/>
      </c>
      <c r="Q118" s="169" t="str">
        <f>IF(""=$F118,"",IF(450=$F118,0&lt;COUNTIFS(WeightRange,"&gt;="&amp;$I118,DOSRange,$D118,EAPGRange,$F118,PaidRange,"EAPG")-COUNTIFS($I118:$I$520,$I118,$D118:$D$520,$D118,$F118:$F$520,$F118,$C118:$C$520,"EAPG"),FALSE))</f>
        <v/>
      </c>
      <c r="R118" s="169" t="str" cm="1">
        <f t="array" ref="R118">IF(""=$F118,"",AND("Yes"=$L118,0&lt;SUM(COUNTIFS(WeightRange,"&gt;"&amp;0,DOSRange,$D118,TypeRange,{"2","3","21","22","23","25"}))))</f>
        <v/>
      </c>
      <c r="S118" s="170" t="str">
        <f t="shared" si="13"/>
        <v/>
      </c>
      <c r="T118" s="138"/>
      <c r="U118" s="177" t="str">
        <f t="shared" si="1"/>
        <v/>
      </c>
      <c r="V118" s="171" t="str">
        <f>IF($F118="","",MAX(0.25,IF(AND("2"=$J118,1&lt;COUNTIF(TypeRange,2)),0.5^(COUNTIFS(TypeRange,"2",DOSRange,$D118,WeightRange,"&gt;="&amp;$I118)-COUNTIFS($J118:$J$520,"2",$D118:$D$520,$D118,$I118:$I$520,$I118)),1)))</f>
        <v/>
      </c>
      <c r="W118" s="171" t="str">
        <f>IF($F118="","",MAX(0.25,IF(AND("Yes"=$O118,1&lt;COUNTIFS(AncDiscoRange,"Yes",DOSRange,$D118,EAPGRange,$F118,PaidRange,"EAPG")),0.5^(COUNTIFS(AncDiscoRange,"Yes",WeightRange,"&gt;="&amp;$I118,DOSRange,$D118,EAPGRange,$F118,PaidRange,"EAPG")-COUNTIFS($O118:$O$520,"Yes",$I118:$I$520,$I118,$D118:$D$520,$D118,$F118:$F$520,$F118,$C118:$C$520,"EAPG")),1)))</f>
        <v/>
      </c>
      <c r="X118" s="172" t="str">
        <f t="shared" si="10"/>
        <v/>
      </c>
      <c r="Y118" s="138"/>
      <c r="Z118" s="173" t="str">
        <f t="shared" si="3"/>
        <v/>
      </c>
      <c r="AA118" s="174" t="str">
        <f t="shared" si="14"/>
        <v/>
      </c>
      <c r="AB118" s="175" t="str">
        <f t="shared" si="11"/>
        <v/>
      </c>
    </row>
    <row r="119" spans="2:28" ht="15" x14ac:dyDescent="0.25">
      <c r="B119" s="163">
        <f t="shared" si="15"/>
        <v>99</v>
      </c>
      <c r="C119" s="119"/>
      <c r="D119" s="190"/>
      <c r="E119" s="165"/>
      <c r="F119" s="166"/>
      <c r="G119" s="169" t="str">
        <f>IF(""=F119,"",MATCH(1*$F119,'EAPG Table'!$B:$B,0))</f>
        <v/>
      </c>
      <c r="H119" s="165" t="str" cm="1">
        <f t="array" ref="H119">IF($F119="","",INDEX('EAPG Table'!$C:$C,$G119))</f>
        <v/>
      </c>
      <c r="I119" s="167" t="str" cm="1">
        <f t="array" ref="I119">IF($F119="","",IF("EAPG"&lt;&gt;C119,0,INDEX('EAPG Table'!$I:$I,$G119)))</f>
        <v/>
      </c>
      <c r="J119" s="138" t="str" cm="1">
        <f t="array" ref="J119">IF($F119="", "", INDEX('EAPG Table'!$D:$D, $G119))</f>
        <v/>
      </c>
      <c r="K119" s="119"/>
      <c r="L119" s="224" t="str" cm="1">
        <f t="array" ref="L119">IF(""=$F119,"",TRIM(INDEX('EAPG Table'!$F:$F,$G119)))</f>
        <v/>
      </c>
      <c r="M119" s="163"/>
      <c r="N119" s="138" t="str">
        <f t="shared" si="12"/>
        <v/>
      </c>
      <c r="O119" s="138" t="str">
        <f t="shared" si="9"/>
        <v/>
      </c>
      <c r="P119" s="169" t="str" cm="1">
        <f t="array" ref="P119">IF(""=$F119,"",IF(450=1*$F119,  IF(0&lt;COUNTIFS(WeightRange,"&gt;"&amp;0,TypeRange,"2"), TRUE, IF(AND(0&lt;COUNTIFS(WeightRange,"&gt;"&amp;0,TypeRange,"3"),0=COUNTIFS(WeightRange,"&gt;"&amp;0,TypeRange,{"2","2?"})), FALSE, TRUE)), ""))</f>
        <v/>
      </c>
      <c r="Q119" s="169" t="str">
        <f>IF(""=$F119,"",IF(450=$F119,0&lt;COUNTIFS(WeightRange,"&gt;="&amp;$I119,DOSRange,$D119,EAPGRange,$F119,PaidRange,"EAPG")-COUNTIFS($I119:$I$520,$I119,$D119:$D$520,$D119,$F119:$F$520,$F119,$C119:$C$520,"EAPG"),FALSE))</f>
        <v/>
      </c>
      <c r="R119" s="169" t="str" cm="1">
        <f t="array" ref="R119">IF(""=$F119,"",AND("Yes"=$L119,0&lt;SUM(COUNTIFS(WeightRange,"&gt;"&amp;0,DOSRange,$D119,TypeRange,{"2","3","21","22","23","25"}))))</f>
        <v/>
      </c>
      <c r="S119" s="170" t="str">
        <f t="shared" si="13"/>
        <v/>
      </c>
      <c r="T119" s="138"/>
      <c r="U119" s="177" t="str">
        <f t="shared" si="1"/>
        <v/>
      </c>
      <c r="V119" s="171" t="str">
        <f>IF($F119="","",MAX(0.25,IF(AND("2"=$J119,1&lt;COUNTIF(TypeRange,2)),0.5^(COUNTIFS(TypeRange,"2",DOSRange,$D119,WeightRange,"&gt;="&amp;$I119)-COUNTIFS($J119:$J$520,"2",$D119:$D$520,$D119,$I119:$I$520,$I119)),1)))</f>
        <v/>
      </c>
      <c r="W119" s="171" t="str">
        <f>IF($F119="","",MAX(0.25,IF(AND("Yes"=$O119,1&lt;COUNTIFS(AncDiscoRange,"Yes",DOSRange,$D119,EAPGRange,$F119,PaidRange,"EAPG")),0.5^(COUNTIFS(AncDiscoRange,"Yes",WeightRange,"&gt;="&amp;$I119,DOSRange,$D119,EAPGRange,$F119,PaidRange,"EAPG")-COUNTIFS($O119:$O$520,"Yes",$I119:$I$520,$I119,$D119:$D$520,$D119,$F119:$F$520,$F119,$C119:$C$520,"EAPG")),1)))</f>
        <v/>
      </c>
      <c r="X119" s="172" t="str">
        <f t="shared" si="10"/>
        <v/>
      </c>
      <c r="Y119" s="138"/>
      <c r="Z119" s="173" t="str">
        <f t="shared" si="3"/>
        <v/>
      </c>
      <c r="AA119" s="174" t="str">
        <f t="shared" si="14"/>
        <v/>
      </c>
      <c r="AB119" s="175" t="str">
        <f t="shared" si="11"/>
        <v/>
      </c>
    </row>
    <row r="120" spans="2:28" ht="15" x14ac:dyDescent="0.25">
      <c r="B120" s="178">
        <f t="shared" si="15"/>
        <v>100</v>
      </c>
      <c r="C120" s="120"/>
      <c r="D120" s="191"/>
      <c r="E120" s="179"/>
      <c r="F120" s="166"/>
      <c r="G120" s="182" t="str">
        <f>IF(""=F120,"",MATCH(1*$F120,'EAPG Table'!$B:$B,0))</f>
        <v/>
      </c>
      <c r="H120" s="179" t="str" cm="1">
        <f t="array" ref="H120">IF($F120="","",INDEX('EAPG Table'!$C:$C,$G120))</f>
        <v/>
      </c>
      <c r="I120" s="180" t="str" cm="1">
        <f t="array" ref="I120">IF($F120="","",IF("EAPG"&lt;&gt;C120,0,INDEX('EAPG Table'!$I:$I,$G120)))</f>
        <v/>
      </c>
      <c r="J120" s="181" t="str" cm="1">
        <f t="array" ref="J120">IF($F120="", "", INDEX('EAPG Table'!$D:$D, $G120))</f>
        <v/>
      </c>
      <c r="K120" s="120"/>
      <c r="L120" s="225" t="str" cm="1">
        <f t="array" ref="L120">IF(""=$F120,"",TRIM(INDEX('EAPG Table'!$F:$F,$G120)))</f>
        <v/>
      </c>
      <c r="M120" s="163"/>
      <c r="N120" s="181" t="str">
        <f t="shared" si="12"/>
        <v/>
      </c>
      <c r="O120" s="181" t="str">
        <f t="shared" si="9"/>
        <v/>
      </c>
      <c r="P120" s="182" t="str" cm="1">
        <f t="array" ref="P120">IF(""=$F120,"",IF(450=1*$F120,  IF(0&lt;COUNTIFS(WeightRange,"&gt;"&amp;0,TypeRange,"2"), TRUE, IF(AND(0&lt;COUNTIFS(WeightRange,"&gt;"&amp;0,TypeRange,"3"),0=COUNTIFS(WeightRange,"&gt;"&amp;0,TypeRange,{"2","2?"})), FALSE, TRUE)), ""))</f>
        <v/>
      </c>
      <c r="Q120" s="182" t="str">
        <f>IF(""=$F120,"",IF(450=$F120,0&lt;COUNTIFS(WeightRange,"&gt;="&amp;$I120,DOSRange,$D120,EAPGRange,$F120,PaidRange,"EAPG")-COUNTIFS($I120:$I$520,$I120,$D120:$D$520,$D120,$F120:$F$520,$F120,$C120:$C$520,"EAPG"),FALSE))</f>
        <v/>
      </c>
      <c r="R120" s="182" t="str" cm="1">
        <f t="array" ref="R120">IF(""=$F120,"",AND("Yes"=$L120,0&lt;SUM(COUNTIFS(WeightRange,"&gt;"&amp;0,DOSRange,$D120,TypeRange,{"2","3","21","22","23","25"}))))</f>
        <v/>
      </c>
      <c r="S120" s="183" t="str">
        <f t="shared" si="13"/>
        <v/>
      </c>
      <c r="T120" s="138"/>
      <c r="U120" s="184" t="str">
        <f t="shared" si="1"/>
        <v/>
      </c>
      <c r="V120" s="185" t="str">
        <f>IF($F120="","",MAX(0.25,IF(AND("2"=$J120,1&lt;COUNTIF(TypeRange,2)),0.5^(COUNTIFS(TypeRange,"2",DOSRange,$D120,WeightRange,"&gt;="&amp;$I120)-COUNTIFS($J120:$J$520,"2",$D120:$D$520,$D120,$I120:$I$520,$I120)),1)))</f>
        <v/>
      </c>
      <c r="W120" s="185" t="str">
        <f>IF($F120="","",MAX(0.25,IF(AND("Yes"=$O120,1&lt;COUNTIFS(AncDiscoRange,"Yes",DOSRange,$D120,EAPGRange,$F120,PaidRange,"EAPG")),0.5^(COUNTIFS(AncDiscoRange,"Yes",WeightRange,"&gt;="&amp;$I120,DOSRange,$D120,EAPGRange,$F120,PaidRange,"EAPG")-COUNTIFS($O120:$O$520,"Yes",$I120:$I$520,$I120,$D120:$D$520,$D120,$F120:$F$520,$F120,$C120:$C$520,"EAPG")),1)))</f>
        <v/>
      </c>
      <c r="X120" s="186" t="str">
        <f t="shared" si="10"/>
        <v/>
      </c>
      <c r="Y120" s="138"/>
      <c r="Z120" s="187" t="str">
        <f t="shared" si="3"/>
        <v/>
      </c>
      <c r="AA120" s="188" t="str">
        <f t="shared" si="14"/>
        <v/>
      </c>
      <c r="AB120" s="189" t="str">
        <f t="shared" si="11"/>
        <v/>
      </c>
    </row>
    <row r="121" spans="2:28" ht="15" x14ac:dyDescent="0.25">
      <c r="B121" s="163">
        <f t="shared" si="15"/>
        <v>101</v>
      </c>
      <c r="C121" s="119"/>
      <c r="D121" s="190"/>
      <c r="E121" s="165"/>
      <c r="F121" s="166"/>
      <c r="G121" s="169" t="str">
        <f>IF(""=F121,"",MATCH(1*$F121,'EAPG Table'!$B:$B,0))</f>
        <v/>
      </c>
      <c r="H121" s="165" t="str" cm="1">
        <f t="array" ref="H121">IF($F121="","",INDEX('EAPG Table'!$C:$C,$G121))</f>
        <v/>
      </c>
      <c r="I121" s="167" t="str" cm="1">
        <f t="array" ref="I121">IF($F121="","",IF("EAPG"&lt;&gt;C121,0,INDEX('EAPG Table'!$I:$I,$G121)))</f>
        <v/>
      </c>
      <c r="J121" s="138" t="str" cm="1">
        <f t="array" ref="J121">IF($F121="", "", INDEX('EAPG Table'!$D:$D, $G121))</f>
        <v/>
      </c>
      <c r="K121" s="119"/>
      <c r="L121" s="224" t="str" cm="1">
        <f t="array" ref="L121">IF(""=$F121,"",TRIM(INDEX('EAPG Table'!$F:$F,$G121)))</f>
        <v/>
      </c>
      <c r="M121" s="163"/>
      <c r="N121" s="138" t="str">
        <f t="shared" si="12"/>
        <v/>
      </c>
      <c r="O121" s="138" t="str">
        <f t="shared" si="9"/>
        <v/>
      </c>
      <c r="P121" s="169" t="str" cm="1">
        <f t="array" ref="P121">IF(""=$F121,"",IF(450=1*$F121,  IF(0&lt;COUNTIFS(WeightRange,"&gt;"&amp;0,TypeRange,"2"), TRUE, IF(AND(0&lt;COUNTIFS(WeightRange,"&gt;"&amp;0,TypeRange,"3"),0=COUNTIFS(WeightRange,"&gt;"&amp;0,TypeRange,{"2","2?"})), FALSE, TRUE)), ""))</f>
        <v/>
      </c>
      <c r="Q121" s="169" t="str">
        <f>IF(""=$F121,"",IF(450=$F121,0&lt;COUNTIFS(WeightRange,"&gt;="&amp;$I121,DOSRange,$D121,EAPGRange,$F121,PaidRange,"EAPG")-COUNTIFS($I121:$I$520,$I121,$D121:$D$520,$D121,$F121:$F$520,$F121,$C121:$C$520,"EAPG"),FALSE))</f>
        <v/>
      </c>
      <c r="R121" s="169" t="str" cm="1">
        <f t="array" ref="R121">IF(""=$F121,"",AND("Yes"=$L121,0&lt;SUM(COUNTIFS(WeightRange,"&gt;"&amp;0,DOSRange,$D121,TypeRange,{"2","3","21","22","23","25"}))))</f>
        <v/>
      </c>
      <c r="S121" s="170" t="str">
        <f t="shared" si="13"/>
        <v/>
      </c>
      <c r="T121" s="138"/>
      <c r="U121" s="177" t="str">
        <f t="shared" si="1"/>
        <v/>
      </c>
      <c r="V121" s="171" t="str">
        <f>IF($F121="","",MAX(0.25,IF(AND("2"=$J121,1&lt;COUNTIF(TypeRange,2)),0.5^(COUNTIFS(TypeRange,"2",DOSRange,$D121,WeightRange,"&gt;="&amp;$I121)-COUNTIFS($J121:$J$520,"2",$D121:$D$520,$D121,$I121:$I$520,$I121)),1)))</f>
        <v/>
      </c>
      <c r="W121" s="171" t="str">
        <f>IF($F121="","",MAX(0.25,IF(AND("Yes"=$O121,1&lt;COUNTIFS(AncDiscoRange,"Yes",DOSRange,$D121,EAPGRange,$F121,PaidRange,"EAPG")),0.5^(COUNTIFS(AncDiscoRange,"Yes",WeightRange,"&gt;="&amp;$I121,DOSRange,$D121,EAPGRange,$F121,PaidRange,"EAPG")-COUNTIFS($O121:$O$520,"Yes",$I121:$I$520,$I121,$D121:$D$520,$D121,$F121:$F$520,$F121,$C121:$C$520,"EAPG")),1)))</f>
        <v/>
      </c>
      <c r="X121" s="172" t="str">
        <f t="shared" si="10"/>
        <v/>
      </c>
      <c r="Y121" s="138"/>
      <c r="Z121" s="173" t="str">
        <f t="shared" si="3"/>
        <v/>
      </c>
      <c r="AA121" s="174" t="str">
        <f t="shared" si="14"/>
        <v/>
      </c>
      <c r="AB121" s="175" t="str">
        <f t="shared" si="11"/>
        <v/>
      </c>
    </row>
    <row r="122" spans="2:28" ht="15" x14ac:dyDescent="0.25">
      <c r="B122" s="163">
        <f t="shared" si="15"/>
        <v>102</v>
      </c>
      <c r="C122" s="119"/>
      <c r="D122" s="190"/>
      <c r="E122" s="165"/>
      <c r="F122" s="166"/>
      <c r="G122" s="169" t="str">
        <f>IF(""=F122,"",MATCH(1*$F122,'EAPG Table'!$B:$B,0))</f>
        <v/>
      </c>
      <c r="H122" s="165" t="str" cm="1">
        <f t="array" ref="H122">IF($F122="","",INDEX('EAPG Table'!$C:$C,$G122))</f>
        <v/>
      </c>
      <c r="I122" s="167" t="str" cm="1">
        <f t="array" ref="I122">IF($F122="","",IF("EAPG"&lt;&gt;C122,0,INDEX('EAPG Table'!$I:$I,$G122)))</f>
        <v/>
      </c>
      <c r="J122" s="138" t="str" cm="1">
        <f t="array" ref="J122">IF($F122="", "", INDEX('EAPG Table'!$D:$D, $G122))</f>
        <v/>
      </c>
      <c r="K122" s="119"/>
      <c r="L122" s="224" t="str" cm="1">
        <f t="array" ref="L122">IF(""=$F122,"",TRIM(INDEX('EAPG Table'!$F:$F,$G122)))</f>
        <v/>
      </c>
      <c r="M122" s="163"/>
      <c r="N122" s="138" t="str">
        <f t="shared" si="12"/>
        <v/>
      </c>
      <c r="O122" s="138" t="str">
        <f t="shared" si="9"/>
        <v/>
      </c>
      <c r="P122" s="169" t="str" cm="1">
        <f t="array" ref="P122">IF(""=$F122,"",IF(450=1*$F122,  IF(0&lt;COUNTIFS(WeightRange,"&gt;"&amp;0,TypeRange,"2"), TRUE, IF(AND(0&lt;COUNTIFS(WeightRange,"&gt;"&amp;0,TypeRange,"3"),0=COUNTIFS(WeightRange,"&gt;"&amp;0,TypeRange,{"2","2?"})), FALSE, TRUE)), ""))</f>
        <v/>
      </c>
      <c r="Q122" s="169" t="str">
        <f>IF(""=$F122,"",IF(450=$F122,0&lt;COUNTIFS(WeightRange,"&gt;="&amp;$I122,DOSRange,$D122,EAPGRange,$F122,PaidRange,"EAPG")-COUNTIFS($I122:$I$520,$I122,$D122:$D$520,$D122,$F122:$F$520,$F122,$C122:$C$520,"EAPG"),FALSE))</f>
        <v/>
      </c>
      <c r="R122" s="169" t="str" cm="1">
        <f t="array" ref="R122">IF(""=$F122,"",AND("Yes"=$L122,0&lt;SUM(COUNTIFS(WeightRange,"&gt;"&amp;0,DOSRange,$D122,TypeRange,{"2","3","21","22","23","25"}))))</f>
        <v/>
      </c>
      <c r="S122" s="170" t="str">
        <f t="shared" si="13"/>
        <v/>
      </c>
      <c r="T122" s="138"/>
      <c r="U122" s="177" t="str">
        <f t="shared" si="1"/>
        <v/>
      </c>
      <c r="V122" s="171" t="str">
        <f>IF($F122="","",MAX(0.25,IF(AND("2"=$J122,1&lt;COUNTIF(TypeRange,2)),0.5^(COUNTIFS(TypeRange,"2",DOSRange,$D122,WeightRange,"&gt;="&amp;$I122)-COUNTIFS($J122:$J$520,"2",$D122:$D$520,$D122,$I122:$I$520,$I122)),1)))</f>
        <v/>
      </c>
      <c r="W122" s="171" t="str">
        <f>IF($F122="","",MAX(0.25,IF(AND("Yes"=$O122,1&lt;COUNTIFS(AncDiscoRange,"Yes",DOSRange,$D122,EAPGRange,$F122,PaidRange,"EAPG")),0.5^(COUNTIFS(AncDiscoRange,"Yes",WeightRange,"&gt;="&amp;$I122,DOSRange,$D122,EAPGRange,$F122,PaidRange,"EAPG")-COUNTIFS($O122:$O$520,"Yes",$I122:$I$520,$I122,$D122:$D$520,$D122,$F122:$F$520,$F122,$C122:$C$520,"EAPG")),1)))</f>
        <v/>
      </c>
      <c r="X122" s="172" t="str">
        <f t="shared" si="10"/>
        <v/>
      </c>
      <c r="Y122" s="138"/>
      <c r="Z122" s="173" t="str">
        <f t="shared" si="3"/>
        <v/>
      </c>
      <c r="AA122" s="174" t="str">
        <f t="shared" si="14"/>
        <v/>
      </c>
      <c r="AB122" s="175" t="str">
        <f t="shared" si="11"/>
        <v/>
      </c>
    </row>
    <row r="123" spans="2:28" ht="15" x14ac:dyDescent="0.25">
      <c r="B123" s="163">
        <f t="shared" si="15"/>
        <v>103</v>
      </c>
      <c r="C123" s="119"/>
      <c r="D123" s="190"/>
      <c r="E123" s="165"/>
      <c r="F123" s="166"/>
      <c r="G123" s="169" t="str">
        <f>IF(""=F123,"",MATCH(1*$F123,'EAPG Table'!$B:$B,0))</f>
        <v/>
      </c>
      <c r="H123" s="165" t="str" cm="1">
        <f t="array" ref="H123">IF($F123="","",INDEX('EAPG Table'!$C:$C,$G123))</f>
        <v/>
      </c>
      <c r="I123" s="167" t="str" cm="1">
        <f t="array" ref="I123">IF($F123="","",IF("EAPG"&lt;&gt;C123,0,INDEX('EAPG Table'!$I:$I,$G123)))</f>
        <v/>
      </c>
      <c r="J123" s="138" t="str" cm="1">
        <f t="array" ref="J123">IF($F123="", "", INDEX('EAPG Table'!$D:$D, $G123))</f>
        <v/>
      </c>
      <c r="K123" s="119"/>
      <c r="L123" s="224" t="str" cm="1">
        <f t="array" ref="L123">IF(""=$F123,"",TRIM(INDEX('EAPG Table'!$F:$F,$G123)))</f>
        <v/>
      </c>
      <c r="M123" s="163"/>
      <c r="N123" s="138" t="str">
        <f t="shared" si="12"/>
        <v/>
      </c>
      <c r="O123" s="138" t="str">
        <f t="shared" si="9"/>
        <v/>
      </c>
      <c r="P123" s="169" t="str" cm="1">
        <f t="array" ref="P123">IF(""=$F123,"",IF(450=1*$F123,  IF(0&lt;COUNTIFS(WeightRange,"&gt;"&amp;0,TypeRange,"2"), TRUE, IF(AND(0&lt;COUNTIFS(WeightRange,"&gt;"&amp;0,TypeRange,"3"),0=COUNTIFS(WeightRange,"&gt;"&amp;0,TypeRange,{"2","2?"})), FALSE, TRUE)), ""))</f>
        <v/>
      </c>
      <c r="Q123" s="169" t="str">
        <f>IF(""=$F123,"",IF(450=$F123,0&lt;COUNTIFS(WeightRange,"&gt;="&amp;$I123,DOSRange,$D123,EAPGRange,$F123,PaidRange,"EAPG")-COUNTIFS($I123:$I$520,$I123,$D123:$D$520,$D123,$F123:$F$520,$F123,$C123:$C$520,"EAPG"),FALSE))</f>
        <v/>
      </c>
      <c r="R123" s="169" t="str" cm="1">
        <f t="array" ref="R123">IF(""=$F123,"",AND("Yes"=$L123,0&lt;SUM(COUNTIFS(WeightRange,"&gt;"&amp;0,DOSRange,$D123,TypeRange,{"2","3","21","22","23","25"}))))</f>
        <v/>
      </c>
      <c r="S123" s="170" t="str">
        <f t="shared" si="13"/>
        <v/>
      </c>
      <c r="T123" s="138"/>
      <c r="U123" s="177" t="str">
        <f t="shared" si="1"/>
        <v/>
      </c>
      <c r="V123" s="171" t="str">
        <f>IF($F123="","",MAX(0.25,IF(AND("2"=$J123,1&lt;COUNTIF(TypeRange,2)),0.5^(COUNTIFS(TypeRange,"2",DOSRange,$D123,WeightRange,"&gt;="&amp;$I123)-COUNTIFS($J123:$J$520,"2",$D123:$D$520,$D123,$I123:$I$520,$I123)),1)))</f>
        <v/>
      </c>
      <c r="W123" s="171" t="str">
        <f>IF($F123="","",MAX(0.25,IF(AND("Yes"=$O123,1&lt;COUNTIFS(AncDiscoRange,"Yes",DOSRange,$D123,EAPGRange,$F123,PaidRange,"EAPG")),0.5^(COUNTIFS(AncDiscoRange,"Yes",WeightRange,"&gt;="&amp;$I123,DOSRange,$D123,EAPGRange,$F123,PaidRange,"EAPG")-COUNTIFS($O123:$O$520,"Yes",$I123:$I$520,$I123,$D123:$D$520,$D123,$F123:$F$520,$F123,$C123:$C$520,"EAPG")),1)))</f>
        <v/>
      </c>
      <c r="X123" s="172" t="str">
        <f t="shared" si="10"/>
        <v/>
      </c>
      <c r="Y123" s="138"/>
      <c r="Z123" s="173" t="str">
        <f t="shared" si="3"/>
        <v/>
      </c>
      <c r="AA123" s="174" t="str">
        <f t="shared" si="14"/>
        <v/>
      </c>
      <c r="AB123" s="175" t="str">
        <f t="shared" si="11"/>
        <v/>
      </c>
    </row>
    <row r="124" spans="2:28" ht="15" x14ac:dyDescent="0.25">
      <c r="B124" s="163">
        <f t="shared" si="15"/>
        <v>104</v>
      </c>
      <c r="C124" s="119"/>
      <c r="D124" s="190"/>
      <c r="E124" s="165"/>
      <c r="F124" s="166"/>
      <c r="G124" s="169" t="str">
        <f>IF(""=F124,"",MATCH(1*$F124,'EAPG Table'!$B:$B,0))</f>
        <v/>
      </c>
      <c r="H124" s="165" t="str" cm="1">
        <f t="array" ref="H124">IF($F124="","",INDEX('EAPG Table'!$C:$C,$G124))</f>
        <v/>
      </c>
      <c r="I124" s="167" t="str" cm="1">
        <f t="array" ref="I124">IF($F124="","",IF("EAPG"&lt;&gt;C124,0,INDEX('EAPG Table'!$I:$I,$G124)))</f>
        <v/>
      </c>
      <c r="J124" s="138" t="str" cm="1">
        <f t="array" ref="J124">IF($F124="", "", INDEX('EAPG Table'!$D:$D, $G124))</f>
        <v/>
      </c>
      <c r="K124" s="119"/>
      <c r="L124" s="224" t="str" cm="1">
        <f t="array" ref="L124">IF(""=$F124,"",TRIM(INDEX('EAPG Table'!$F:$F,$G124)))</f>
        <v/>
      </c>
      <c r="M124" s="163"/>
      <c r="N124" s="138" t="str">
        <f t="shared" si="12"/>
        <v/>
      </c>
      <c r="O124" s="138" t="str">
        <f t="shared" si="9"/>
        <v/>
      </c>
      <c r="P124" s="169" t="str" cm="1">
        <f t="array" ref="P124">IF(""=$F124,"",IF(450=1*$F124,  IF(0&lt;COUNTIFS(WeightRange,"&gt;"&amp;0,TypeRange,"2"), TRUE, IF(AND(0&lt;COUNTIFS(WeightRange,"&gt;"&amp;0,TypeRange,"3"),0=COUNTIFS(WeightRange,"&gt;"&amp;0,TypeRange,{"2","2?"})), FALSE, TRUE)), ""))</f>
        <v/>
      </c>
      <c r="Q124" s="169" t="str">
        <f>IF(""=$F124,"",IF(450=$F124,0&lt;COUNTIFS(WeightRange,"&gt;="&amp;$I124,DOSRange,$D124,EAPGRange,$F124,PaidRange,"EAPG")-COUNTIFS($I124:$I$520,$I124,$D124:$D$520,$D124,$F124:$F$520,$F124,$C124:$C$520,"EAPG"),FALSE))</f>
        <v/>
      </c>
      <c r="R124" s="169" t="str" cm="1">
        <f t="array" ref="R124">IF(""=$F124,"",AND("Yes"=$L124,0&lt;SUM(COUNTIFS(WeightRange,"&gt;"&amp;0,DOSRange,$D124,TypeRange,{"2","3","21","22","23","25"}))))</f>
        <v/>
      </c>
      <c r="S124" s="170" t="str">
        <f t="shared" si="13"/>
        <v/>
      </c>
      <c r="T124" s="138"/>
      <c r="U124" s="177" t="str">
        <f t="shared" si="1"/>
        <v/>
      </c>
      <c r="V124" s="171" t="str">
        <f>IF($F124="","",MAX(0.25,IF(AND("2"=$J124,1&lt;COUNTIF(TypeRange,2)),0.5^(COUNTIFS(TypeRange,"2",DOSRange,$D124,WeightRange,"&gt;="&amp;$I124)-COUNTIFS($J124:$J$520,"2",$D124:$D$520,$D124,$I124:$I$520,$I124)),1)))</f>
        <v/>
      </c>
      <c r="W124" s="171" t="str">
        <f>IF($F124="","",MAX(0.25,IF(AND("Yes"=$O124,1&lt;COUNTIFS(AncDiscoRange,"Yes",DOSRange,$D124,EAPGRange,$F124,PaidRange,"EAPG")),0.5^(COUNTIFS(AncDiscoRange,"Yes",WeightRange,"&gt;="&amp;$I124,DOSRange,$D124,EAPGRange,$F124,PaidRange,"EAPG")-COUNTIFS($O124:$O$520,"Yes",$I124:$I$520,$I124,$D124:$D$520,$D124,$F124:$F$520,$F124,$C124:$C$520,"EAPG")),1)))</f>
        <v/>
      </c>
      <c r="X124" s="172" t="str">
        <f t="shared" si="10"/>
        <v/>
      </c>
      <c r="Y124" s="138"/>
      <c r="Z124" s="173" t="str">
        <f t="shared" si="3"/>
        <v/>
      </c>
      <c r="AA124" s="174" t="str">
        <f t="shared" si="14"/>
        <v/>
      </c>
      <c r="AB124" s="175" t="str">
        <f t="shared" si="11"/>
        <v/>
      </c>
    </row>
    <row r="125" spans="2:28" ht="15" x14ac:dyDescent="0.25">
      <c r="B125" s="178">
        <f t="shared" si="15"/>
        <v>105</v>
      </c>
      <c r="C125" s="120"/>
      <c r="D125" s="191"/>
      <c r="E125" s="179"/>
      <c r="F125" s="166"/>
      <c r="G125" s="182" t="str">
        <f>IF(""=F125,"",MATCH(1*$F125,'EAPG Table'!$B:$B,0))</f>
        <v/>
      </c>
      <c r="H125" s="179" t="str" cm="1">
        <f t="array" ref="H125">IF($F125="","",INDEX('EAPG Table'!$C:$C,$G125))</f>
        <v/>
      </c>
      <c r="I125" s="180" t="str" cm="1">
        <f t="array" ref="I125">IF($F125="","",IF("EAPG"&lt;&gt;C125,0,INDEX('EAPG Table'!$I:$I,$G125)))</f>
        <v/>
      </c>
      <c r="J125" s="181" t="str" cm="1">
        <f t="array" ref="J125">IF($F125="", "", INDEX('EAPG Table'!$D:$D, $G125))</f>
        <v/>
      </c>
      <c r="K125" s="120"/>
      <c r="L125" s="225" t="str" cm="1">
        <f t="array" ref="L125">IF(""=$F125,"",TRIM(INDEX('EAPG Table'!$F:$F,$G125)))</f>
        <v/>
      </c>
      <c r="M125" s="163"/>
      <c r="N125" s="181" t="str">
        <f t="shared" si="12"/>
        <v/>
      </c>
      <c r="O125" s="181" t="str">
        <f t="shared" si="9"/>
        <v/>
      </c>
      <c r="P125" s="182" t="str" cm="1">
        <f t="array" ref="P125">IF(""=$F125,"",IF(450=1*$F125,  IF(0&lt;COUNTIFS(WeightRange,"&gt;"&amp;0,TypeRange,"2"), TRUE, IF(AND(0&lt;COUNTIFS(WeightRange,"&gt;"&amp;0,TypeRange,"3"),0=COUNTIFS(WeightRange,"&gt;"&amp;0,TypeRange,{"2","2?"})), FALSE, TRUE)), ""))</f>
        <v/>
      </c>
      <c r="Q125" s="182" t="str">
        <f>IF(""=$F125,"",IF(450=$F125,0&lt;COUNTIFS(WeightRange,"&gt;="&amp;$I125,DOSRange,$D125,EAPGRange,$F125,PaidRange,"EAPG")-COUNTIFS($I125:$I$520,$I125,$D125:$D$520,$D125,$F125:$F$520,$F125,$C125:$C$520,"EAPG"),FALSE))</f>
        <v/>
      </c>
      <c r="R125" s="182" t="str" cm="1">
        <f t="array" ref="R125">IF(""=$F125,"",AND("Yes"=$L125,0&lt;SUM(COUNTIFS(WeightRange,"&gt;"&amp;0,DOSRange,$D125,TypeRange,{"2","3","21","22","23","25"}))))</f>
        <v/>
      </c>
      <c r="S125" s="183" t="str">
        <f t="shared" si="13"/>
        <v/>
      </c>
      <c r="T125" s="138"/>
      <c r="U125" s="184" t="str">
        <f t="shared" si="1"/>
        <v/>
      </c>
      <c r="V125" s="185" t="str">
        <f>IF($F125="","",MAX(0.25,IF(AND("2"=$J125,1&lt;COUNTIF(TypeRange,2)),0.5^(COUNTIFS(TypeRange,"2",DOSRange,$D125,WeightRange,"&gt;="&amp;$I125)-COUNTIFS($J125:$J$520,"2",$D125:$D$520,$D125,$I125:$I$520,$I125)),1)))</f>
        <v/>
      </c>
      <c r="W125" s="185" t="str">
        <f>IF($F125="","",MAX(0.25,IF(AND("Yes"=$O125,1&lt;COUNTIFS(AncDiscoRange,"Yes",DOSRange,$D125,EAPGRange,$F125,PaidRange,"EAPG")),0.5^(COUNTIFS(AncDiscoRange,"Yes",WeightRange,"&gt;="&amp;$I125,DOSRange,$D125,EAPGRange,$F125,PaidRange,"EAPG")-COUNTIFS($O125:$O$520,"Yes",$I125:$I$520,$I125,$D125:$D$520,$D125,$F125:$F$520,$F125,$C125:$C$520,"EAPG")),1)))</f>
        <v/>
      </c>
      <c r="X125" s="186" t="str">
        <f t="shared" si="10"/>
        <v/>
      </c>
      <c r="Y125" s="138"/>
      <c r="Z125" s="187" t="str">
        <f t="shared" si="3"/>
        <v/>
      </c>
      <c r="AA125" s="188" t="str">
        <f t="shared" si="14"/>
        <v/>
      </c>
      <c r="AB125" s="189" t="str">
        <f t="shared" si="11"/>
        <v/>
      </c>
    </row>
    <row r="126" spans="2:28" ht="15" x14ac:dyDescent="0.25">
      <c r="B126" s="163">
        <f t="shared" si="15"/>
        <v>106</v>
      </c>
      <c r="C126" s="119"/>
      <c r="D126" s="190"/>
      <c r="E126" s="165"/>
      <c r="F126" s="166"/>
      <c r="G126" s="169" t="str">
        <f>IF(""=F126,"",MATCH(1*$F126,'EAPG Table'!$B:$B,0))</f>
        <v/>
      </c>
      <c r="H126" s="165" t="str" cm="1">
        <f t="array" ref="H126">IF($F126="","",INDEX('EAPG Table'!$C:$C,$G126))</f>
        <v/>
      </c>
      <c r="I126" s="167" t="str" cm="1">
        <f t="array" ref="I126">IF($F126="","",IF("EAPG"&lt;&gt;C126,0,INDEX('EAPG Table'!$I:$I,$G126)))</f>
        <v/>
      </c>
      <c r="J126" s="138" t="str" cm="1">
        <f t="array" ref="J126">IF($F126="", "", INDEX('EAPG Table'!$D:$D, $G126))</f>
        <v/>
      </c>
      <c r="K126" s="119"/>
      <c r="L126" s="224" t="str" cm="1">
        <f t="array" ref="L126">IF(""=$F126,"",TRIM(INDEX('EAPG Table'!$F:$F,$G126)))</f>
        <v/>
      </c>
      <c r="M126" s="163"/>
      <c r="N126" s="138" t="str">
        <f t="shared" si="12"/>
        <v/>
      </c>
      <c r="O126" s="138" t="str">
        <f t="shared" si="9"/>
        <v/>
      </c>
      <c r="P126" s="169" t="str" cm="1">
        <f t="array" ref="P126">IF(""=$F126,"",IF(450=1*$F126,  IF(0&lt;COUNTIFS(WeightRange,"&gt;"&amp;0,TypeRange,"2"), TRUE, IF(AND(0&lt;COUNTIFS(WeightRange,"&gt;"&amp;0,TypeRange,"3"),0=COUNTIFS(WeightRange,"&gt;"&amp;0,TypeRange,{"2","2?"})), FALSE, TRUE)), ""))</f>
        <v/>
      </c>
      <c r="Q126" s="169" t="str">
        <f>IF(""=$F126,"",IF(450=$F126,0&lt;COUNTIFS(WeightRange,"&gt;="&amp;$I126,DOSRange,$D126,EAPGRange,$F126,PaidRange,"EAPG")-COUNTIFS($I126:$I$520,$I126,$D126:$D$520,$D126,$F126:$F$520,$F126,$C126:$C$520,"EAPG"),FALSE))</f>
        <v/>
      </c>
      <c r="R126" s="169" t="str" cm="1">
        <f t="array" ref="R126">IF(""=$F126,"",AND("Yes"=$L126,0&lt;SUM(COUNTIFS(WeightRange,"&gt;"&amp;0,DOSRange,$D126,TypeRange,{"2","3","21","22","23","25"}))))</f>
        <v/>
      </c>
      <c r="S126" s="170" t="str">
        <f t="shared" si="13"/>
        <v/>
      </c>
      <c r="T126" s="138"/>
      <c r="U126" s="177" t="str">
        <f t="shared" si="1"/>
        <v/>
      </c>
      <c r="V126" s="171" t="str">
        <f>IF($F126="","",MAX(0.25,IF(AND("2"=$J126,1&lt;COUNTIF(TypeRange,2)),0.5^(COUNTIFS(TypeRange,"2",DOSRange,$D126,WeightRange,"&gt;="&amp;$I126)-COUNTIFS($J126:$J$520,"2",$D126:$D$520,$D126,$I126:$I$520,$I126)),1)))</f>
        <v/>
      </c>
      <c r="W126" s="171" t="str">
        <f>IF($F126="","",MAX(0.25,IF(AND("Yes"=$O126,1&lt;COUNTIFS(AncDiscoRange,"Yes",DOSRange,$D126,EAPGRange,$F126,PaidRange,"EAPG")),0.5^(COUNTIFS(AncDiscoRange,"Yes",WeightRange,"&gt;="&amp;$I126,DOSRange,$D126,EAPGRange,$F126,PaidRange,"EAPG")-COUNTIFS($O126:$O$520,"Yes",$I126:$I$520,$I126,$D126:$D$520,$D126,$F126:$F$520,$F126,$C126:$C$520,"EAPG")),1)))</f>
        <v/>
      </c>
      <c r="X126" s="172" t="str">
        <f t="shared" si="10"/>
        <v/>
      </c>
      <c r="Y126" s="138"/>
      <c r="Z126" s="173" t="str">
        <f t="shared" si="3"/>
        <v/>
      </c>
      <c r="AA126" s="174" t="str">
        <f t="shared" si="14"/>
        <v/>
      </c>
      <c r="AB126" s="175" t="str">
        <f t="shared" si="11"/>
        <v/>
      </c>
    </row>
    <row r="127" spans="2:28" ht="15" x14ac:dyDescent="0.25">
      <c r="B127" s="163">
        <f t="shared" si="15"/>
        <v>107</v>
      </c>
      <c r="C127" s="119"/>
      <c r="D127" s="190"/>
      <c r="E127" s="165"/>
      <c r="F127" s="166"/>
      <c r="G127" s="169" t="str">
        <f>IF(""=F127,"",MATCH(1*$F127,'EAPG Table'!$B:$B,0))</f>
        <v/>
      </c>
      <c r="H127" s="165" t="str" cm="1">
        <f t="array" ref="H127">IF($F127="","",INDEX('EAPG Table'!$C:$C,$G127))</f>
        <v/>
      </c>
      <c r="I127" s="167" t="str" cm="1">
        <f t="array" ref="I127">IF($F127="","",IF("EAPG"&lt;&gt;C127,0,INDEX('EAPG Table'!$I:$I,$G127)))</f>
        <v/>
      </c>
      <c r="J127" s="138" t="str" cm="1">
        <f t="array" ref="J127">IF($F127="", "", INDEX('EAPG Table'!$D:$D, $G127))</f>
        <v/>
      </c>
      <c r="K127" s="119"/>
      <c r="L127" s="224" t="str" cm="1">
        <f t="array" ref="L127">IF(""=$F127,"",TRIM(INDEX('EAPG Table'!$F:$F,$G127)))</f>
        <v/>
      </c>
      <c r="M127" s="163"/>
      <c r="N127" s="138" t="str">
        <f t="shared" si="12"/>
        <v/>
      </c>
      <c r="O127" s="138" t="str">
        <f t="shared" si="9"/>
        <v/>
      </c>
      <c r="P127" s="169" t="str" cm="1">
        <f t="array" ref="P127">IF(""=$F127,"",IF(450=1*$F127,  IF(0&lt;COUNTIFS(WeightRange,"&gt;"&amp;0,TypeRange,"2"), TRUE, IF(AND(0&lt;COUNTIFS(WeightRange,"&gt;"&amp;0,TypeRange,"3"),0=COUNTIFS(WeightRange,"&gt;"&amp;0,TypeRange,{"2","2?"})), FALSE, TRUE)), ""))</f>
        <v/>
      </c>
      <c r="Q127" s="169" t="str">
        <f>IF(""=$F127,"",IF(450=$F127,0&lt;COUNTIFS(WeightRange,"&gt;="&amp;$I127,DOSRange,$D127,EAPGRange,$F127,PaidRange,"EAPG")-COUNTIFS($I127:$I$520,$I127,$D127:$D$520,$D127,$F127:$F$520,$F127,$C127:$C$520,"EAPG"),FALSE))</f>
        <v/>
      </c>
      <c r="R127" s="169" t="str" cm="1">
        <f t="array" ref="R127">IF(""=$F127,"",AND("Yes"=$L127,0&lt;SUM(COUNTIFS(WeightRange,"&gt;"&amp;0,DOSRange,$D127,TypeRange,{"2","3","21","22","23","25"}))))</f>
        <v/>
      </c>
      <c r="S127" s="170" t="str">
        <f t="shared" si="13"/>
        <v/>
      </c>
      <c r="T127" s="138"/>
      <c r="U127" s="177" t="str">
        <f t="shared" si="1"/>
        <v/>
      </c>
      <c r="V127" s="171" t="str">
        <f>IF($F127="","",MAX(0.25,IF(AND("2"=$J127,1&lt;COUNTIF(TypeRange,2)),0.5^(COUNTIFS(TypeRange,"2",DOSRange,$D127,WeightRange,"&gt;="&amp;$I127)-COUNTIFS($J127:$J$520,"2",$D127:$D$520,$D127,$I127:$I$520,$I127)),1)))</f>
        <v/>
      </c>
      <c r="W127" s="171" t="str">
        <f>IF($F127="","",MAX(0.25,IF(AND("Yes"=$O127,1&lt;COUNTIFS(AncDiscoRange,"Yes",DOSRange,$D127,EAPGRange,$F127,PaidRange,"EAPG")),0.5^(COUNTIFS(AncDiscoRange,"Yes",WeightRange,"&gt;="&amp;$I127,DOSRange,$D127,EAPGRange,$F127,PaidRange,"EAPG")-COUNTIFS($O127:$O$520,"Yes",$I127:$I$520,$I127,$D127:$D$520,$D127,$F127:$F$520,$F127,$C127:$C$520,"EAPG")),1)))</f>
        <v/>
      </c>
      <c r="X127" s="172" t="str">
        <f t="shared" si="10"/>
        <v/>
      </c>
      <c r="Y127" s="138"/>
      <c r="Z127" s="173" t="str">
        <f t="shared" si="3"/>
        <v/>
      </c>
      <c r="AA127" s="174" t="str">
        <f t="shared" si="14"/>
        <v/>
      </c>
      <c r="AB127" s="175" t="str">
        <f t="shared" si="11"/>
        <v/>
      </c>
    </row>
    <row r="128" spans="2:28" ht="15" x14ac:dyDescent="0.25">
      <c r="B128" s="163">
        <f t="shared" si="15"/>
        <v>108</v>
      </c>
      <c r="C128" s="119"/>
      <c r="D128" s="190"/>
      <c r="E128" s="165"/>
      <c r="F128" s="166"/>
      <c r="G128" s="169" t="str">
        <f>IF(""=F128,"",MATCH(1*$F128,'EAPG Table'!$B:$B,0))</f>
        <v/>
      </c>
      <c r="H128" s="165" t="str" cm="1">
        <f t="array" ref="H128">IF($F128="","",INDEX('EAPG Table'!$C:$C,$G128))</f>
        <v/>
      </c>
      <c r="I128" s="167" t="str" cm="1">
        <f t="array" ref="I128">IF($F128="","",IF("EAPG"&lt;&gt;C128,0,INDEX('EAPG Table'!$I:$I,$G128)))</f>
        <v/>
      </c>
      <c r="J128" s="138" t="str" cm="1">
        <f t="array" ref="J128">IF($F128="", "", INDEX('EAPG Table'!$D:$D, $G128))</f>
        <v/>
      </c>
      <c r="K128" s="119"/>
      <c r="L128" s="224" t="str" cm="1">
        <f t="array" ref="L128">IF(""=$F128,"",TRIM(INDEX('EAPG Table'!$F:$F,$G128)))</f>
        <v/>
      </c>
      <c r="M128" s="163"/>
      <c r="N128" s="138" t="str">
        <f t="shared" si="12"/>
        <v/>
      </c>
      <c r="O128" s="138" t="str">
        <f t="shared" si="9"/>
        <v/>
      </c>
      <c r="P128" s="169" t="str" cm="1">
        <f t="array" ref="P128">IF(""=$F128,"",IF(450=1*$F128,  IF(0&lt;COUNTIFS(WeightRange,"&gt;"&amp;0,TypeRange,"2"), TRUE, IF(AND(0&lt;COUNTIFS(WeightRange,"&gt;"&amp;0,TypeRange,"3"),0=COUNTIFS(WeightRange,"&gt;"&amp;0,TypeRange,{"2","2?"})), FALSE, TRUE)), ""))</f>
        <v/>
      </c>
      <c r="Q128" s="169" t="str">
        <f>IF(""=$F128,"",IF(450=$F128,0&lt;COUNTIFS(WeightRange,"&gt;="&amp;$I128,DOSRange,$D128,EAPGRange,$F128,PaidRange,"EAPG")-COUNTIFS($I128:$I$520,$I128,$D128:$D$520,$D128,$F128:$F$520,$F128,$C128:$C$520,"EAPG"),FALSE))</f>
        <v/>
      </c>
      <c r="R128" s="169" t="str" cm="1">
        <f t="array" ref="R128">IF(""=$F128,"",AND("Yes"=$L128,0&lt;SUM(COUNTIFS(WeightRange,"&gt;"&amp;0,DOSRange,$D128,TypeRange,{"2","3","21","22","23","25"}))))</f>
        <v/>
      </c>
      <c r="S128" s="170" t="str">
        <f t="shared" si="13"/>
        <v/>
      </c>
      <c r="T128" s="138"/>
      <c r="U128" s="177" t="str">
        <f t="shared" si="1"/>
        <v/>
      </c>
      <c r="V128" s="171" t="str">
        <f>IF($F128="","",MAX(0.25,IF(AND("2"=$J128,1&lt;COUNTIF(TypeRange,2)),0.5^(COUNTIFS(TypeRange,"2",DOSRange,$D128,WeightRange,"&gt;="&amp;$I128)-COUNTIFS($J128:$J$520,"2",$D128:$D$520,$D128,$I128:$I$520,$I128)),1)))</f>
        <v/>
      </c>
      <c r="W128" s="171" t="str">
        <f>IF($F128="","",MAX(0.25,IF(AND("Yes"=$O128,1&lt;COUNTIFS(AncDiscoRange,"Yes",DOSRange,$D128,EAPGRange,$F128,PaidRange,"EAPG")),0.5^(COUNTIFS(AncDiscoRange,"Yes",WeightRange,"&gt;="&amp;$I128,DOSRange,$D128,EAPGRange,$F128,PaidRange,"EAPG")-COUNTIFS($O128:$O$520,"Yes",$I128:$I$520,$I128,$D128:$D$520,$D128,$F128:$F$520,$F128,$C128:$C$520,"EAPG")),1)))</f>
        <v/>
      </c>
      <c r="X128" s="172" t="str">
        <f t="shared" si="10"/>
        <v/>
      </c>
      <c r="Y128" s="138"/>
      <c r="Z128" s="173" t="str">
        <f t="shared" si="3"/>
        <v/>
      </c>
      <c r="AA128" s="174" t="str">
        <f t="shared" si="14"/>
        <v/>
      </c>
      <c r="AB128" s="175" t="str">
        <f t="shared" si="11"/>
        <v/>
      </c>
    </row>
    <row r="129" spans="2:28" ht="15" x14ac:dyDescent="0.25">
      <c r="B129" s="163">
        <f t="shared" si="15"/>
        <v>109</v>
      </c>
      <c r="C129" s="119"/>
      <c r="D129" s="190"/>
      <c r="E129" s="165"/>
      <c r="F129" s="166"/>
      <c r="G129" s="169" t="str">
        <f>IF(""=F129,"",MATCH(1*$F129,'EAPG Table'!$B:$B,0))</f>
        <v/>
      </c>
      <c r="H129" s="165" t="str" cm="1">
        <f t="array" ref="H129">IF($F129="","",INDEX('EAPG Table'!$C:$C,$G129))</f>
        <v/>
      </c>
      <c r="I129" s="167" t="str" cm="1">
        <f t="array" ref="I129">IF($F129="","",IF("EAPG"&lt;&gt;C129,0,INDEX('EAPG Table'!$I:$I,$G129)))</f>
        <v/>
      </c>
      <c r="J129" s="138" t="str" cm="1">
        <f t="array" ref="J129">IF($F129="", "", INDEX('EAPG Table'!$D:$D, $G129))</f>
        <v/>
      </c>
      <c r="K129" s="119"/>
      <c r="L129" s="224" t="str" cm="1">
        <f t="array" ref="L129">IF(""=$F129,"",TRIM(INDEX('EAPG Table'!$F:$F,$G129)))</f>
        <v/>
      </c>
      <c r="M129" s="163"/>
      <c r="N129" s="138" t="str">
        <f t="shared" si="12"/>
        <v/>
      </c>
      <c r="O129" s="138" t="str">
        <f t="shared" si="9"/>
        <v/>
      </c>
      <c r="P129" s="169" t="str" cm="1">
        <f t="array" ref="P129">IF(""=$F129,"",IF(450=1*$F129,  IF(0&lt;COUNTIFS(WeightRange,"&gt;"&amp;0,TypeRange,"2"), TRUE, IF(AND(0&lt;COUNTIFS(WeightRange,"&gt;"&amp;0,TypeRange,"3"),0=COUNTIFS(WeightRange,"&gt;"&amp;0,TypeRange,{"2","2?"})), FALSE, TRUE)), ""))</f>
        <v/>
      </c>
      <c r="Q129" s="169" t="str">
        <f>IF(""=$F129,"",IF(450=$F129,0&lt;COUNTIFS(WeightRange,"&gt;="&amp;$I129,DOSRange,$D129,EAPGRange,$F129,PaidRange,"EAPG")-COUNTIFS($I129:$I$520,$I129,$D129:$D$520,$D129,$F129:$F$520,$F129,$C129:$C$520,"EAPG"),FALSE))</f>
        <v/>
      </c>
      <c r="R129" s="169" t="str" cm="1">
        <f t="array" ref="R129">IF(""=$F129,"",AND("Yes"=$L129,0&lt;SUM(COUNTIFS(WeightRange,"&gt;"&amp;0,DOSRange,$D129,TypeRange,{"2","3","21","22","23","25"}))))</f>
        <v/>
      </c>
      <c r="S129" s="170" t="str">
        <f t="shared" si="13"/>
        <v/>
      </c>
      <c r="T129" s="138"/>
      <c r="U129" s="177" t="str">
        <f t="shared" si="1"/>
        <v/>
      </c>
      <c r="V129" s="171" t="str">
        <f>IF($F129="","",MAX(0.25,IF(AND("2"=$J129,1&lt;COUNTIF(TypeRange,2)),0.5^(COUNTIFS(TypeRange,"2",DOSRange,$D129,WeightRange,"&gt;="&amp;$I129)-COUNTIFS($J129:$J$520,"2",$D129:$D$520,$D129,$I129:$I$520,$I129)),1)))</f>
        <v/>
      </c>
      <c r="W129" s="171" t="str">
        <f>IF($F129="","",MAX(0.25,IF(AND("Yes"=$O129,1&lt;COUNTIFS(AncDiscoRange,"Yes",DOSRange,$D129,EAPGRange,$F129,PaidRange,"EAPG")),0.5^(COUNTIFS(AncDiscoRange,"Yes",WeightRange,"&gt;="&amp;$I129,DOSRange,$D129,EAPGRange,$F129,PaidRange,"EAPG")-COUNTIFS($O129:$O$520,"Yes",$I129:$I$520,$I129,$D129:$D$520,$D129,$F129:$F$520,$F129,$C129:$C$520,"EAPG")),1)))</f>
        <v/>
      </c>
      <c r="X129" s="172" t="str">
        <f t="shared" si="10"/>
        <v/>
      </c>
      <c r="Y129" s="138"/>
      <c r="Z129" s="173" t="str">
        <f t="shared" si="3"/>
        <v/>
      </c>
      <c r="AA129" s="174" t="str">
        <f t="shared" si="14"/>
        <v/>
      </c>
      <c r="AB129" s="175" t="str">
        <f t="shared" si="11"/>
        <v/>
      </c>
    </row>
    <row r="130" spans="2:28" ht="15" x14ac:dyDescent="0.25">
      <c r="B130" s="178">
        <f t="shared" si="15"/>
        <v>110</v>
      </c>
      <c r="C130" s="120"/>
      <c r="D130" s="191"/>
      <c r="E130" s="179"/>
      <c r="F130" s="166"/>
      <c r="G130" s="182" t="str">
        <f>IF(""=F130,"",MATCH(1*$F130,'EAPG Table'!$B:$B,0))</f>
        <v/>
      </c>
      <c r="H130" s="179" t="str" cm="1">
        <f t="array" ref="H130">IF($F130="","",INDEX('EAPG Table'!$C:$C,$G130))</f>
        <v/>
      </c>
      <c r="I130" s="180" t="str" cm="1">
        <f t="array" ref="I130">IF($F130="","",IF("EAPG"&lt;&gt;C130,0,INDEX('EAPG Table'!$I:$I,$G130)))</f>
        <v/>
      </c>
      <c r="J130" s="181" t="str" cm="1">
        <f t="array" ref="J130">IF($F130="", "", INDEX('EAPG Table'!$D:$D, $G130))</f>
        <v/>
      </c>
      <c r="K130" s="120"/>
      <c r="L130" s="225" t="str" cm="1">
        <f t="array" ref="L130">IF(""=$F130,"",TRIM(INDEX('EAPG Table'!$F:$F,$G130)))</f>
        <v/>
      </c>
      <c r="M130" s="163"/>
      <c r="N130" s="181" t="str">
        <f t="shared" si="12"/>
        <v/>
      </c>
      <c r="O130" s="181" t="str">
        <f t="shared" si="9"/>
        <v/>
      </c>
      <c r="P130" s="182" t="str" cm="1">
        <f t="array" ref="P130">IF(""=$F130,"",IF(450=1*$F130,  IF(0&lt;COUNTIFS(WeightRange,"&gt;"&amp;0,TypeRange,"2"), TRUE, IF(AND(0&lt;COUNTIFS(WeightRange,"&gt;"&amp;0,TypeRange,"3"),0=COUNTIFS(WeightRange,"&gt;"&amp;0,TypeRange,{"2","2?"})), FALSE, TRUE)), ""))</f>
        <v/>
      </c>
      <c r="Q130" s="182" t="str">
        <f>IF(""=$F130,"",IF(450=$F130,0&lt;COUNTIFS(WeightRange,"&gt;="&amp;$I130,DOSRange,$D130,EAPGRange,$F130,PaidRange,"EAPG")-COUNTIFS($I130:$I$520,$I130,$D130:$D$520,$D130,$F130:$F$520,$F130,$C130:$C$520,"EAPG"),FALSE))</f>
        <v/>
      </c>
      <c r="R130" s="182" t="str" cm="1">
        <f t="array" ref="R130">IF(""=$F130,"",AND("Yes"=$L130,0&lt;SUM(COUNTIFS(WeightRange,"&gt;"&amp;0,DOSRange,$D130,TypeRange,{"2","3","21","22","23","25"}))))</f>
        <v/>
      </c>
      <c r="S130" s="183" t="str">
        <f t="shared" si="13"/>
        <v/>
      </c>
      <c r="T130" s="138"/>
      <c r="U130" s="184" t="str">
        <f t="shared" si="1"/>
        <v/>
      </c>
      <c r="V130" s="185" t="str">
        <f>IF($F130="","",MAX(0.25,IF(AND("2"=$J130,1&lt;COUNTIF(TypeRange,2)),0.5^(COUNTIFS(TypeRange,"2",DOSRange,$D130,WeightRange,"&gt;="&amp;$I130)-COUNTIFS($J130:$J$520,"2",$D130:$D$520,$D130,$I130:$I$520,$I130)),1)))</f>
        <v/>
      </c>
      <c r="W130" s="185" t="str">
        <f>IF($F130="","",MAX(0.25,IF(AND("Yes"=$O130,1&lt;COUNTIFS(AncDiscoRange,"Yes",DOSRange,$D130,EAPGRange,$F130,PaidRange,"EAPG")),0.5^(COUNTIFS(AncDiscoRange,"Yes",WeightRange,"&gt;="&amp;$I130,DOSRange,$D130,EAPGRange,$F130,PaidRange,"EAPG")-COUNTIFS($O130:$O$520,"Yes",$I130:$I$520,$I130,$D130:$D$520,$D130,$F130:$F$520,$F130,$C130:$C$520,"EAPG")),1)))</f>
        <v/>
      </c>
      <c r="X130" s="186" t="str">
        <f t="shared" si="10"/>
        <v/>
      </c>
      <c r="Y130" s="138"/>
      <c r="Z130" s="187" t="str">
        <f t="shared" si="3"/>
        <v/>
      </c>
      <c r="AA130" s="188" t="str">
        <f t="shared" si="14"/>
        <v/>
      </c>
      <c r="AB130" s="189" t="str">
        <f t="shared" si="11"/>
        <v/>
      </c>
    </row>
    <row r="131" spans="2:28" ht="15" x14ac:dyDescent="0.25">
      <c r="B131" s="163">
        <f t="shared" si="15"/>
        <v>111</v>
      </c>
      <c r="C131" s="119"/>
      <c r="D131" s="190"/>
      <c r="E131" s="165"/>
      <c r="F131" s="166"/>
      <c r="G131" s="169" t="str">
        <f>IF(""=F131,"",MATCH(1*$F131,'EAPG Table'!$B:$B,0))</f>
        <v/>
      </c>
      <c r="H131" s="165" t="str" cm="1">
        <f t="array" ref="H131">IF($F131="","",INDEX('EAPG Table'!$C:$C,$G131))</f>
        <v/>
      </c>
      <c r="I131" s="167" t="str" cm="1">
        <f t="array" ref="I131">IF($F131="","",IF("EAPG"&lt;&gt;C131,0,INDEX('EAPG Table'!$I:$I,$G131)))</f>
        <v/>
      </c>
      <c r="J131" s="138" t="str" cm="1">
        <f t="array" ref="J131">IF($F131="", "", INDEX('EAPG Table'!$D:$D, $G131))</f>
        <v/>
      </c>
      <c r="K131" s="119"/>
      <c r="L131" s="224" t="str" cm="1">
        <f t="array" ref="L131">IF(""=$F131,"",TRIM(INDEX('EAPG Table'!$F:$F,$G131)))</f>
        <v/>
      </c>
      <c r="M131" s="163"/>
      <c r="N131" s="138" t="str">
        <f t="shared" si="12"/>
        <v/>
      </c>
      <c r="O131" s="138" t="str">
        <f t="shared" si="9"/>
        <v/>
      </c>
      <c r="P131" s="169" t="str" cm="1">
        <f t="array" ref="P131">IF(""=$F131,"",IF(450=1*$F131,  IF(0&lt;COUNTIFS(WeightRange,"&gt;"&amp;0,TypeRange,"2"), TRUE, IF(AND(0&lt;COUNTIFS(WeightRange,"&gt;"&amp;0,TypeRange,"3"),0=COUNTIFS(WeightRange,"&gt;"&amp;0,TypeRange,{"2","2?"})), FALSE, TRUE)), ""))</f>
        <v/>
      </c>
      <c r="Q131" s="169" t="str">
        <f>IF(""=$F131,"",IF(450=$F131,0&lt;COUNTIFS(WeightRange,"&gt;="&amp;$I131,DOSRange,$D131,EAPGRange,$F131,PaidRange,"EAPG")-COUNTIFS($I131:$I$520,$I131,$D131:$D$520,$D131,$F131:$F$520,$F131,$C131:$C$520,"EAPG"),FALSE))</f>
        <v/>
      </c>
      <c r="R131" s="169" t="str" cm="1">
        <f t="array" ref="R131">IF(""=$F131,"",AND("Yes"=$L131,0&lt;SUM(COUNTIFS(WeightRange,"&gt;"&amp;0,DOSRange,$D131,TypeRange,{"2","3","21","22","23","25"}))))</f>
        <v/>
      </c>
      <c r="S131" s="170" t="str">
        <f t="shared" si="13"/>
        <v/>
      </c>
      <c r="T131" s="138"/>
      <c r="U131" s="177" t="str">
        <f t="shared" si="1"/>
        <v/>
      </c>
      <c r="V131" s="171" t="str">
        <f>IF($F131="","",MAX(0.25,IF(AND("2"=$J131,1&lt;COUNTIF(TypeRange,2)),0.5^(COUNTIFS(TypeRange,"2",DOSRange,$D131,WeightRange,"&gt;="&amp;$I131)-COUNTIFS($J131:$J$520,"2",$D131:$D$520,$D131,$I131:$I$520,$I131)),1)))</f>
        <v/>
      </c>
      <c r="W131" s="171" t="str">
        <f>IF($F131="","",MAX(0.25,IF(AND("Yes"=$O131,1&lt;COUNTIFS(AncDiscoRange,"Yes",DOSRange,$D131,EAPGRange,$F131,PaidRange,"EAPG")),0.5^(COUNTIFS(AncDiscoRange,"Yes",WeightRange,"&gt;="&amp;$I131,DOSRange,$D131,EAPGRange,$F131,PaidRange,"EAPG")-COUNTIFS($O131:$O$520,"Yes",$I131:$I$520,$I131,$D131:$D$520,$D131,$F131:$F$520,$F131,$C131:$C$520,"EAPG")),1)))</f>
        <v/>
      </c>
      <c r="X131" s="172" t="str">
        <f t="shared" si="10"/>
        <v/>
      </c>
      <c r="Y131" s="138"/>
      <c r="Z131" s="173" t="str">
        <f t="shared" si="3"/>
        <v/>
      </c>
      <c r="AA131" s="174" t="str">
        <f t="shared" si="14"/>
        <v/>
      </c>
      <c r="AB131" s="175" t="str">
        <f t="shared" si="11"/>
        <v/>
      </c>
    </row>
    <row r="132" spans="2:28" ht="15" x14ac:dyDescent="0.25">
      <c r="B132" s="163">
        <f t="shared" si="15"/>
        <v>112</v>
      </c>
      <c r="C132" s="119"/>
      <c r="D132" s="190"/>
      <c r="E132" s="165"/>
      <c r="F132" s="166"/>
      <c r="G132" s="169" t="str">
        <f>IF(""=F132,"",MATCH(1*$F132,'EAPG Table'!$B:$B,0))</f>
        <v/>
      </c>
      <c r="H132" s="165" t="str" cm="1">
        <f t="array" ref="H132">IF($F132="","",INDEX('EAPG Table'!$C:$C,$G132))</f>
        <v/>
      </c>
      <c r="I132" s="167" t="str" cm="1">
        <f t="array" ref="I132">IF($F132="","",IF("EAPG"&lt;&gt;C132,0,INDEX('EAPG Table'!$I:$I,$G132)))</f>
        <v/>
      </c>
      <c r="J132" s="138" t="str" cm="1">
        <f t="array" ref="J132">IF($F132="", "", INDEX('EAPG Table'!$D:$D, $G132))</f>
        <v/>
      </c>
      <c r="K132" s="119"/>
      <c r="L132" s="224" t="str" cm="1">
        <f t="array" ref="L132">IF(""=$F132,"",TRIM(INDEX('EAPG Table'!$F:$F,$G132)))</f>
        <v/>
      </c>
      <c r="M132" s="163"/>
      <c r="N132" s="138" t="str">
        <f t="shared" si="12"/>
        <v/>
      </c>
      <c r="O132" s="138" t="str">
        <f t="shared" si="9"/>
        <v/>
      </c>
      <c r="P132" s="169" t="str" cm="1">
        <f t="array" ref="P132">IF(""=$F132,"",IF(450=1*$F132,  IF(0&lt;COUNTIFS(WeightRange,"&gt;"&amp;0,TypeRange,"2"), TRUE, IF(AND(0&lt;COUNTIFS(WeightRange,"&gt;"&amp;0,TypeRange,"3"),0=COUNTIFS(WeightRange,"&gt;"&amp;0,TypeRange,{"2","2?"})), FALSE, TRUE)), ""))</f>
        <v/>
      </c>
      <c r="Q132" s="169" t="str">
        <f>IF(""=$F132,"",IF(450=$F132,0&lt;COUNTIFS(WeightRange,"&gt;="&amp;$I132,DOSRange,$D132,EAPGRange,$F132,PaidRange,"EAPG")-COUNTIFS($I132:$I$520,$I132,$D132:$D$520,$D132,$F132:$F$520,$F132,$C132:$C$520,"EAPG"),FALSE))</f>
        <v/>
      </c>
      <c r="R132" s="169" t="str" cm="1">
        <f t="array" ref="R132">IF(""=$F132,"",AND("Yes"=$L132,0&lt;SUM(COUNTIFS(WeightRange,"&gt;"&amp;0,DOSRange,$D132,TypeRange,{"2","3","21","22","23","25"}))))</f>
        <v/>
      </c>
      <c r="S132" s="170" t="str">
        <f t="shared" si="13"/>
        <v/>
      </c>
      <c r="T132" s="138"/>
      <c r="U132" s="177" t="str">
        <f t="shared" si="1"/>
        <v/>
      </c>
      <c r="V132" s="171" t="str">
        <f>IF($F132="","",MAX(0.25,IF(AND("2"=$J132,1&lt;COUNTIF(TypeRange,2)),0.5^(COUNTIFS(TypeRange,"2",DOSRange,$D132,WeightRange,"&gt;="&amp;$I132)-COUNTIFS($J132:$J$520,"2",$D132:$D$520,$D132,$I132:$I$520,$I132)),1)))</f>
        <v/>
      </c>
      <c r="W132" s="171" t="str">
        <f>IF($F132="","",MAX(0.25,IF(AND("Yes"=$O132,1&lt;COUNTIFS(AncDiscoRange,"Yes",DOSRange,$D132,EAPGRange,$F132,PaidRange,"EAPG")),0.5^(COUNTIFS(AncDiscoRange,"Yes",WeightRange,"&gt;="&amp;$I132,DOSRange,$D132,EAPGRange,$F132,PaidRange,"EAPG")-COUNTIFS($O132:$O$520,"Yes",$I132:$I$520,$I132,$D132:$D$520,$D132,$F132:$F$520,$F132,$C132:$C$520,"EAPG")),1)))</f>
        <v/>
      </c>
      <c r="X132" s="172" t="str">
        <f t="shared" si="10"/>
        <v/>
      </c>
      <c r="Y132" s="138"/>
      <c r="Z132" s="173" t="str">
        <f t="shared" si="3"/>
        <v/>
      </c>
      <c r="AA132" s="174" t="str">
        <f t="shared" si="14"/>
        <v/>
      </c>
      <c r="AB132" s="175" t="str">
        <f t="shared" si="11"/>
        <v/>
      </c>
    </row>
    <row r="133" spans="2:28" ht="15" x14ac:dyDescent="0.25">
      <c r="B133" s="163">
        <f t="shared" si="15"/>
        <v>113</v>
      </c>
      <c r="C133" s="119"/>
      <c r="D133" s="190"/>
      <c r="E133" s="165"/>
      <c r="F133" s="166"/>
      <c r="G133" s="169" t="str">
        <f>IF(""=F133,"",MATCH(1*$F133,'EAPG Table'!$B:$B,0))</f>
        <v/>
      </c>
      <c r="H133" s="165" t="str" cm="1">
        <f t="array" ref="H133">IF($F133="","",INDEX('EAPG Table'!$C:$C,$G133))</f>
        <v/>
      </c>
      <c r="I133" s="167" t="str" cm="1">
        <f t="array" ref="I133">IF($F133="","",IF("EAPG"&lt;&gt;C133,0,INDEX('EAPG Table'!$I:$I,$G133)))</f>
        <v/>
      </c>
      <c r="J133" s="138" t="str" cm="1">
        <f t="array" ref="J133">IF($F133="", "", INDEX('EAPG Table'!$D:$D, $G133))</f>
        <v/>
      </c>
      <c r="K133" s="119"/>
      <c r="L133" s="224" t="str" cm="1">
        <f t="array" ref="L133">IF(""=$F133,"",TRIM(INDEX('EAPG Table'!$F:$F,$G133)))</f>
        <v/>
      </c>
      <c r="M133" s="163"/>
      <c r="N133" s="138" t="str">
        <f t="shared" si="12"/>
        <v/>
      </c>
      <c r="O133" s="138" t="str">
        <f t="shared" si="9"/>
        <v/>
      </c>
      <c r="P133" s="169" t="str" cm="1">
        <f t="array" ref="P133">IF(""=$F133,"",IF(450=1*$F133,  IF(0&lt;COUNTIFS(WeightRange,"&gt;"&amp;0,TypeRange,"2"), TRUE, IF(AND(0&lt;COUNTIFS(WeightRange,"&gt;"&amp;0,TypeRange,"3"),0=COUNTIFS(WeightRange,"&gt;"&amp;0,TypeRange,{"2","2?"})), FALSE, TRUE)), ""))</f>
        <v/>
      </c>
      <c r="Q133" s="169" t="str">
        <f>IF(""=$F133,"",IF(450=$F133,0&lt;COUNTIFS(WeightRange,"&gt;="&amp;$I133,DOSRange,$D133,EAPGRange,$F133,PaidRange,"EAPG")-COUNTIFS($I133:$I$520,$I133,$D133:$D$520,$D133,$F133:$F$520,$F133,$C133:$C$520,"EAPG"),FALSE))</f>
        <v/>
      </c>
      <c r="R133" s="169" t="str" cm="1">
        <f t="array" ref="R133">IF(""=$F133,"",AND("Yes"=$L133,0&lt;SUM(COUNTIFS(WeightRange,"&gt;"&amp;0,DOSRange,$D133,TypeRange,{"2","3","21","22","23","25"}))))</f>
        <v/>
      </c>
      <c r="S133" s="170" t="str">
        <f t="shared" si="13"/>
        <v/>
      </c>
      <c r="T133" s="138"/>
      <c r="U133" s="177" t="str">
        <f t="shared" si="1"/>
        <v/>
      </c>
      <c r="V133" s="171" t="str">
        <f>IF($F133="","",MAX(0.25,IF(AND("2"=$J133,1&lt;COUNTIF(TypeRange,2)),0.5^(COUNTIFS(TypeRange,"2",DOSRange,$D133,WeightRange,"&gt;="&amp;$I133)-COUNTIFS($J133:$J$520,"2",$D133:$D$520,$D133,$I133:$I$520,$I133)),1)))</f>
        <v/>
      </c>
      <c r="W133" s="171" t="str">
        <f>IF($F133="","",MAX(0.25,IF(AND("Yes"=$O133,1&lt;COUNTIFS(AncDiscoRange,"Yes",DOSRange,$D133,EAPGRange,$F133,PaidRange,"EAPG")),0.5^(COUNTIFS(AncDiscoRange,"Yes",WeightRange,"&gt;="&amp;$I133,DOSRange,$D133,EAPGRange,$F133,PaidRange,"EAPG")-COUNTIFS($O133:$O$520,"Yes",$I133:$I$520,$I133,$D133:$D$520,$D133,$F133:$F$520,$F133,$C133:$C$520,"EAPG")),1)))</f>
        <v/>
      </c>
      <c r="X133" s="172" t="str">
        <f t="shared" si="10"/>
        <v/>
      </c>
      <c r="Y133" s="138"/>
      <c r="Z133" s="173" t="str">
        <f t="shared" si="3"/>
        <v/>
      </c>
      <c r="AA133" s="174" t="str">
        <f t="shared" si="14"/>
        <v/>
      </c>
      <c r="AB133" s="175" t="str">
        <f t="shared" si="11"/>
        <v/>
      </c>
    </row>
    <row r="134" spans="2:28" ht="15" x14ac:dyDescent="0.25">
      <c r="B134" s="163">
        <f t="shared" si="15"/>
        <v>114</v>
      </c>
      <c r="C134" s="119"/>
      <c r="D134" s="190"/>
      <c r="E134" s="165"/>
      <c r="F134" s="166"/>
      <c r="G134" s="169" t="str">
        <f>IF(""=F134,"",MATCH(1*$F134,'EAPG Table'!$B:$B,0))</f>
        <v/>
      </c>
      <c r="H134" s="165" t="str" cm="1">
        <f t="array" ref="H134">IF($F134="","",INDEX('EAPG Table'!$C:$C,$G134))</f>
        <v/>
      </c>
      <c r="I134" s="167" t="str" cm="1">
        <f t="array" ref="I134">IF($F134="","",IF("EAPG"&lt;&gt;C134,0,INDEX('EAPG Table'!$I:$I,$G134)))</f>
        <v/>
      </c>
      <c r="J134" s="138" t="str" cm="1">
        <f t="array" ref="J134">IF($F134="", "", INDEX('EAPG Table'!$D:$D, $G134))</f>
        <v/>
      </c>
      <c r="K134" s="119"/>
      <c r="L134" s="224" t="str" cm="1">
        <f t="array" ref="L134">IF(""=$F134,"",TRIM(INDEX('EAPG Table'!$F:$F,$G134)))</f>
        <v/>
      </c>
      <c r="M134" s="163"/>
      <c r="N134" s="138" t="str">
        <f t="shared" si="12"/>
        <v/>
      </c>
      <c r="O134" s="138" t="str">
        <f t="shared" si="9"/>
        <v/>
      </c>
      <c r="P134" s="169" t="str" cm="1">
        <f t="array" ref="P134">IF(""=$F134,"",IF(450=1*$F134,  IF(0&lt;COUNTIFS(WeightRange,"&gt;"&amp;0,TypeRange,"2"), TRUE, IF(AND(0&lt;COUNTIFS(WeightRange,"&gt;"&amp;0,TypeRange,"3"),0=COUNTIFS(WeightRange,"&gt;"&amp;0,TypeRange,{"2","2?"})), FALSE, TRUE)), ""))</f>
        <v/>
      </c>
      <c r="Q134" s="169" t="str">
        <f>IF(""=$F134,"",IF(450=$F134,0&lt;COUNTIFS(WeightRange,"&gt;="&amp;$I134,DOSRange,$D134,EAPGRange,$F134,PaidRange,"EAPG")-COUNTIFS($I134:$I$520,$I134,$D134:$D$520,$D134,$F134:$F$520,$F134,$C134:$C$520,"EAPG"),FALSE))</f>
        <v/>
      </c>
      <c r="R134" s="169" t="str" cm="1">
        <f t="array" ref="R134">IF(""=$F134,"",AND("Yes"=$L134,0&lt;SUM(COUNTIFS(WeightRange,"&gt;"&amp;0,DOSRange,$D134,TypeRange,{"2","3","21","22","23","25"}))))</f>
        <v/>
      </c>
      <c r="S134" s="170" t="str">
        <f t="shared" si="13"/>
        <v/>
      </c>
      <c r="T134" s="138"/>
      <c r="U134" s="177" t="str">
        <f t="shared" si="1"/>
        <v/>
      </c>
      <c r="V134" s="171" t="str">
        <f>IF($F134="","",MAX(0.25,IF(AND("2"=$J134,1&lt;COUNTIF(TypeRange,2)),0.5^(COUNTIFS(TypeRange,"2",DOSRange,$D134,WeightRange,"&gt;="&amp;$I134)-COUNTIFS($J134:$J$520,"2",$D134:$D$520,$D134,$I134:$I$520,$I134)),1)))</f>
        <v/>
      </c>
      <c r="W134" s="171" t="str">
        <f>IF($F134="","",MAX(0.25,IF(AND("Yes"=$O134,1&lt;COUNTIFS(AncDiscoRange,"Yes",DOSRange,$D134,EAPGRange,$F134,PaidRange,"EAPG")),0.5^(COUNTIFS(AncDiscoRange,"Yes",WeightRange,"&gt;="&amp;$I134,DOSRange,$D134,EAPGRange,$F134,PaidRange,"EAPG")-COUNTIFS($O134:$O$520,"Yes",$I134:$I$520,$I134,$D134:$D$520,$D134,$F134:$F$520,$F134,$C134:$C$520,"EAPG")),1)))</f>
        <v/>
      </c>
      <c r="X134" s="172" t="str">
        <f t="shared" si="10"/>
        <v/>
      </c>
      <c r="Y134" s="138"/>
      <c r="Z134" s="173" t="str">
        <f t="shared" si="3"/>
        <v/>
      </c>
      <c r="AA134" s="174" t="str">
        <f t="shared" si="14"/>
        <v/>
      </c>
      <c r="AB134" s="175" t="str">
        <f t="shared" si="11"/>
        <v/>
      </c>
    </row>
    <row r="135" spans="2:28" ht="15" x14ac:dyDescent="0.25">
      <c r="B135" s="178">
        <f t="shared" si="15"/>
        <v>115</v>
      </c>
      <c r="C135" s="120"/>
      <c r="D135" s="191"/>
      <c r="E135" s="179"/>
      <c r="F135" s="166"/>
      <c r="G135" s="182" t="str">
        <f>IF(""=F135,"",MATCH(1*$F135,'EAPG Table'!$B:$B,0))</f>
        <v/>
      </c>
      <c r="H135" s="179" t="str" cm="1">
        <f t="array" ref="H135">IF($F135="","",INDEX('EAPG Table'!$C:$C,$G135))</f>
        <v/>
      </c>
      <c r="I135" s="180" t="str" cm="1">
        <f t="array" ref="I135">IF($F135="","",IF("EAPG"&lt;&gt;C135,0,INDEX('EAPG Table'!$I:$I,$G135)))</f>
        <v/>
      </c>
      <c r="J135" s="181" t="str" cm="1">
        <f t="array" ref="J135">IF($F135="", "", INDEX('EAPG Table'!$D:$D, $G135))</f>
        <v/>
      </c>
      <c r="K135" s="120"/>
      <c r="L135" s="225" t="str" cm="1">
        <f t="array" ref="L135">IF(""=$F135,"",TRIM(INDEX('EAPG Table'!$F:$F,$G135)))</f>
        <v/>
      </c>
      <c r="M135" s="163"/>
      <c r="N135" s="181" t="str">
        <f t="shared" si="12"/>
        <v/>
      </c>
      <c r="O135" s="181" t="str">
        <f t="shared" si="9"/>
        <v/>
      </c>
      <c r="P135" s="182" t="str" cm="1">
        <f t="array" ref="P135">IF(""=$F135,"",IF(450=1*$F135,  IF(0&lt;COUNTIFS(WeightRange,"&gt;"&amp;0,TypeRange,"2"), TRUE, IF(AND(0&lt;COUNTIFS(WeightRange,"&gt;"&amp;0,TypeRange,"3"),0=COUNTIFS(WeightRange,"&gt;"&amp;0,TypeRange,{"2","2?"})), FALSE, TRUE)), ""))</f>
        <v/>
      </c>
      <c r="Q135" s="182" t="str">
        <f>IF(""=$F135,"",IF(450=$F135,0&lt;COUNTIFS(WeightRange,"&gt;="&amp;$I135,DOSRange,$D135,EAPGRange,$F135,PaidRange,"EAPG")-COUNTIFS($I135:$I$520,$I135,$D135:$D$520,$D135,$F135:$F$520,$F135,$C135:$C$520,"EAPG"),FALSE))</f>
        <v/>
      </c>
      <c r="R135" s="182" t="str" cm="1">
        <f t="array" ref="R135">IF(""=$F135,"",AND("Yes"=$L135,0&lt;SUM(COUNTIFS(WeightRange,"&gt;"&amp;0,DOSRange,$D135,TypeRange,{"2","3","21","22","23","25"}))))</f>
        <v/>
      </c>
      <c r="S135" s="183" t="str">
        <f t="shared" si="13"/>
        <v/>
      </c>
      <c r="T135" s="138"/>
      <c r="U135" s="184" t="str">
        <f t="shared" si="1"/>
        <v/>
      </c>
      <c r="V135" s="185" t="str">
        <f>IF($F135="","",MAX(0.25,IF(AND("2"=$J135,1&lt;COUNTIF(TypeRange,2)),0.5^(COUNTIFS(TypeRange,"2",DOSRange,$D135,WeightRange,"&gt;="&amp;$I135)-COUNTIFS($J135:$J$520,"2",$D135:$D$520,$D135,$I135:$I$520,$I135)),1)))</f>
        <v/>
      </c>
      <c r="W135" s="185" t="str">
        <f>IF($F135="","",MAX(0.25,IF(AND("Yes"=$O135,1&lt;COUNTIFS(AncDiscoRange,"Yes",DOSRange,$D135,EAPGRange,$F135,PaidRange,"EAPG")),0.5^(COUNTIFS(AncDiscoRange,"Yes",WeightRange,"&gt;="&amp;$I135,DOSRange,$D135,EAPGRange,$F135,PaidRange,"EAPG")-COUNTIFS($O135:$O$520,"Yes",$I135:$I$520,$I135,$D135:$D$520,$D135,$F135:$F$520,$F135,$C135:$C$520,"EAPG")),1)))</f>
        <v/>
      </c>
      <c r="X135" s="186" t="str">
        <f t="shared" si="10"/>
        <v/>
      </c>
      <c r="Y135" s="138"/>
      <c r="Z135" s="187" t="str">
        <f t="shared" si="3"/>
        <v/>
      </c>
      <c r="AA135" s="188" t="str">
        <f t="shared" si="14"/>
        <v/>
      </c>
      <c r="AB135" s="189" t="str">
        <f t="shared" si="11"/>
        <v/>
      </c>
    </row>
    <row r="136" spans="2:28" ht="15" x14ac:dyDescent="0.25">
      <c r="B136" s="163">
        <f t="shared" si="15"/>
        <v>116</v>
      </c>
      <c r="C136" s="119"/>
      <c r="D136" s="190"/>
      <c r="E136" s="165"/>
      <c r="F136" s="166"/>
      <c r="G136" s="169" t="str">
        <f>IF(""=F136,"",MATCH(1*$F136,'EAPG Table'!$B:$B,0))</f>
        <v/>
      </c>
      <c r="H136" s="165" t="str" cm="1">
        <f t="array" ref="H136">IF($F136="","",INDEX('EAPG Table'!$C:$C,$G136))</f>
        <v/>
      </c>
      <c r="I136" s="167" t="str" cm="1">
        <f t="array" ref="I136">IF($F136="","",IF("EAPG"&lt;&gt;C136,0,INDEX('EAPG Table'!$I:$I,$G136)))</f>
        <v/>
      </c>
      <c r="J136" s="138" t="str" cm="1">
        <f t="array" ref="J136">IF($F136="", "", INDEX('EAPG Table'!$D:$D, $G136))</f>
        <v/>
      </c>
      <c r="K136" s="119"/>
      <c r="L136" s="224" t="str" cm="1">
        <f t="array" ref="L136">IF(""=$F136,"",TRIM(INDEX('EAPG Table'!$F:$F,$G136)))</f>
        <v/>
      </c>
      <c r="M136" s="163"/>
      <c r="N136" s="138" t="str">
        <f t="shared" si="12"/>
        <v/>
      </c>
      <c r="O136" s="138" t="str">
        <f t="shared" si="9"/>
        <v/>
      </c>
      <c r="P136" s="169" t="str" cm="1">
        <f t="array" ref="P136">IF(""=$F136,"",IF(450=1*$F136,  IF(0&lt;COUNTIFS(WeightRange,"&gt;"&amp;0,TypeRange,"2"), TRUE, IF(AND(0&lt;COUNTIFS(WeightRange,"&gt;"&amp;0,TypeRange,"3"),0=COUNTIFS(WeightRange,"&gt;"&amp;0,TypeRange,{"2","2?"})), FALSE, TRUE)), ""))</f>
        <v/>
      </c>
      <c r="Q136" s="169" t="str">
        <f>IF(""=$F136,"",IF(450=$F136,0&lt;COUNTIFS(WeightRange,"&gt;="&amp;$I136,DOSRange,$D136,EAPGRange,$F136,PaidRange,"EAPG")-COUNTIFS($I136:$I$520,$I136,$D136:$D$520,$D136,$F136:$F$520,$F136,$C136:$C$520,"EAPG"),FALSE))</f>
        <v/>
      </c>
      <c r="R136" s="169" t="str" cm="1">
        <f t="array" ref="R136">IF(""=$F136,"",AND("Yes"=$L136,0&lt;SUM(COUNTIFS(WeightRange,"&gt;"&amp;0,DOSRange,$D136,TypeRange,{"2","3","21","22","23","25"}))))</f>
        <v/>
      </c>
      <c r="S136" s="170" t="str">
        <f t="shared" si="13"/>
        <v/>
      </c>
      <c r="T136" s="138"/>
      <c r="U136" s="177" t="str">
        <f t="shared" si="1"/>
        <v/>
      </c>
      <c r="V136" s="171" t="str">
        <f>IF($F136="","",MAX(0.25,IF(AND("2"=$J136,1&lt;COUNTIF(TypeRange,2)),0.5^(COUNTIFS(TypeRange,"2",DOSRange,$D136,WeightRange,"&gt;="&amp;$I136)-COUNTIFS($J136:$J$520,"2",$D136:$D$520,$D136,$I136:$I$520,$I136)),1)))</f>
        <v/>
      </c>
      <c r="W136" s="171" t="str">
        <f>IF($F136="","",MAX(0.25,IF(AND("Yes"=$O136,1&lt;COUNTIFS(AncDiscoRange,"Yes",DOSRange,$D136,EAPGRange,$F136,PaidRange,"EAPG")),0.5^(COUNTIFS(AncDiscoRange,"Yes",WeightRange,"&gt;="&amp;$I136,DOSRange,$D136,EAPGRange,$F136,PaidRange,"EAPG")-COUNTIFS($O136:$O$520,"Yes",$I136:$I$520,$I136,$D136:$D$520,$D136,$F136:$F$520,$F136,$C136:$C$520,"EAPG")),1)))</f>
        <v/>
      </c>
      <c r="X136" s="172" t="str">
        <f t="shared" si="10"/>
        <v/>
      </c>
      <c r="Y136" s="138"/>
      <c r="Z136" s="173" t="str">
        <f t="shared" si="3"/>
        <v/>
      </c>
      <c r="AA136" s="174" t="str">
        <f t="shared" si="14"/>
        <v/>
      </c>
      <c r="AB136" s="175" t="str">
        <f t="shared" si="11"/>
        <v/>
      </c>
    </row>
    <row r="137" spans="2:28" ht="15" x14ac:dyDescent="0.25">
      <c r="B137" s="163">
        <f t="shared" si="15"/>
        <v>117</v>
      </c>
      <c r="C137" s="119"/>
      <c r="D137" s="190"/>
      <c r="E137" s="165"/>
      <c r="F137" s="166"/>
      <c r="G137" s="169" t="str">
        <f>IF(""=F137,"",MATCH(1*$F137,'EAPG Table'!$B:$B,0))</f>
        <v/>
      </c>
      <c r="H137" s="165" t="str" cm="1">
        <f t="array" ref="H137">IF($F137="","",INDEX('EAPG Table'!$C:$C,$G137))</f>
        <v/>
      </c>
      <c r="I137" s="167" t="str" cm="1">
        <f t="array" ref="I137">IF($F137="","",IF("EAPG"&lt;&gt;C137,0,INDEX('EAPG Table'!$I:$I,$G137)))</f>
        <v/>
      </c>
      <c r="J137" s="138" t="str" cm="1">
        <f t="array" ref="J137">IF($F137="", "", INDEX('EAPG Table'!$D:$D, $G137))</f>
        <v/>
      </c>
      <c r="K137" s="119"/>
      <c r="L137" s="224" t="str" cm="1">
        <f t="array" ref="L137">IF(""=$F137,"",TRIM(INDEX('EAPG Table'!$F:$F,$G137)))</f>
        <v/>
      </c>
      <c r="M137" s="163"/>
      <c r="N137" s="138" t="str">
        <f t="shared" si="12"/>
        <v/>
      </c>
      <c r="O137" s="138" t="str">
        <f t="shared" si="9"/>
        <v/>
      </c>
      <c r="P137" s="169" t="str" cm="1">
        <f t="array" ref="P137">IF(""=$F137,"",IF(450=1*$F137,  IF(0&lt;COUNTIFS(WeightRange,"&gt;"&amp;0,TypeRange,"2"), TRUE, IF(AND(0&lt;COUNTIFS(WeightRange,"&gt;"&amp;0,TypeRange,"3"),0=COUNTIFS(WeightRange,"&gt;"&amp;0,TypeRange,{"2","2?"})), FALSE, TRUE)), ""))</f>
        <v/>
      </c>
      <c r="Q137" s="169" t="str">
        <f>IF(""=$F137,"",IF(450=$F137,0&lt;COUNTIFS(WeightRange,"&gt;="&amp;$I137,DOSRange,$D137,EAPGRange,$F137,PaidRange,"EAPG")-COUNTIFS($I137:$I$520,$I137,$D137:$D$520,$D137,$F137:$F$520,$F137,$C137:$C$520,"EAPG"),FALSE))</f>
        <v/>
      </c>
      <c r="R137" s="169" t="str" cm="1">
        <f t="array" ref="R137">IF(""=$F137,"",AND("Yes"=$L137,0&lt;SUM(COUNTIFS(WeightRange,"&gt;"&amp;0,DOSRange,$D137,TypeRange,{"2","3","21","22","23","25"}))))</f>
        <v/>
      </c>
      <c r="S137" s="170" t="str">
        <f t="shared" si="13"/>
        <v/>
      </c>
      <c r="T137" s="138"/>
      <c r="U137" s="177" t="str">
        <f t="shared" si="1"/>
        <v/>
      </c>
      <c r="V137" s="171" t="str">
        <f>IF($F137="","",MAX(0.25,IF(AND("2"=$J137,1&lt;COUNTIF(TypeRange,2)),0.5^(COUNTIFS(TypeRange,"2",DOSRange,$D137,WeightRange,"&gt;="&amp;$I137)-COUNTIFS($J137:$J$520,"2",$D137:$D$520,$D137,$I137:$I$520,$I137)),1)))</f>
        <v/>
      </c>
      <c r="W137" s="171" t="str">
        <f>IF($F137="","",MAX(0.25,IF(AND("Yes"=$O137,1&lt;COUNTIFS(AncDiscoRange,"Yes",DOSRange,$D137,EAPGRange,$F137,PaidRange,"EAPG")),0.5^(COUNTIFS(AncDiscoRange,"Yes",WeightRange,"&gt;="&amp;$I137,DOSRange,$D137,EAPGRange,$F137,PaidRange,"EAPG")-COUNTIFS($O137:$O$520,"Yes",$I137:$I$520,$I137,$D137:$D$520,$D137,$F137:$F$520,$F137,$C137:$C$520,"EAPG")),1)))</f>
        <v/>
      </c>
      <c r="X137" s="172" t="str">
        <f t="shared" si="10"/>
        <v/>
      </c>
      <c r="Y137" s="138"/>
      <c r="Z137" s="173" t="str">
        <f t="shared" si="3"/>
        <v/>
      </c>
      <c r="AA137" s="174" t="str">
        <f t="shared" si="14"/>
        <v/>
      </c>
      <c r="AB137" s="175" t="str">
        <f t="shared" si="11"/>
        <v/>
      </c>
    </row>
    <row r="138" spans="2:28" ht="15" x14ac:dyDescent="0.25">
      <c r="B138" s="163">
        <f t="shared" si="15"/>
        <v>118</v>
      </c>
      <c r="C138" s="119"/>
      <c r="D138" s="190"/>
      <c r="E138" s="165"/>
      <c r="F138" s="166"/>
      <c r="G138" s="169" t="str">
        <f>IF(""=F138,"",MATCH(1*$F138,'EAPG Table'!$B:$B,0))</f>
        <v/>
      </c>
      <c r="H138" s="165" t="str" cm="1">
        <f t="array" ref="H138">IF($F138="","",INDEX('EAPG Table'!$C:$C,$G138))</f>
        <v/>
      </c>
      <c r="I138" s="167" t="str" cm="1">
        <f t="array" ref="I138">IF($F138="","",IF("EAPG"&lt;&gt;C138,0,INDEX('EAPG Table'!$I:$I,$G138)))</f>
        <v/>
      </c>
      <c r="J138" s="138" t="str" cm="1">
        <f t="array" ref="J138">IF($F138="", "", INDEX('EAPG Table'!$D:$D, $G138))</f>
        <v/>
      </c>
      <c r="K138" s="119"/>
      <c r="L138" s="224" t="str" cm="1">
        <f t="array" ref="L138">IF(""=$F138,"",TRIM(INDEX('EAPG Table'!$F:$F,$G138)))</f>
        <v/>
      </c>
      <c r="M138" s="163"/>
      <c r="N138" s="138" t="str">
        <f t="shared" si="12"/>
        <v/>
      </c>
      <c r="O138" s="138" t="str">
        <f t="shared" si="9"/>
        <v/>
      </c>
      <c r="P138" s="169" t="str" cm="1">
        <f t="array" ref="P138">IF(""=$F138,"",IF(450=1*$F138,  IF(0&lt;COUNTIFS(WeightRange,"&gt;"&amp;0,TypeRange,"2"), TRUE, IF(AND(0&lt;COUNTIFS(WeightRange,"&gt;"&amp;0,TypeRange,"3"),0=COUNTIFS(WeightRange,"&gt;"&amp;0,TypeRange,{"2","2?"})), FALSE, TRUE)), ""))</f>
        <v/>
      </c>
      <c r="Q138" s="169" t="str">
        <f>IF(""=$F138,"",IF(450=$F138,0&lt;COUNTIFS(WeightRange,"&gt;="&amp;$I138,DOSRange,$D138,EAPGRange,$F138,PaidRange,"EAPG")-COUNTIFS($I138:$I$520,$I138,$D138:$D$520,$D138,$F138:$F$520,$F138,$C138:$C$520,"EAPG"),FALSE))</f>
        <v/>
      </c>
      <c r="R138" s="169" t="str" cm="1">
        <f t="array" ref="R138">IF(""=$F138,"",AND("Yes"=$L138,0&lt;SUM(COUNTIFS(WeightRange,"&gt;"&amp;0,DOSRange,$D138,TypeRange,{"2","3","21","22","23","25"}))))</f>
        <v/>
      </c>
      <c r="S138" s="170" t="str">
        <f t="shared" si="13"/>
        <v/>
      </c>
      <c r="T138" s="138"/>
      <c r="U138" s="177" t="str">
        <f t="shared" si="1"/>
        <v/>
      </c>
      <c r="V138" s="171" t="str">
        <f>IF($F138="","",MAX(0.25,IF(AND("2"=$J138,1&lt;COUNTIF(TypeRange,2)),0.5^(COUNTIFS(TypeRange,"2",DOSRange,$D138,WeightRange,"&gt;="&amp;$I138)-COUNTIFS($J138:$J$520,"2",$D138:$D$520,$D138,$I138:$I$520,$I138)),1)))</f>
        <v/>
      </c>
      <c r="W138" s="171" t="str">
        <f>IF($F138="","",MAX(0.25,IF(AND("Yes"=$O138,1&lt;COUNTIFS(AncDiscoRange,"Yes",DOSRange,$D138,EAPGRange,$F138,PaidRange,"EAPG")),0.5^(COUNTIFS(AncDiscoRange,"Yes",WeightRange,"&gt;="&amp;$I138,DOSRange,$D138,EAPGRange,$F138,PaidRange,"EAPG")-COUNTIFS($O138:$O$520,"Yes",$I138:$I$520,$I138,$D138:$D$520,$D138,$F138:$F$520,$F138,$C138:$C$520,"EAPG")),1)))</f>
        <v/>
      </c>
      <c r="X138" s="172" t="str">
        <f t="shared" si="10"/>
        <v/>
      </c>
      <c r="Y138" s="138"/>
      <c r="Z138" s="173" t="str">
        <f t="shared" si="3"/>
        <v/>
      </c>
      <c r="AA138" s="174" t="str">
        <f t="shared" si="14"/>
        <v/>
      </c>
      <c r="AB138" s="175" t="str">
        <f t="shared" si="11"/>
        <v/>
      </c>
    </row>
    <row r="139" spans="2:28" ht="15" x14ac:dyDescent="0.25">
      <c r="B139" s="163">
        <f t="shared" si="15"/>
        <v>119</v>
      </c>
      <c r="C139" s="119"/>
      <c r="D139" s="190"/>
      <c r="E139" s="165"/>
      <c r="F139" s="166"/>
      <c r="G139" s="169" t="str">
        <f>IF(""=F139,"",MATCH(1*$F139,'EAPG Table'!$B:$B,0))</f>
        <v/>
      </c>
      <c r="H139" s="165" t="str" cm="1">
        <f t="array" ref="H139">IF($F139="","",INDEX('EAPG Table'!$C:$C,$G139))</f>
        <v/>
      </c>
      <c r="I139" s="167" t="str" cm="1">
        <f t="array" ref="I139">IF($F139="","",IF("EAPG"&lt;&gt;C139,0,INDEX('EAPG Table'!$I:$I,$G139)))</f>
        <v/>
      </c>
      <c r="J139" s="138" t="str" cm="1">
        <f t="array" ref="J139">IF($F139="", "", INDEX('EAPG Table'!$D:$D, $G139))</f>
        <v/>
      </c>
      <c r="K139" s="119"/>
      <c r="L139" s="224" t="str" cm="1">
        <f t="array" ref="L139">IF(""=$F139,"",TRIM(INDEX('EAPG Table'!$F:$F,$G139)))</f>
        <v/>
      </c>
      <c r="M139" s="163"/>
      <c r="N139" s="138" t="str">
        <f t="shared" si="12"/>
        <v/>
      </c>
      <c r="O139" s="138" t="str">
        <f t="shared" si="9"/>
        <v/>
      </c>
      <c r="P139" s="169" t="str" cm="1">
        <f t="array" ref="P139">IF(""=$F139,"",IF(450=1*$F139,  IF(0&lt;COUNTIFS(WeightRange,"&gt;"&amp;0,TypeRange,"2"), TRUE, IF(AND(0&lt;COUNTIFS(WeightRange,"&gt;"&amp;0,TypeRange,"3"),0=COUNTIFS(WeightRange,"&gt;"&amp;0,TypeRange,{"2","2?"})), FALSE, TRUE)), ""))</f>
        <v/>
      </c>
      <c r="Q139" s="169" t="str">
        <f>IF(""=$F139,"",IF(450=$F139,0&lt;COUNTIFS(WeightRange,"&gt;="&amp;$I139,DOSRange,$D139,EAPGRange,$F139,PaidRange,"EAPG")-COUNTIFS($I139:$I$520,$I139,$D139:$D$520,$D139,$F139:$F$520,$F139,$C139:$C$520,"EAPG"),FALSE))</f>
        <v/>
      </c>
      <c r="R139" s="169" t="str" cm="1">
        <f t="array" ref="R139">IF(""=$F139,"",AND("Yes"=$L139,0&lt;SUM(COUNTIFS(WeightRange,"&gt;"&amp;0,DOSRange,$D139,TypeRange,{"2","3","21","22","23","25"}))))</f>
        <v/>
      </c>
      <c r="S139" s="170" t="str">
        <f t="shared" si="13"/>
        <v/>
      </c>
      <c r="T139" s="138"/>
      <c r="U139" s="177" t="str">
        <f t="shared" si="1"/>
        <v/>
      </c>
      <c r="V139" s="171" t="str">
        <f>IF($F139="","",MAX(0.25,IF(AND("2"=$J139,1&lt;COUNTIF(TypeRange,2)),0.5^(COUNTIFS(TypeRange,"2",DOSRange,$D139,WeightRange,"&gt;="&amp;$I139)-COUNTIFS($J139:$J$520,"2",$D139:$D$520,$D139,$I139:$I$520,$I139)),1)))</f>
        <v/>
      </c>
      <c r="W139" s="171" t="str">
        <f>IF($F139="","",MAX(0.25,IF(AND("Yes"=$O139,1&lt;COUNTIFS(AncDiscoRange,"Yes",DOSRange,$D139,EAPGRange,$F139,PaidRange,"EAPG")),0.5^(COUNTIFS(AncDiscoRange,"Yes",WeightRange,"&gt;="&amp;$I139,DOSRange,$D139,EAPGRange,$F139,PaidRange,"EAPG")-COUNTIFS($O139:$O$520,"Yes",$I139:$I$520,$I139,$D139:$D$520,$D139,$F139:$F$520,$F139,$C139:$C$520,"EAPG")),1)))</f>
        <v/>
      </c>
      <c r="X139" s="172" t="str">
        <f t="shared" si="10"/>
        <v/>
      </c>
      <c r="Y139" s="138"/>
      <c r="Z139" s="173" t="str">
        <f t="shared" si="3"/>
        <v/>
      </c>
      <c r="AA139" s="174" t="str">
        <f t="shared" si="14"/>
        <v/>
      </c>
      <c r="AB139" s="175" t="str">
        <f t="shared" si="11"/>
        <v/>
      </c>
    </row>
    <row r="140" spans="2:28" ht="15" x14ac:dyDescent="0.25">
      <c r="B140" s="178">
        <f t="shared" si="15"/>
        <v>120</v>
      </c>
      <c r="C140" s="120"/>
      <c r="D140" s="191"/>
      <c r="E140" s="179"/>
      <c r="F140" s="166"/>
      <c r="G140" s="182" t="str">
        <f>IF(""=F140,"",MATCH(1*$F140,'EAPG Table'!$B:$B,0))</f>
        <v/>
      </c>
      <c r="H140" s="179" t="str" cm="1">
        <f t="array" ref="H140">IF($F140="","",INDEX('EAPG Table'!$C:$C,$G140))</f>
        <v/>
      </c>
      <c r="I140" s="180" t="str" cm="1">
        <f t="array" ref="I140">IF($F140="","",IF("EAPG"&lt;&gt;C140,0,INDEX('EAPG Table'!$I:$I,$G140)))</f>
        <v/>
      </c>
      <c r="J140" s="181" t="str" cm="1">
        <f t="array" ref="J140">IF($F140="", "", INDEX('EAPG Table'!$D:$D, $G140))</f>
        <v/>
      </c>
      <c r="K140" s="120"/>
      <c r="L140" s="225" t="str" cm="1">
        <f t="array" ref="L140">IF(""=$F140,"",TRIM(INDEX('EAPG Table'!$F:$F,$G140)))</f>
        <v/>
      </c>
      <c r="M140" s="163"/>
      <c r="N140" s="181" t="str">
        <f t="shared" si="12"/>
        <v/>
      </c>
      <c r="O140" s="181" t="str">
        <f t="shared" si="9"/>
        <v/>
      </c>
      <c r="P140" s="182" t="str" cm="1">
        <f t="array" ref="P140">IF(""=$F140,"",IF(450=1*$F140,  IF(0&lt;COUNTIFS(WeightRange,"&gt;"&amp;0,TypeRange,"2"), TRUE, IF(AND(0&lt;COUNTIFS(WeightRange,"&gt;"&amp;0,TypeRange,"3"),0=COUNTIFS(WeightRange,"&gt;"&amp;0,TypeRange,{"2","2?"})), FALSE, TRUE)), ""))</f>
        <v/>
      </c>
      <c r="Q140" s="182" t="str">
        <f>IF(""=$F140,"",IF(450=$F140,0&lt;COUNTIFS(WeightRange,"&gt;="&amp;$I140,DOSRange,$D140,EAPGRange,$F140,PaidRange,"EAPG")-COUNTIFS($I140:$I$520,$I140,$D140:$D$520,$D140,$F140:$F$520,$F140,$C140:$C$520,"EAPG"),FALSE))</f>
        <v/>
      </c>
      <c r="R140" s="182" t="str" cm="1">
        <f t="array" ref="R140">IF(""=$F140,"",AND("Yes"=$L140,0&lt;SUM(COUNTIFS(WeightRange,"&gt;"&amp;0,DOSRange,$D140,TypeRange,{"2","3","21","22","23","25"}))))</f>
        <v/>
      </c>
      <c r="S140" s="183" t="str">
        <f t="shared" si="13"/>
        <v/>
      </c>
      <c r="T140" s="138"/>
      <c r="U140" s="184" t="str">
        <f t="shared" si="1"/>
        <v/>
      </c>
      <c r="V140" s="185" t="str">
        <f>IF($F140="","",MAX(0.25,IF(AND("2"=$J140,1&lt;COUNTIF(TypeRange,2)),0.5^(COUNTIFS(TypeRange,"2",DOSRange,$D140,WeightRange,"&gt;="&amp;$I140)-COUNTIFS($J140:$J$520,"2",$D140:$D$520,$D140,$I140:$I$520,$I140)),1)))</f>
        <v/>
      </c>
      <c r="W140" s="185" t="str">
        <f>IF($F140="","",MAX(0.25,IF(AND("Yes"=$O140,1&lt;COUNTIFS(AncDiscoRange,"Yes",DOSRange,$D140,EAPGRange,$F140,PaidRange,"EAPG")),0.5^(COUNTIFS(AncDiscoRange,"Yes",WeightRange,"&gt;="&amp;$I140,DOSRange,$D140,EAPGRange,$F140,PaidRange,"EAPG")-COUNTIFS($O140:$O$520,"Yes",$I140:$I$520,$I140,$D140:$D$520,$D140,$F140:$F$520,$F140,$C140:$C$520,"EAPG")),1)))</f>
        <v/>
      </c>
      <c r="X140" s="186" t="str">
        <f t="shared" si="10"/>
        <v/>
      </c>
      <c r="Y140" s="138"/>
      <c r="Z140" s="187" t="str">
        <f t="shared" si="3"/>
        <v/>
      </c>
      <c r="AA140" s="188" t="str">
        <f t="shared" si="14"/>
        <v/>
      </c>
      <c r="AB140" s="189" t="str">
        <f t="shared" si="11"/>
        <v/>
      </c>
    </row>
    <row r="141" spans="2:28" ht="15" x14ac:dyDescent="0.25">
      <c r="B141" s="163">
        <f t="shared" si="15"/>
        <v>121</v>
      </c>
      <c r="C141" s="119"/>
      <c r="D141" s="190"/>
      <c r="E141" s="165"/>
      <c r="F141" s="166"/>
      <c r="G141" s="169" t="str">
        <f>IF(""=F141,"",MATCH(1*$F141,'EAPG Table'!$B:$B,0))</f>
        <v/>
      </c>
      <c r="H141" s="165" t="str" cm="1">
        <f t="array" ref="H141">IF($F141="","",INDEX('EAPG Table'!$C:$C,$G141))</f>
        <v/>
      </c>
      <c r="I141" s="167" t="str" cm="1">
        <f t="array" ref="I141">IF($F141="","",IF("EAPG"&lt;&gt;C141,0,INDEX('EAPG Table'!$I:$I,$G141)))</f>
        <v/>
      </c>
      <c r="J141" s="138" t="str" cm="1">
        <f t="array" ref="J141">IF($F141="", "", INDEX('EAPG Table'!$D:$D, $G141))</f>
        <v/>
      </c>
      <c r="K141" s="119"/>
      <c r="L141" s="224" t="str" cm="1">
        <f t="array" ref="L141">IF(""=$F141,"",TRIM(INDEX('EAPG Table'!$F:$F,$G141)))</f>
        <v/>
      </c>
      <c r="M141" s="163"/>
      <c r="N141" s="138" t="str">
        <f t="shared" si="12"/>
        <v/>
      </c>
      <c r="O141" s="138" t="str">
        <f t="shared" si="9"/>
        <v/>
      </c>
      <c r="P141" s="169" t="str" cm="1">
        <f t="array" ref="P141">IF(""=$F141,"",IF(450=1*$F141,  IF(0&lt;COUNTIFS(WeightRange,"&gt;"&amp;0,TypeRange,"2"), TRUE, IF(AND(0&lt;COUNTIFS(WeightRange,"&gt;"&amp;0,TypeRange,"3"),0=COUNTIFS(WeightRange,"&gt;"&amp;0,TypeRange,{"2","2?"})), FALSE, TRUE)), ""))</f>
        <v/>
      </c>
      <c r="Q141" s="169" t="str">
        <f>IF(""=$F141,"",IF(450=$F141,0&lt;COUNTIFS(WeightRange,"&gt;="&amp;$I141,DOSRange,$D141,EAPGRange,$F141,PaidRange,"EAPG")-COUNTIFS($I141:$I$520,$I141,$D141:$D$520,$D141,$F141:$F$520,$F141,$C141:$C$520,"EAPG"),FALSE))</f>
        <v/>
      </c>
      <c r="R141" s="169" t="str" cm="1">
        <f t="array" ref="R141">IF(""=$F141,"",AND("Yes"=$L141,0&lt;SUM(COUNTIFS(WeightRange,"&gt;"&amp;0,DOSRange,$D141,TypeRange,{"2","3","21","22","23","25"}))))</f>
        <v/>
      </c>
      <c r="S141" s="170" t="str">
        <f t="shared" si="13"/>
        <v/>
      </c>
      <c r="T141" s="138"/>
      <c r="U141" s="177" t="str">
        <f t="shared" si="1"/>
        <v/>
      </c>
      <c r="V141" s="171" t="str">
        <f>IF($F141="","",MAX(0.25,IF(AND("2"=$J141,1&lt;COUNTIF(TypeRange,2)),0.5^(COUNTIFS(TypeRange,"2",DOSRange,$D141,WeightRange,"&gt;="&amp;$I141)-COUNTIFS($J141:$J$520,"2",$D141:$D$520,$D141,$I141:$I$520,$I141)),1)))</f>
        <v/>
      </c>
      <c r="W141" s="171" t="str">
        <f>IF($F141="","",MAX(0.25,IF(AND("Yes"=$O141,1&lt;COUNTIFS(AncDiscoRange,"Yes",DOSRange,$D141,EAPGRange,$F141,PaidRange,"EAPG")),0.5^(COUNTIFS(AncDiscoRange,"Yes",WeightRange,"&gt;="&amp;$I141,DOSRange,$D141,EAPGRange,$F141,PaidRange,"EAPG")-COUNTIFS($O141:$O$520,"Yes",$I141:$I$520,$I141,$D141:$D$520,$D141,$F141:$F$520,$F141,$C141:$C$520,"EAPG")),1)))</f>
        <v/>
      </c>
      <c r="X141" s="172" t="str">
        <f t="shared" si="10"/>
        <v/>
      </c>
      <c r="Y141" s="138"/>
      <c r="Z141" s="173" t="str">
        <f t="shared" si="3"/>
        <v/>
      </c>
      <c r="AA141" s="174" t="str">
        <f t="shared" si="14"/>
        <v/>
      </c>
      <c r="AB141" s="175" t="str">
        <f t="shared" si="11"/>
        <v/>
      </c>
    </row>
    <row r="142" spans="2:28" ht="15" x14ac:dyDescent="0.25">
      <c r="B142" s="163">
        <f t="shared" si="15"/>
        <v>122</v>
      </c>
      <c r="C142" s="119"/>
      <c r="D142" s="190"/>
      <c r="E142" s="165"/>
      <c r="F142" s="166"/>
      <c r="G142" s="169" t="str">
        <f>IF(""=F142,"",MATCH(1*$F142,'EAPG Table'!$B:$B,0))</f>
        <v/>
      </c>
      <c r="H142" s="165" t="str" cm="1">
        <f t="array" ref="H142">IF($F142="","",INDEX('EAPG Table'!$C:$C,$G142))</f>
        <v/>
      </c>
      <c r="I142" s="167" t="str" cm="1">
        <f t="array" ref="I142">IF($F142="","",IF("EAPG"&lt;&gt;C142,0,INDEX('EAPG Table'!$I:$I,$G142)))</f>
        <v/>
      </c>
      <c r="J142" s="138" t="str" cm="1">
        <f t="array" ref="J142">IF($F142="", "", INDEX('EAPG Table'!$D:$D, $G142))</f>
        <v/>
      </c>
      <c r="K142" s="119"/>
      <c r="L142" s="224" t="str" cm="1">
        <f t="array" ref="L142">IF(""=$F142,"",TRIM(INDEX('EAPG Table'!$F:$F,$G142)))</f>
        <v/>
      </c>
      <c r="M142" s="163"/>
      <c r="N142" s="138" t="str">
        <f t="shared" si="12"/>
        <v/>
      </c>
      <c r="O142" s="138" t="str">
        <f t="shared" si="9"/>
        <v/>
      </c>
      <c r="P142" s="169" t="str" cm="1">
        <f t="array" ref="P142">IF(""=$F142,"",IF(450=1*$F142,  IF(0&lt;COUNTIFS(WeightRange,"&gt;"&amp;0,TypeRange,"2"), TRUE, IF(AND(0&lt;COUNTIFS(WeightRange,"&gt;"&amp;0,TypeRange,"3"),0=COUNTIFS(WeightRange,"&gt;"&amp;0,TypeRange,{"2","2?"})), FALSE, TRUE)), ""))</f>
        <v/>
      </c>
      <c r="Q142" s="169" t="str">
        <f>IF(""=$F142,"",IF(450=$F142,0&lt;COUNTIFS(WeightRange,"&gt;="&amp;$I142,DOSRange,$D142,EAPGRange,$F142,PaidRange,"EAPG")-COUNTIFS($I142:$I$520,$I142,$D142:$D$520,$D142,$F142:$F$520,$F142,$C142:$C$520,"EAPG"),FALSE))</f>
        <v/>
      </c>
      <c r="R142" s="169" t="str" cm="1">
        <f t="array" ref="R142">IF(""=$F142,"",AND("Yes"=$L142,0&lt;SUM(COUNTIFS(WeightRange,"&gt;"&amp;0,DOSRange,$D142,TypeRange,{"2","3","21","22","23","25"}))))</f>
        <v/>
      </c>
      <c r="S142" s="170" t="str">
        <f t="shared" si="13"/>
        <v/>
      </c>
      <c r="T142" s="138"/>
      <c r="U142" s="177" t="str">
        <f t="shared" si="1"/>
        <v/>
      </c>
      <c r="V142" s="171" t="str">
        <f>IF($F142="","",MAX(0.25,IF(AND("2"=$J142,1&lt;COUNTIF(TypeRange,2)),0.5^(COUNTIFS(TypeRange,"2",DOSRange,$D142,WeightRange,"&gt;="&amp;$I142)-COUNTIFS($J142:$J$520,"2",$D142:$D$520,$D142,$I142:$I$520,$I142)),1)))</f>
        <v/>
      </c>
      <c r="W142" s="171" t="str">
        <f>IF($F142="","",MAX(0.25,IF(AND("Yes"=$O142,1&lt;COUNTIFS(AncDiscoRange,"Yes",DOSRange,$D142,EAPGRange,$F142,PaidRange,"EAPG")),0.5^(COUNTIFS(AncDiscoRange,"Yes",WeightRange,"&gt;="&amp;$I142,DOSRange,$D142,EAPGRange,$F142,PaidRange,"EAPG")-COUNTIFS($O142:$O$520,"Yes",$I142:$I$520,$I142,$D142:$D$520,$D142,$F142:$F$520,$F142,$C142:$C$520,"EAPG")),1)))</f>
        <v/>
      </c>
      <c r="X142" s="172" t="str">
        <f t="shared" si="10"/>
        <v/>
      </c>
      <c r="Y142" s="138"/>
      <c r="Z142" s="173" t="str">
        <f t="shared" si="3"/>
        <v/>
      </c>
      <c r="AA142" s="174" t="str">
        <f t="shared" si="14"/>
        <v/>
      </c>
      <c r="AB142" s="175" t="str">
        <f t="shared" si="11"/>
        <v/>
      </c>
    </row>
    <row r="143" spans="2:28" ht="15" x14ac:dyDescent="0.25">
      <c r="B143" s="163">
        <f t="shared" si="15"/>
        <v>123</v>
      </c>
      <c r="C143" s="119"/>
      <c r="D143" s="190"/>
      <c r="E143" s="165"/>
      <c r="F143" s="166"/>
      <c r="G143" s="169" t="str">
        <f>IF(""=F143,"",MATCH(1*$F143,'EAPG Table'!$B:$B,0))</f>
        <v/>
      </c>
      <c r="H143" s="165" t="str" cm="1">
        <f t="array" ref="H143">IF($F143="","",INDEX('EAPG Table'!$C:$C,$G143))</f>
        <v/>
      </c>
      <c r="I143" s="167" t="str" cm="1">
        <f t="array" ref="I143">IF($F143="","",IF("EAPG"&lt;&gt;C143,0,INDEX('EAPG Table'!$I:$I,$G143)))</f>
        <v/>
      </c>
      <c r="J143" s="138" t="str" cm="1">
        <f t="array" ref="J143">IF($F143="", "", INDEX('EAPG Table'!$D:$D, $G143))</f>
        <v/>
      </c>
      <c r="K143" s="119"/>
      <c r="L143" s="224" t="str" cm="1">
        <f t="array" ref="L143">IF(""=$F143,"",TRIM(INDEX('EAPG Table'!$F:$F,$G143)))</f>
        <v/>
      </c>
      <c r="M143" s="163"/>
      <c r="N143" s="138" t="str">
        <f t="shared" si="12"/>
        <v/>
      </c>
      <c r="O143" s="138" t="str">
        <f t="shared" si="9"/>
        <v/>
      </c>
      <c r="P143" s="169" t="str" cm="1">
        <f t="array" ref="P143">IF(""=$F143,"",IF(450=1*$F143,  IF(0&lt;COUNTIFS(WeightRange,"&gt;"&amp;0,TypeRange,"2"), TRUE, IF(AND(0&lt;COUNTIFS(WeightRange,"&gt;"&amp;0,TypeRange,"3"),0=COUNTIFS(WeightRange,"&gt;"&amp;0,TypeRange,{"2","2?"})), FALSE, TRUE)), ""))</f>
        <v/>
      </c>
      <c r="Q143" s="169" t="str">
        <f>IF(""=$F143,"",IF(450=$F143,0&lt;COUNTIFS(WeightRange,"&gt;="&amp;$I143,DOSRange,$D143,EAPGRange,$F143,PaidRange,"EAPG")-COUNTIFS($I143:$I$520,$I143,$D143:$D$520,$D143,$F143:$F$520,$F143,$C143:$C$520,"EAPG"),FALSE))</f>
        <v/>
      </c>
      <c r="R143" s="169" t="str" cm="1">
        <f t="array" ref="R143">IF(""=$F143,"",AND("Yes"=$L143,0&lt;SUM(COUNTIFS(WeightRange,"&gt;"&amp;0,DOSRange,$D143,TypeRange,{"2","3","21","22","23","25"}))))</f>
        <v/>
      </c>
      <c r="S143" s="170" t="str">
        <f t="shared" si="13"/>
        <v/>
      </c>
      <c r="T143" s="138"/>
      <c r="U143" s="177" t="str">
        <f t="shared" si="1"/>
        <v/>
      </c>
      <c r="V143" s="171" t="str">
        <f>IF($F143="","",MAX(0.25,IF(AND("2"=$J143,1&lt;COUNTIF(TypeRange,2)),0.5^(COUNTIFS(TypeRange,"2",DOSRange,$D143,WeightRange,"&gt;="&amp;$I143)-COUNTIFS($J143:$J$520,"2",$D143:$D$520,$D143,$I143:$I$520,$I143)),1)))</f>
        <v/>
      </c>
      <c r="W143" s="171" t="str">
        <f>IF($F143="","",MAX(0.25,IF(AND("Yes"=$O143,1&lt;COUNTIFS(AncDiscoRange,"Yes",DOSRange,$D143,EAPGRange,$F143,PaidRange,"EAPG")),0.5^(COUNTIFS(AncDiscoRange,"Yes",WeightRange,"&gt;="&amp;$I143,DOSRange,$D143,EAPGRange,$F143,PaidRange,"EAPG")-COUNTIFS($O143:$O$520,"Yes",$I143:$I$520,$I143,$D143:$D$520,$D143,$F143:$F$520,$F143,$C143:$C$520,"EAPG")),1)))</f>
        <v/>
      </c>
      <c r="X143" s="172" t="str">
        <f t="shared" si="10"/>
        <v/>
      </c>
      <c r="Y143" s="138"/>
      <c r="Z143" s="173" t="str">
        <f t="shared" si="3"/>
        <v/>
      </c>
      <c r="AA143" s="174" t="str">
        <f t="shared" si="14"/>
        <v/>
      </c>
      <c r="AB143" s="175" t="str">
        <f t="shared" si="11"/>
        <v/>
      </c>
    </row>
    <row r="144" spans="2:28" ht="15" x14ac:dyDescent="0.25">
      <c r="B144" s="163">
        <f t="shared" si="15"/>
        <v>124</v>
      </c>
      <c r="C144" s="119"/>
      <c r="D144" s="190"/>
      <c r="E144" s="165"/>
      <c r="F144" s="166"/>
      <c r="G144" s="169" t="str">
        <f>IF(""=F144,"",MATCH(1*$F144,'EAPG Table'!$B:$B,0))</f>
        <v/>
      </c>
      <c r="H144" s="165" t="str" cm="1">
        <f t="array" ref="H144">IF($F144="","",INDEX('EAPG Table'!$C:$C,$G144))</f>
        <v/>
      </c>
      <c r="I144" s="167" t="str" cm="1">
        <f t="array" ref="I144">IF($F144="","",IF("EAPG"&lt;&gt;C144,0,INDEX('EAPG Table'!$I:$I,$G144)))</f>
        <v/>
      </c>
      <c r="J144" s="138" t="str" cm="1">
        <f t="array" ref="J144">IF($F144="", "", INDEX('EAPG Table'!$D:$D, $G144))</f>
        <v/>
      </c>
      <c r="K144" s="119"/>
      <c r="L144" s="224" t="str" cm="1">
        <f t="array" ref="L144">IF(""=$F144,"",TRIM(INDEX('EAPG Table'!$F:$F,$G144)))</f>
        <v/>
      </c>
      <c r="M144" s="163"/>
      <c r="N144" s="138" t="str">
        <f t="shared" si="12"/>
        <v/>
      </c>
      <c r="O144" s="138" t="str">
        <f t="shared" si="9"/>
        <v/>
      </c>
      <c r="P144" s="169" t="str" cm="1">
        <f t="array" ref="P144">IF(""=$F144,"",IF(450=1*$F144,  IF(0&lt;COUNTIFS(WeightRange,"&gt;"&amp;0,TypeRange,"2"), TRUE, IF(AND(0&lt;COUNTIFS(WeightRange,"&gt;"&amp;0,TypeRange,"3"),0=COUNTIFS(WeightRange,"&gt;"&amp;0,TypeRange,{"2","2?"})), FALSE, TRUE)), ""))</f>
        <v/>
      </c>
      <c r="Q144" s="169" t="str">
        <f>IF(""=$F144,"",IF(450=$F144,0&lt;COUNTIFS(WeightRange,"&gt;="&amp;$I144,DOSRange,$D144,EAPGRange,$F144,PaidRange,"EAPG")-COUNTIFS($I144:$I$520,$I144,$D144:$D$520,$D144,$F144:$F$520,$F144,$C144:$C$520,"EAPG"),FALSE))</f>
        <v/>
      </c>
      <c r="R144" s="169" t="str" cm="1">
        <f t="array" ref="R144">IF(""=$F144,"",AND("Yes"=$L144,0&lt;SUM(COUNTIFS(WeightRange,"&gt;"&amp;0,DOSRange,$D144,TypeRange,{"2","3","21","22","23","25"}))))</f>
        <v/>
      </c>
      <c r="S144" s="170" t="str">
        <f t="shared" si="13"/>
        <v/>
      </c>
      <c r="T144" s="138"/>
      <c r="U144" s="177" t="str">
        <f t="shared" si="1"/>
        <v/>
      </c>
      <c r="V144" s="171" t="str">
        <f>IF($F144="","",MAX(0.25,IF(AND("2"=$J144,1&lt;COUNTIF(TypeRange,2)),0.5^(COUNTIFS(TypeRange,"2",DOSRange,$D144,WeightRange,"&gt;="&amp;$I144)-COUNTIFS($J144:$J$520,"2",$D144:$D$520,$D144,$I144:$I$520,$I144)),1)))</f>
        <v/>
      </c>
      <c r="W144" s="171" t="str">
        <f>IF($F144="","",MAX(0.25,IF(AND("Yes"=$O144,1&lt;COUNTIFS(AncDiscoRange,"Yes",DOSRange,$D144,EAPGRange,$F144,PaidRange,"EAPG")),0.5^(COUNTIFS(AncDiscoRange,"Yes",WeightRange,"&gt;="&amp;$I144,DOSRange,$D144,EAPGRange,$F144,PaidRange,"EAPG")-COUNTIFS($O144:$O$520,"Yes",$I144:$I$520,$I144,$D144:$D$520,$D144,$F144:$F$520,$F144,$C144:$C$520,"EAPG")),1)))</f>
        <v/>
      </c>
      <c r="X144" s="172" t="str">
        <f t="shared" si="10"/>
        <v/>
      </c>
      <c r="Y144" s="138"/>
      <c r="Z144" s="173" t="str">
        <f t="shared" si="3"/>
        <v/>
      </c>
      <c r="AA144" s="174" t="str">
        <f t="shared" si="14"/>
        <v/>
      </c>
      <c r="AB144" s="175" t="str">
        <f t="shared" si="11"/>
        <v/>
      </c>
    </row>
    <row r="145" spans="2:28" ht="15" x14ac:dyDescent="0.25">
      <c r="B145" s="178">
        <f t="shared" si="15"/>
        <v>125</v>
      </c>
      <c r="C145" s="120"/>
      <c r="D145" s="191"/>
      <c r="E145" s="179"/>
      <c r="F145" s="166"/>
      <c r="G145" s="182" t="str">
        <f>IF(""=F145,"",MATCH(1*$F145,'EAPG Table'!$B:$B,0))</f>
        <v/>
      </c>
      <c r="H145" s="179" t="str" cm="1">
        <f t="array" ref="H145">IF($F145="","",INDEX('EAPG Table'!$C:$C,$G145))</f>
        <v/>
      </c>
      <c r="I145" s="180" t="str" cm="1">
        <f t="array" ref="I145">IF($F145="","",IF("EAPG"&lt;&gt;C145,0,INDEX('EAPG Table'!$I:$I,$G145)))</f>
        <v/>
      </c>
      <c r="J145" s="181" t="str" cm="1">
        <f t="array" ref="J145">IF($F145="", "", INDEX('EAPG Table'!$D:$D, $G145))</f>
        <v/>
      </c>
      <c r="K145" s="120"/>
      <c r="L145" s="225" t="str" cm="1">
        <f t="array" ref="L145">IF(""=$F145,"",TRIM(INDEX('EAPG Table'!$F:$F,$G145)))</f>
        <v/>
      </c>
      <c r="M145" s="163"/>
      <c r="N145" s="181" t="str">
        <f t="shared" si="12"/>
        <v/>
      </c>
      <c r="O145" s="181" t="str">
        <f t="shared" si="9"/>
        <v/>
      </c>
      <c r="P145" s="182" t="str" cm="1">
        <f t="array" ref="P145">IF(""=$F145,"",IF(450=1*$F145,  IF(0&lt;COUNTIFS(WeightRange,"&gt;"&amp;0,TypeRange,"2"), TRUE, IF(AND(0&lt;COUNTIFS(WeightRange,"&gt;"&amp;0,TypeRange,"3"),0=COUNTIFS(WeightRange,"&gt;"&amp;0,TypeRange,{"2","2?"})), FALSE, TRUE)), ""))</f>
        <v/>
      </c>
      <c r="Q145" s="182" t="str">
        <f>IF(""=$F145,"",IF(450=$F145,0&lt;COUNTIFS(WeightRange,"&gt;="&amp;$I145,DOSRange,$D145,EAPGRange,$F145,PaidRange,"EAPG")-COUNTIFS($I145:$I$520,$I145,$D145:$D$520,$D145,$F145:$F$520,$F145,$C145:$C$520,"EAPG"),FALSE))</f>
        <v/>
      </c>
      <c r="R145" s="182" t="str" cm="1">
        <f t="array" ref="R145">IF(""=$F145,"",AND("Yes"=$L145,0&lt;SUM(COUNTIFS(WeightRange,"&gt;"&amp;0,DOSRange,$D145,TypeRange,{"2","3","21","22","23","25"}))))</f>
        <v/>
      </c>
      <c r="S145" s="183" t="str">
        <f t="shared" si="13"/>
        <v/>
      </c>
      <c r="T145" s="138"/>
      <c r="U145" s="184" t="str">
        <f t="shared" si="1"/>
        <v/>
      </c>
      <c r="V145" s="185" t="str">
        <f>IF($F145="","",MAX(0.25,IF(AND("2"=$J145,1&lt;COUNTIF(TypeRange,2)),0.5^(COUNTIFS(TypeRange,"2",DOSRange,$D145,WeightRange,"&gt;="&amp;$I145)-COUNTIFS($J145:$J$520,"2",$D145:$D$520,$D145,$I145:$I$520,$I145)),1)))</f>
        <v/>
      </c>
      <c r="W145" s="185" t="str">
        <f>IF($F145="","",MAX(0.25,IF(AND("Yes"=$O145,1&lt;COUNTIFS(AncDiscoRange,"Yes",DOSRange,$D145,EAPGRange,$F145,PaidRange,"EAPG")),0.5^(COUNTIFS(AncDiscoRange,"Yes",WeightRange,"&gt;="&amp;$I145,DOSRange,$D145,EAPGRange,$F145,PaidRange,"EAPG")-COUNTIFS($O145:$O$520,"Yes",$I145:$I$520,$I145,$D145:$D$520,$D145,$F145:$F$520,$F145,$C145:$C$520,"EAPG")),1)))</f>
        <v/>
      </c>
      <c r="X145" s="186" t="str">
        <f t="shared" si="10"/>
        <v/>
      </c>
      <c r="Y145" s="138"/>
      <c r="Z145" s="187" t="str">
        <f t="shared" si="3"/>
        <v/>
      </c>
      <c r="AA145" s="188" t="str">
        <f t="shared" si="14"/>
        <v/>
      </c>
      <c r="AB145" s="189" t="str">
        <f t="shared" si="11"/>
        <v/>
      </c>
    </row>
    <row r="146" spans="2:28" ht="15" x14ac:dyDescent="0.25">
      <c r="B146" s="163">
        <f t="shared" si="15"/>
        <v>126</v>
      </c>
      <c r="C146" s="119"/>
      <c r="D146" s="190"/>
      <c r="E146" s="165"/>
      <c r="F146" s="166"/>
      <c r="G146" s="169" t="str">
        <f>IF(""=F146,"",MATCH(1*$F146,'EAPG Table'!$B:$B,0))</f>
        <v/>
      </c>
      <c r="H146" s="165" t="str" cm="1">
        <f t="array" ref="H146">IF($F146="","",INDEX('EAPG Table'!$C:$C,$G146))</f>
        <v/>
      </c>
      <c r="I146" s="167" t="str" cm="1">
        <f t="array" ref="I146">IF($F146="","",IF("EAPG"&lt;&gt;C146,0,INDEX('EAPG Table'!$I:$I,$G146)))</f>
        <v/>
      </c>
      <c r="J146" s="138" t="str" cm="1">
        <f t="array" ref="J146">IF($F146="", "", INDEX('EAPG Table'!$D:$D, $G146))</f>
        <v/>
      </c>
      <c r="K146" s="119"/>
      <c r="L146" s="224" t="str" cm="1">
        <f t="array" ref="L146">IF(""=$F146,"",TRIM(INDEX('EAPG Table'!$F:$F,$G146)))</f>
        <v/>
      </c>
      <c r="M146" s="163"/>
      <c r="N146" s="138" t="str">
        <f t="shared" si="12"/>
        <v/>
      </c>
      <c r="O146" s="138" t="str">
        <f t="shared" si="9"/>
        <v/>
      </c>
      <c r="P146" s="169" t="str" cm="1">
        <f t="array" ref="P146">IF(""=$F146,"",IF(450=1*$F146,  IF(0&lt;COUNTIFS(WeightRange,"&gt;"&amp;0,TypeRange,"2"), TRUE, IF(AND(0&lt;COUNTIFS(WeightRange,"&gt;"&amp;0,TypeRange,"3"),0=COUNTIFS(WeightRange,"&gt;"&amp;0,TypeRange,{"2","2?"})), FALSE, TRUE)), ""))</f>
        <v/>
      </c>
      <c r="Q146" s="169" t="str">
        <f>IF(""=$F146,"",IF(450=$F146,0&lt;COUNTIFS(WeightRange,"&gt;="&amp;$I146,DOSRange,$D146,EAPGRange,$F146,PaidRange,"EAPG")-COUNTIFS($I146:$I$520,$I146,$D146:$D$520,$D146,$F146:$F$520,$F146,$C146:$C$520,"EAPG"),FALSE))</f>
        <v/>
      </c>
      <c r="R146" s="169" t="str" cm="1">
        <f t="array" ref="R146">IF(""=$F146,"",AND("Yes"=$L146,0&lt;SUM(COUNTIFS(WeightRange,"&gt;"&amp;0,DOSRange,$D146,TypeRange,{"2","3","21","22","23","25"}))))</f>
        <v/>
      </c>
      <c r="S146" s="170" t="str">
        <f t="shared" si="13"/>
        <v/>
      </c>
      <c r="T146" s="138"/>
      <c r="U146" s="177" t="str">
        <f t="shared" si="1"/>
        <v/>
      </c>
      <c r="V146" s="171" t="str">
        <f>IF($F146="","",MAX(0.25,IF(AND("2"=$J146,1&lt;COUNTIF(TypeRange,2)),0.5^(COUNTIFS(TypeRange,"2",DOSRange,$D146,WeightRange,"&gt;="&amp;$I146)-COUNTIFS($J146:$J$520,"2",$D146:$D$520,$D146,$I146:$I$520,$I146)),1)))</f>
        <v/>
      </c>
      <c r="W146" s="171" t="str">
        <f>IF($F146="","",MAX(0.25,IF(AND("Yes"=$O146,1&lt;COUNTIFS(AncDiscoRange,"Yes",DOSRange,$D146,EAPGRange,$F146,PaidRange,"EAPG")),0.5^(COUNTIFS(AncDiscoRange,"Yes",WeightRange,"&gt;="&amp;$I146,DOSRange,$D146,EAPGRange,$F146,PaidRange,"EAPG")-COUNTIFS($O146:$O$520,"Yes",$I146:$I$520,$I146,$D146:$D$520,$D146,$F146:$F$520,$F146,$C146:$C$520,"EAPG")),1)))</f>
        <v/>
      </c>
      <c r="X146" s="172" t="str">
        <f t="shared" si="10"/>
        <v/>
      </c>
      <c r="Y146" s="138"/>
      <c r="Z146" s="173" t="str">
        <f t="shared" si="3"/>
        <v/>
      </c>
      <c r="AA146" s="174" t="str">
        <f t="shared" si="14"/>
        <v/>
      </c>
      <c r="AB146" s="175" t="str">
        <f t="shared" si="11"/>
        <v/>
      </c>
    </row>
    <row r="147" spans="2:28" ht="15" x14ac:dyDescent="0.25">
      <c r="B147" s="163">
        <f t="shared" si="15"/>
        <v>127</v>
      </c>
      <c r="C147" s="119"/>
      <c r="D147" s="190"/>
      <c r="E147" s="165"/>
      <c r="F147" s="166"/>
      <c r="G147" s="169" t="str">
        <f>IF(""=F147,"",MATCH(1*$F147,'EAPG Table'!$B:$B,0))</f>
        <v/>
      </c>
      <c r="H147" s="165" t="str" cm="1">
        <f t="array" ref="H147">IF($F147="","",INDEX('EAPG Table'!$C:$C,$G147))</f>
        <v/>
      </c>
      <c r="I147" s="167" t="str" cm="1">
        <f t="array" ref="I147">IF($F147="","",IF("EAPG"&lt;&gt;C147,0,INDEX('EAPG Table'!$I:$I,$G147)))</f>
        <v/>
      </c>
      <c r="J147" s="138" t="str" cm="1">
        <f t="array" ref="J147">IF($F147="", "", INDEX('EAPG Table'!$D:$D, $G147))</f>
        <v/>
      </c>
      <c r="K147" s="119"/>
      <c r="L147" s="224" t="str" cm="1">
        <f t="array" ref="L147">IF(""=$F147,"",TRIM(INDEX('EAPG Table'!$F:$F,$G147)))</f>
        <v/>
      </c>
      <c r="M147" s="163"/>
      <c r="N147" s="138" t="str">
        <f t="shared" si="12"/>
        <v/>
      </c>
      <c r="O147" s="138" t="str">
        <f t="shared" si="9"/>
        <v/>
      </c>
      <c r="P147" s="169" t="str" cm="1">
        <f t="array" ref="P147">IF(""=$F147,"",IF(450=1*$F147,  IF(0&lt;COUNTIFS(WeightRange,"&gt;"&amp;0,TypeRange,"2"), TRUE, IF(AND(0&lt;COUNTIFS(WeightRange,"&gt;"&amp;0,TypeRange,"3"),0=COUNTIFS(WeightRange,"&gt;"&amp;0,TypeRange,{"2","2?"})), FALSE, TRUE)), ""))</f>
        <v/>
      </c>
      <c r="Q147" s="169" t="str">
        <f>IF(""=$F147,"",IF(450=$F147,0&lt;COUNTIFS(WeightRange,"&gt;="&amp;$I147,DOSRange,$D147,EAPGRange,$F147,PaidRange,"EAPG")-COUNTIFS($I147:$I$520,$I147,$D147:$D$520,$D147,$F147:$F$520,$F147,$C147:$C$520,"EAPG"),FALSE))</f>
        <v/>
      </c>
      <c r="R147" s="169" t="str" cm="1">
        <f t="array" ref="R147">IF(""=$F147,"",AND("Yes"=$L147,0&lt;SUM(COUNTIFS(WeightRange,"&gt;"&amp;0,DOSRange,$D147,TypeRange,{"2","3","21","22","23","25"}))))</f>
        <v/>
      </c>
      <c r="S147" s="170" t="str">
        <f t="shared" si="13"/>
        <v/>
      </c>
      <c r="T147" s="138"/>
      <c r="U147" s="177" t="str">
        <f t="shared" si="1"/>
        <v/>
      </c>
      <c r="V147" s="171" t="str">
        <f>IF($F147="","",MAX(0.25,IF(AND("2"=$J147,1&lt;COUNTIF(TypeRange,2)),0.5^(COUNTIFS(TypeRange,"2",DOSRange,$D147,WeightRange,"&gt;="&amp;$I147)-COUNTIFS($J147:$J$520,"2",$D147:$D$520,$D147,$I147:$I$520,$I147)),1)))</f>
        <v/>
      </c>
      <c r="W147" s="171" t="str">
        <f>IF($F147="","",MAX(0.25,IF(AND("Yes"=$O147,1&lt;COUNTIFS(AncDiscoRange,"Yes",DOSRange,$D147,EAPGRange,$F147,PaidRange,"EAPG")),0.5^(COUNTIFS(AncDiscoRange,"Yes",WeightRange,"&gt;="&amp;$I147,DOSRange,$D147,EAPGRange,$F147,PaidRange,"EAPG")-COUNTIFS($O147:$O$520,"Yes",$I147:$I$520,$I147,$D147:$D$520,$D147,$F147:$F$520,$F147,$C147:$C$520,"EAPG")),1)))</f>
        <v/>
      </c>
      <c r="X147" s="172" t="str">
        <f t="shared" si="10"/>
        <v/>
      </c>
      <c r="Y147" s="138"/>
      <c r="Z147" s="173" t="str">
        <f t="shared" si="3"/>
        <v/>
      </c>
      <c r="AA147" s="174" t="str">
        <f t="shared" si="14"/>
        <v/>
      </c>
      <c r="AB147" s="175" t="str">
        <f t="shared" si="11"/>
        <v/>
      </c>
    </row>
    <row r="148" spans="2:28" ht="15" x14ac:dyDescent="0.25">
      <c r="B148" s="163">
        <f t="shared" si="15"/>
        <v>128</v>
      </c>
      <c r="C148" s="119"/>
      <c r="D148" s="190"/>
      <c r="E148" s="165"/>
      <c r="F148" s="166"/>
      <c r="G148" s="169" t="str">
        <f>IF(""=F148,"",MATCH(1*$F148,'EAPG Table'!$B:$B,0))</f>
        <v/>
      </c>
      <c r="H148" s="165" t="str" cm="1">
        <f t="array" ref="H148">IF($F148="","",INDEX('EAPG Table'!$C:$C,$G148))</f>
        <v/>
      </c>
      <c r="I148" s="167" t="str" cm="1">
        <f t="array" ref="I148">IF($F148="","",IF("EAPG"&lt;&gt;C148,0,INDEX('EAPG Table'!$I:$I,$G148)))</f>
        <v/>
      </c>
      <c r="J148" s="138" t="str" cm="1">
        <f t="array" ref="J148">IF($F148="", "", INDEX('EAPG Table'!$D:$D, $G148))</f>
        <v/>
      </c>
      <c r="K148" s="119"/>
      <c r="L148" s="224" t="str" cm="1">
        <f t="array" ref="L148">IF(""=$F148,"",TRIM(INDEX('EAPG Table'!$F:$F,$G148)))</f>
        <v/>
      </c>
      <c r="M148" s="163"/>
      <c r="N148" s="138" t="str">
        <f t="shared" si="12"/>
        <v/>
      </c>
      <c r="O148" s="138" t="str">
        <f t="shared" si="9"/>
        <v/>
      </c>
      <c r="P148" s="169" t="str" cm="1">
        <f t="array" ref="P148">IF(""=$F148,"",IF(450=1*$F148,  IF(0&lt;COUNTIFS(WeightRange,"&gt;"&amp;0,TypeRange,"2"), TRUE, IF(AND(0&lt;COUNTIFS(WeightRange,"&gt;"&amp;0,TypeRange,"3"),0=COUNTIFS(WeightRange,"&gt;"&amp;0,TypeRange,{"2","2?"})), FALSE, TRUE)), ""))</f>
        <v/>
      </c>
      <c r="Q148" s="169" t="str">
        <f>IF(""=$F148,"",IF(450=$F148,0&lt;COUNTIFS(WeightRange,"&gt;="&amp;$I148,DOSRange,$D148,EAPGRange,$F148,PaidRange,"EAPG")-COUNTIFS($I148:$I$520,$I148,$D148:$D$520,$D148,$F148:$F$520,$F148,$C148:$C$520,"EAPG"),FALSE))</f>
        <v/>
      </c>
      <c r="R148" s="169" t="str" cm="1">
        <f t="array" ref="R148">IF(""=$F148,"",AND("Yes"=$L148,0&lt;SUM(COUNTIFS(WeightRange,"&gt;"&amp;0,DOSRange,$D148,TypeRange,{"2","3","21","22","23","25"}))))</f>
        <v/>
      </c>
      <c r="S148" s="170" t="str">
        <f t="shared" si="13"/>
        <v/>
      </c>
      <c r="T148" s="138"/>
      <c r="U148" s="177" t="str">
        <f t="shared" si="1"/>
        <v/>
      </c>
      <c r="V148" s="171" t="str">
        <f>IF($F148="","",MAX(0.25,IF(AND("2"=$J148,1&lt;COUNTIF(TypeRange,2)),0.5^(COUNTIFS(TypeRange,"2",DOSRange,$D148,WeightRange,"&gt;="&amp;$I148)-COUNTIFS($J148:$J$520,"2",$D148:$D$520,$D148,$I148:$I$520,$I148)),1)))</f>
        <v/>
      </c>
      <c r="W148" s="171" t="str">
        <f>IF($F148="","",MAX(0.25,IF(AND("Yes"=$O148,1&lt;COUNTIFS(AncDiscoRange,"Yes",DOSRange,$D148,EAPGRange,$F148,PaidRange,"EAPG")),0.5^(COUNTIFS(AncDiscoRange,"Yes",WeightRange,"&gt;="&amp;$I148,DOSRange,$D148,EAPGRange,$F148,PaidRange,"EAPG")-COUNTIFS($O148:$O$520,"Yes",$I148:$I$520,$I148,$D148:$D$520,$D148,$F148:$F$520,$F148,$C148:$C$520,"EAPG")),1)))</f>
        <v/>
      </c>
      <c r="X148" s="172" t="str">
        <f t="shared" si="10"/>
        <v/>
      </c>
      <c r="Y148" s="138"/>
      <c r="Z148" s="173" t="str">
        <f t="shared" si="3"/>
        <v/>
      </c>
      <c r="AA148" s="174" t="str">
        <f t="shared" si="14"/>
        <v/>
      </c>
      <c r="AB148" s="175" t="str">
        <f t="shared" si="11"/>
        <v/>
      </c>
    </row>
    <row r="149" spans="2:28" ht="15" x14ac:dyDescent="0.25">
      <c r="B149" s="163">
        <f t="shared" si="15"/>
        <v>129</v>
      </c>
      <c r="C149" s="119"/>
      <c r="D149" s="190"/>
      <c r="E149" s="165"/>
      <c r="F149" s="166"/>
      <c r="G149" s="169" t="str">
        <f>IF(""=F149,"",MATCH(1*$F149,'EAPG Table'!$B:$B,0))</f>
        <v/>
      </c>
      <c r="H149" s="165" t="str" cm="1">
        <f t="array" ref="H149">IF($F149="","",INDEX('EAPG Table'!$C:$C,$G149))</f>
        <v/>
      </c>
      <c r="I149" s="167" t="str" cm="1">
        <f t="array" ref="I149">IF($F149="","",IF("EAPG"&lt;&gt;C149,0,INDEX('EAPG Table'!$I:$I,$G149)))</f>
        <v/>
      </c>
      <c r="J149" s="138" t="str" cm="1">
        <f t="array" ref="J149">IF($F149="", "", INDEX('EAPG Table'!$D:$D, $G149))</f>
        <v/>
      </c>
      <c r="K149" s="119"/>
      <c r="L149" s="224" t="str" cm="1">
        <f t="array" ref="L149">IF(""=$F149,"",TRIM(INDEX('EAPG Table'!$F:$F,$G149)))</f>
        <v/>
      </c>
      <c r="M149" s="163"/>
      <c r="N149" s="138" t="str">
        <f t="shared" si="12"/>
        <v/>
      </c>
      <c r="O149" s="138" t="str">
        <f t="shared" ref="O149:O212" si="16">IF(""=$F149,"",IF(AND("4"=$J149,"00450"&lt;&gt;$F149,1&lt;COUNTIFS($J$21:$J$520,"4",EAPGRange,$F149,DOSRange,$D149)),"Yes","No"))</f>
        <v/>
      </c>
      <c r="P149" s="169" t="str" cm="1">
        <f t="array" ref="P149">IF(""=$F149,"",IF(450=1*$F149,  IF(0&lt;COUNTIFS(WeightRange,"&gt;"&amp;0,TypeRange,"2"), TRUE, IF(AND(0&lt;COUNTIFS(WeightRange,"&gt;"&amp;0,TypeRange,"3"),0=COUNTIFS(WeightRange,"&gt;"&amp;0,TypeRange,{"2","2?"})), FALSE, TRUE)), ""))</f>
        <v/>
      </c>
      <c r="Q149" s="169" t="str">
        <f>IF(""=$F149,"",IF(450=$F149,0&lt;COUNTIFS(WeightRange,"&gt;="&amp;$I149,DOSRange,$D149,EAPGRange,$F149,PaidRange,"EAPG")-COUNTIFS($I149:$I$520,$I149,$D149:$D$520,$D149,$F149:$F$520,$F149,$C149:$C$520,"EAPG"),FALSE))</f>
        <v/>
      </c>
      <c r="R149" s="169" t="str" cm="1">
        <f t="array" ref="R149">IF(""=$F149,"",AND("Yes"=$L149,0&lt;SUM(COUNTIFS(WeightRange,"&gt;"&amp;0,DOSRange,$D149,TypeRange,{"2","3","21","22","23","25"}))))</f>
        <v/>
      </c>
      <c r="S149" s="170" t="str">
        <f t="shared" si="13"/>
        <v/>
      </c>
      <c r="T149" s="138"/>
      <c r="U149" s="177" t="str">
        <f t="shared" si="1"/>
        <v/>
      </c>
      <c r="V149" s="171" t="str">
        <f>IF($F149="","",MAX(0.25,IF(AND("2"=$J149,1&lt;COUNTIF(TypeRange,2)),0.5^(COUNTIFS(TypeRange,"2",DOSRange,$D149,WeightRange,"&gt;="&amp;$I149)-COUNTIFS($J149:$J$520,"2",$D149:$D$520,$D149,$I149:$I$520,$I149)),1)))</f>
        <v/>
      </c>
      <c r="W149" s="171" t="str">
        <f>IF($F149="","",MAX(0.25,IF(AND("Yes"=$O149,1&lt;COUNTIFS(AncDiscoRange,"Yes",DOSRange,$D149,EAPGRange,$F149,PaidRange,"EAPG")),0.5^(COUNTIFS(AncDiscoRange,"Yes",WeightRange,"&gt;="&amp;$I149,DOSRange,$D149,EAPGRange,$F149,PaidRange,"EAPG")-COUNTIFS($O149:$O$520,"Yes",$I149:$I$520,$I149,$D149:$D$520,$D149,$F149:$F$520,$F149,$C149:$C$520,"EAPG")),1)))</f>
        <v/>
      </c>
      <c r="X149" s="172" t="str">
        <f t="shared" ref="X149:X212" si="17">IF($F149="","",IF(AND("Yes"=$S149,0&lt;SUMIFS(WeightRange,LineRange,"&lt;&gt;"&amp;$B149)),0,1))</f>
        <v/>
      </c>
      <c r="Y149" s="138"/>
      <c r="Z149" s="173" t="str">
        <f t="shared" si="3"/>
        <v/>
      </c>
      <c r="AA149" s="174" t="str">
        <f t="shared" si="14"/>
        <v/>
      </c>
      <c r="AB149" s="175" t="str">
        <f t="shared" ref="AB149:AB212" si="18">IF(Z149="","",IF($F149="","",IF($C149="EAPG",$Z149*$AA149,0)))</f>
        <v/>
      </c>
    </row>
    <row r="150" spans="2:28" ht="15" x14ac:dyDescent="0.25">
      <c r="B150" s="178">
        <f t="shared" si="15"/>
        <v>130</v>
      </c>
      <c r="C150" s="120"/>
      <c r="D150" s="191"/>
      <c r="E150" s="179"/>
      <c r="F150" s="166"/>
      <c r="G150" s="182" t="str">
        <f>IF(""=F150,"",MATCH(1*$F150,'EAPG Table'!$B:$B,0))</f>
        <v/>
      </c>
      <c r="H150" s="179" t="str" cm="1">
        <f t="array" ref="H150">IF($F150="","",INDEX('EAPG Table'!$C:$C,$G150))</f>
        <v/>
      </c>
      <c r="I150" s="180" t="str" cm="1">
        <f t="array" ref="I150">IF($F150="","",IF("EAPG"&lt;&gt;C150,0,INDEX('EAPG Table'!$I:$I,$G150)))</f>
        <v/>
      </c>
      <c r="J150" s="181" t="str" cm="1">
        <f t="array" ref="J150">IF($F150="", "", INDEX('EAPG Table'!$D:$D, $G150))</f>
        <v/>
      </c>
      <c r="K150" s="120"/>
      <c r="L150" s="225" t="str" cm="1">
        <f t="array" ref="L150">IF(""=$F150,"",TRIM(INDEX('EAPG Table'!$F:$F,$G150)))</f>
        <v/>
      </c>
      <c r="M150" s="163"/>
      <c r="N150" s="181" t="str">
        <f t="shared" ref="N150:N213" si="19">IF($F150="","",IF(V150&lt;1,"Yes","No"))</f>
        <v/>
      </c>
      <c r="O150" s="181" t="str">
        <f t="shared" si="16"/>
        <v/>
      </c>
      <c r="P150" s="182" t="str" cm="1">
        <f t="array" ref="P150">IF(""=$F150,"",IF(450=1*$F150,  IF(0&lt;COUNTIFS(WeightRange,"&gt;"&amp;0,TypeRange,"2"), TRUE, IF(AND(0&lt;COUNTIFS(WeightRange,"&gt;"&amp;0,TypeRange,"3"),0=COUNTIFS(WeightRange,"&gt;"&amp;0,TypeRange,{"2","2?"})), FALSE, TRUE)), ""))</f>
        <v/>
      </c>
      <c r="Q150" s="182" t="str">
        <f>IF(""=$F150,"",IF(450=$F150,0&lt;COUNTIFS(WeightRange,"&gt;="&amp;$I150,DOSRange,$D150,EAPGRange,$F150,PaidRange,"EAPG")-COUNTIFS($I150:$I$520,$I150,$D150:$D$520,$D150,$F150:$F$520,$F150,$C150:$C$520,"EAPG"),FALSE))</f>
        <v/>
      </c>
      <c r="R150" s="182" t="str" cm="1">
        <f t="array" ref="R150">IF(""=$F150,"",AND("Yes"=$L150,0&lt;SUM(COUNTIFS(WeightRange,"&gt;"&amp;0,DOSRange,$D150,TypeRange,{"2","3","21","22","23","25"}))))</f>
        <v/>
      </c>
      <c r="S150" s="183" t="str">
        <f t="shared" ref="S150:S213" si="20">IF(""=$F150,"",IF(OR(P150:R150),"Yes","No"))</f>
        <v/>
      </c>
      <c r="T150" s="138"/>
      <c r="U150" s="184" t="str">
        <f t="shared" si="1"/>
        <v/>
      </c>
      <c r="V150" s="185" t="str">
        <f>IF($F150="","",MAX(0.25,IF(AND("2"=$J150,1&lt;COUNTIF(TypeRange,2)),0.5^(COUNTIFS(TypeRange,"2",DOSRange,$D150,WeightRange,"&gt;="&amp;$I150)-COUNTIFS($J150:$J$520,"2",$D150:$D$520,$D150,$I150:$I$520,$I150)),1)))</f>
        <v/>
      </c>
      <c r="W150" s="185" t="str">
        <f>IF($F150="","",MAX(0.25,IF(AND("Yes"=$O150,1&lt;COUNTIFS(AncDiscoRange,"Yes",DOSRange,$D150,EAPGRange,$F150,PaidRange,"EAPG")),0.5^(COUNTIFS(AncDiscoRange,"Yes",WeightRange,"&gt;="&amp;$I150,DOSRange,$D150,EAPGRange,$F150,PaidRange,"EAPG")-COUNTIFS($O150:$O$520,"Yes",$I150:$I$520,$I150,$D150:$D$520,$D150,$F150:$F$520,$F150,$C150:$C$520,"EAPG")),1)))</f>
        <v/>
      </c>
      <c r="X150" s="186" t="str">
        <f t="shared" si="17"/>
        <v/>
      </c>
      <c r="Y150" s="138"/>
      <c r="Z150" s="187" t="str">
        <f t="shared" si="3"/>
        <v/>
      </c>
      <c r="AA150" s="188" t="str">
        <f t="shared" ref="AA150:AA213" si="21">IF(Z150="","",PRODUCT(U150:X150))</f>
        <v/>
      </c>
      <c r="AB150" s="189" t="str">
        <f t="shared" si="18"/>
        <v/>
      </c>
    </row>
    <row r="151" spans="2:28" ht="15" x14ac:dyDescent="0.25">
      <c r="B151" s="163">
        <f t="shared" ref="B151:B214" si="22">B150+1</f>
        <v>131</v>
      </c>
      <c r="C151" s="119"/>
      <c r="D151" s="190"/>
      <c r="E151" s="165"/>
      <c r="F151" s="166"/>
      <c r="G151" s="169" t="str">
        <f>IF(""=F151,"",MATCH(1*$F151,'EAPG Table'!$B:$B,0))</f>
        <v/>
      </c>
      <c r="H151" s="165" t="str" cm="1">
        <f t="array" ref="H151">IF($F151="","",INDEX('EAPG Table'!$C:$C,$G151))</f>
        <v/>
      </c>
      <c r="I151" s="167" t="str" cm="1">
        <f t="array" ref="I151">IF($F151="","",IF("EAPG"&lt;&gt;C151,0,INDEX('EAPG Table'!$I:$I,$G151)))</f>
        <v/>
      </c>
      <c r="J151" s="138" t="str" cm="1">
        <f t="array" ref="J151">IF($F151="", "", INDEX('EAPG Table'!$D:$D, $G151))</f>
        <v/>
      </c>
      <c r="K151" s="119"/>
      <c r="L151" s="224" t="str" cm="1">
        <f t="array" ref="L151">IF(""=$F151,"",TRIM(INDEX('EAPG Table'!$F:$F,$G151)))</f>
        <v/>
      </c>
      <c r="M151" s="163"/>
      <c r="N151" s="138" t="str">
        <f t="shared" si="19"/>
        <v/>
      </c>
      <c r="O151" s="138" t="str">
        <f t="shared" si="16"/>
        <v/>
      </c>
      <c r="P151" s="169" t="str" cm="1">
        <f t="array" ref="P151">IF(""=$F151,"",IF(450=1*$F151,  IF(0&lt;COUNTIFS(WeightRange,"&gt;"&amp;0,TypeRange,"2"), TRUE, IF(AND(0&lt;COUNTIFS(WeightRange,"&gt;"&amp;0,TypeRange,"3"),0=COUNTIFS(WeightRange,"&gt;"&amp;0,TypeRange,{"2","2?"})), FALSE, TRUE)), ""))</f>
        <v/>
      </c>
      <c r="Q151" s="169" t="str">
        <f>IF(""=$F151,"",IF(450=$F151,0&lt;COUNTIFS(WeightRange,"&gt;="&amp;$I151,DOSRange,$D151,EAPGRange,$F151,PaidRange,"EAPG")-COUNTIFS($I151:$I$520,$I151,$D151:$D$520,$D151,$F151:$F$520,$F151,$C151:$C$520,"EAPG"),FALSE))</f>
        <v/>
      </c>
      <c r="R151" s="169" t="str" cm="1">
        <f t="array" ref="R151">IF(""=$F151,"",AND("Yes"=$L151,0&lt;SUM(COUNTIFS(WeightRange,"&gt;"&amp;0,DOSRange,$D151,TypeRange,{"2","3","21","22","23","25"}))))</f>
        <v/>
      </c>
      <c r="S151" s="170" t="str">
        <f t="shared" si="20"/>
        <v/>
      </c>
      <c r="T151" s="138"/>
      <c r="U151" s="177" t="str">
        <f t="shared" si="1"/>
        <v/>
      </c>
      <c r="V151" s="171" t="str">
        <f>IF($F151="","",MAX(0.25,IF(AND("2"=$J151,1&lt;COUNTIF(TypeRange,2)),0.5^(COUNTIFS(TypeRange,"2",DOSRange,$D151,WeightRange,"&gt;="&amp;$I151)-COUNTIFS($J151:$J$520,"2",$D151:$D$520,$D151,$I151:$I$520,$I151)),1)))</f>
        <v/>
      </c>
      <c r="W151" s="171" t="str">
        <f>IF($F151="","",MAX(0.25,IF(AND("Yes"=$O151,1&lt;COUNTIFS(AncDiscoRange,"Yes",DOSRange,$D151,EAPGRange,$F151,PaidRange,"EAPG")),0.5^(COUNTIFS(AncDiscoRange,"Yes",WeightRange,"&gt;="&amp;$I151,DOSRange,$D151,EAPGRange,$F151,PaidRange,"EAPG")-COUNTIFS($O151:$O$520,"Yes",$I151:$I$520,$I151,$D151:$D$520,$D151,$F151:$F$520,$F151,$C151:$C$520,"EAPG")),1)))</f>
        <v/>
      </c>
      <c r="X151" s="172" t="str">
        <f t="shared" si="17"/>
        <v/>
      </c>
      <c r="Y151" s="138"/>
      <c r="Z151" s="173" t="str">
        <f t="shared" si="3"/>
        <v/>
      </c>
      <c r="AA151" s="174" t="str">
        <f t="shared" si="21"/>
        <v/>
      </c>
      <c r="AB151" s="175" t="str">
        <f t="shared" si="18"/>
        <v/>
      </c>
    </row>
    <row r="152" spans="2:28" ht="15" x14ac:dyDescent="0.25">
      <c r="B152" s="163">
        <f t="shared" si="22"/>
        <v>132</v>
      </c>
      <c r="C152" s="119"/>
      <c r="D152" s="190"/>
      <c r="E152" s="165"/>
      <c r="F152" s="166"/>
      <c r="G152" s="169" t="str">
        <f>IF(""=F152,"",MATCH(1*$F152,'EAPG Table'!$B:$B,0))</f>
        <v/>
      </c>
      <c r="H152" s="165" t="str" cm="1">
        <f t="array" ref="H152">IF($F152="","",INDEX('EAPG Table'!$C:$C,$G152))</f>
        <v/>
      </c>
      <c r="I152" s="167" t="str" cm="1">
        <f t="array" ref="I152">IF($F152="","",IF("EAPG"&lt;&gt;C152,0,INDEX('EAPG Table'!$I:$I,$G152)))</f>
        <v/>
      </c>
      <c r="J152" s="138" t="str" cm="1">
        <f t="array" ref="J152">IF($F152="", "", INDEX('EAPG Table'!$D:$D, $G152))</f>
        <v/>
      </c>
      <c r="K152" s="119"/>
      <c r="L152" s="224" t="str" cm="1">
        <f t="array" ref="L152">IF(""=$F152,"",TRIM(INDEX('EAPG Table'!$F:$F,$G152)))</f>
        <v/>
      </c>
      <c r="M152" s="163"/>
      <c r="N152" s="138" t="str">
        <f t="shared" si="19"/>
        <v/>
      </c>
      <c r="O152" s="138" t="str">
        <f t="shared" si="16"/>
        <v/>
      </c>
      <c r="P152" s="169" t="str" cm="1">
        <f t="array" ref="P152">IF(""=$F152,"",IF(450=1*$F152,  IF(0&lt;COUNTIFS(WeightRange,"&gt;"&amp;0,TypeRange,"2"), TRUE, IF(AND(0&lt;COUNTIFS(WeightRange,"&gt;"&amp;0,TypeRange,"3"),0=COUNTIFS(WeightRange,"&gt;"&amp;0,TypeRange,{"2","2?"})), FALSE, TRUE)), ""))</f>
        <v/>
      </c>
      <c r="Q152" s="169" t="str">
        <f>IF(""=$F152,"",IF(450=$F152,0&lt;COUNTIFS(WeightRange,"&gt;="&amp;$I152,DOSRange,$D152,EAPGRange,$F152,PaidRange,"EAPG")-COUNTIFS($I152:$I$520,$I152,$D152:$D$520,$D152,$F152:$F$520,$F152,$C152:$C$520,"EAPG"),FALSE))</f>
        <v/>
      </c>
      <c r="R152" s="169" t="str" cm="1">
        <f t="array" ref="R152">IF(""=$F152,"",AND("Yes"=$L152,0&lt;SUM(COUNTIFS(WeightRange,"&gt;"&amp;0,DOSRange,$D152,TypeRange,{"2","3","21","22","23","25"}))))</f>
        <v/>
      </c>
      <c r="S152" s="170" t="str">
        <f t="shared" si="20"/>
        <v/>
      </c>
      <c r="T152" s="138"/>
      <c r="U152" s="177" t="str">
        <f t="shared" si="1"/>
        <v/>
      </c>
      <c r="V152" s="171" t="str">
        <f>IF($F152="","",MAX(0.25,IF(AND("2"=$J152,1&lt;COUNTIF(TypeRange,2)),0.5^(COUNTIFS(TypeRange,"2",DOSRange,$D152,WeightRange,"&gt;="&amp;$I152)-COUNTIFS($J152:$J$520,"2",$D152:$D$520,$D152,$I152:$I$520,$I152)),1)))</f>
        <v/>
      </c>
      <c r="W152" s="171" t="str">
        <f>IF($F152="","",MAX(0.25,IF(AND("Yes"=$O152,1&lt;COUNTIFS(AncDiscoRange,"Yes",DOSRange,$D152,EAPGRange,$F152,PaidRange,"EAPG")),0.5^(COUNTIFS(AncDiscoRange,"Yes",WeightRange,"&gt;="&amp;$I152,DOSRange,$D152,EAPGRange,$F152,PaidRange,"EAPG")-COUNTIFS($O152:$O$520,"Yes",$I152:$I$520,$I152,$D152:$D$520,$D152,$F152:$F$520,$F152,$C152:$C$520,"EAPG")),1)))</f>
        <v/>
      </c>
      <c r="X152" s="172" t="str">
        <f t="shared" si="17"/>
        <v/>
      </c>
      <c r="Y152" s="138"/>
      <c r="Z152" s="173" t="str">
        <f t="shared" si="3"/>
        <v/>
      </c>
      <c r="AA152" s="174" t="str">
        <f t="shared" si="21"/>
        <v/>
      </c>
      <c r="AB152" s="175" t="str">
        <f t="shared" si="18"/>
        <v/>
      </c>
    </row>
    <row r="153" spans="2:28" ht="15" x14ac:dyDescent="0.25">
      <c r="B153" s="163">
        <f t="shared" si="22"/>
        <v>133</v>
      </c>
      <c r="C153" s="119"/>
      <c r="D153" s="190"/>
      <c r="E153" s="165"/>
      <c r="F153" s="166"/>
      <c r="G153" s="169" t="str">
        <f>IF(""=F153,"",MATCH(1*$F153,'EAPG Table'!$B:$B,0))</f>
        <v/>
      </c>
      <c r="H153" s="165" t="str" cm="1">
        <f t="array" ref="H153">IF($F153="","",INDEX('EAPG Table'!$C:$C,$G153))</f>
        <v/>
      </c>
      <c r="I153" s="167" t="str" cm="1">
        <f t="array" ref="I153">IF($F153="","",IF("EAPG"&lt;&gt;C153,0,INDEX('EAPG Table'!$I:$I,$G153)))</f>
        <v/>
      </c>
      <c r="J153" s="138" t="str" cm="1">
        <f t="array" ref="J153">IF($F153="", "", INDEX('EAPG Table'!$D:$D, $G153))</f>
        <v/>
      </c>
      <c r="K153" s="119"/>
      <c r="L153" s="224" t="str" cm="1">
        <f t="array" ref="L153">IF(""=$F153,"",TRIM(INDEX('EAPG Table'!$F:$F,$G153)))</f>
        <v/>
      </c>
      <c r="M153" s="163"/>
      <c r="N153" s="138" t="str">
        <f t="shared" si="19"/>
        <v/>
      </c>
      <c r="O153" s="138" t="str">
        <f t="shared" si="16"/>
        <v/>
      </c>
      <c r="P153" s="169" t="str" cm="1">
        <f t="array" ref="P153">IF(""=$F153,"",IF(450=1*$F153,  IF(0&lt;COUNTIFS(WeightRange,"&gt;"&amp;0,TypeRange,"2"), TRUE, IF(AND(0&lt;COUNTIFS(WeightRange,"&gt;"&amp;0,TypeRange,"3"),0=COUNTIFS(WeightRange,"&gt;"&amp;0,TypeRange,{"2","2?"})), FALSE, TRUE)), ""))</f>
        <v/>
      </c>
      <c r="Q153" s="169" t="str">
        <f>IF(""=$F153,"",IF(450=$F153,0&lt;COUNTIFS(WeightRange,"&gt;="&amp;$I153,DOSRange,$D153,EAPGRange,$F153,PaidRange,"EAPG")-COUNTIFS($I153:$I$520,$I153,$D153:$D$520,$D153,$F153:$F$520,$F153,$C153:$C$520,"EAPG"),FALSE))</f>
        <v/>
      </c>
      <c r="R153" s="169" t="str" cm="1">
        <f t="array" ref="R153">IF(""=$F153,"",AND("Yes"=$L153,0&lt;SUM(COUNTIFS(WeightRange,"&gt;"&amp;0,DOSRange,$D153,TypeRange,{"2","3","21","22","23","25"}))))</f>
        <v/>
      </c>
      <c r="S153" s="170" t="str">
        <f t="shared" si="20"/>
        <v/>
      </c>
      <c r="T153" s="138"/>
      <c r="U153" s="177" t="str">
        <f t="shared" si="1"/>
        <v/>
      </c>
      <c r="V153" s="171" t="str">
        <f>IF($F153="","",MAX(0.25,IF(AND("2"=$J153,1&lt;COUNTIF(TypeRange,2)),0.5^(COUNTIFS(TypeRange,"2",DOSRange,$D153,WeightRange,"&gt;="&amp;$I153)-COUNTIFS($J153:$J$520,"2",$D153:$D$520,$D153,$I153:$I$520,$I153)),1)))</f>
        <v/>
      </c>
      <c r="W153" s="171" t="str">
        <f>IF($F153="","",MAX(0.25,IF(AND("Yes"=$O153,1&lt;COUNTIFS(AncDiscoRange,"Yes",DOSRange,$D153,EAPGRange,$F153,PaidRange,"EAPG")),0.5^(COUNTIFS(AncDiscoRange,"Yes",WeightRange,"&gt;="&amp;$I153,DOSRange,$D153,EAPGRange,$F153,PaidRange,"EAPG")-COUNTIFS($O153:$O$520,"Yes",$I153:$I$520,$I153,$D153:$D$520,$D153,$F153:$F$520,$F153,$C153:$C$520,"EAPG")),1)))</f>
        <v/>
      </c>
      <c r="X153" s="172" t="str">
        <f t="shared" si="17"/>
        <v/>
      </c>
      <c r="Y153" s="138"/>
      <c r="Z153" s="173" t="str">
        <f t="shared" si="3"/>
        <v/>
      </c>
      <c r="AA153" s="174" t="str">
        <f t="shared" si="21"/>
        <v/>
      </c>
      <c r="AB153" s="175" t="str">
        <f t="shared" si="18"/>
        <v/>
      </c>
    </row>
    <row r="154" spans="2:28" ht="15" x14ac:dyDescent="0.25">
      <c r="B154" s="163">
        <f t="shared" si="22"/>
        <v>134</v>
      </c>
      <c r="C154" s="119"/>
      <c r="D154" s="190"/>
      <c r="E154" s="165"/>
      <c r="F154" s="166"/>
      <c r="G154" s="169" t="str">
        <f>IF(""=F154,"",MATCH(1*$F154,'EAPG Table'!$B:$B,0))</f>
        <v/>
      </c>
      <c r="H154" s="165" t="str" cm="1">
        <f t="array" ref="H154">IF($F154="","",INDEX('EAPG Table'!$C:$C,$G154))</f>
        <v/>
      </c>
      <c r="I154" s="167" t="str" cm="1">
        <f t="array" ref="I154">IF($F154="","",IF("EAPG"&lt;&gt;C154,0,INDEX('EAPG Table'!$I:$I,$G154)))</f>
        <v/>
      </c>
      <c r="J154" s="138" t="str" cm="1">
        <f t="array" ref="J154">IF($F154="", "", INDEX('EAPG Table'!$D:$D, $G154))</f>
        <v/>
      </c>
      <c r="K154" s="119"/>
      <c r="L154" s="224" t="str" cm="1">
        <f t="array" ref="L154">IF(""=$F154,"",TRIM(INDEX('EAPG Table'!$F:$F,$G154)))</f>
        <v/>
      </c>
      <c r="M154" s="163"/>
      <c r="N154" s="138" t="str">
        <f t="shared" si="19"/>
        <v/>
      </c>
      <c r="O154" s="138" t="str">
        <f t="shared" si="16"/>
        <v/>
      </c>
      <c r="P154" s="169" t="str" cm="1">
        <f t="array" ref="P154">IF(""=$F154,"",IF(450=1*$F154,  IF(0&lt;COUNTIFS(WeightRange,"&gt;"&amp;0,TypeRange,"2"), TRUE, IF(AND(0&lt;COUNTIFS(WeightRange,"&gt;"&amp;0,TypeRange,"3"),0=COUNTIFS(WeightRange,"&gt;"&amp;0,TypeRange,{"2","2?"})), FALSE, TRUE)), ""))</f>
        <v/>
      </c>
      <c r="Q154" s="169" t="str">
        <f>IF(""=$F154,"",IF(450=$F154,0&lt;COUNTIFS(WeightRange,"&gt;="&amp;$I154,DOSRange,$D154,EAPGRange,$F154,PaidRange,"EAPG")-COUNTIFS($I154:$I$520,$I154,$D154:$D$520,$D154,$F154:$F$520,$F154,$C154:$C$520,"EAPG"),FALSE))</f>
        <v/>
      </c>
      <c r="R154" s="169" t="str" cm="1">
        <f t="array" ref="R154">IF(""=$F154,"",AND("Yes"=$L154,0&lt;SUM(COUNTIFS(WeightRange,"&gt;"&amp;0,DOSRange,$D154,TypeRange,{"2","3","21","22","23","25"}))))</f>
        <v/>
      </c>
      <c r="S154" s="170" t="str">
        <f t="shared" si="20"/>
        <v/>
      </c>
      <c r="T154" s="138"/>
      <c r="U154" s="177" t="str">
        <f t="shared" si="1"/>
        <v/>
      </c>
      <c r="V154" s="171" t="str">
        <f>IF($F154="","",MAX(0.25,IF(AND("2"=$J154,1&lt;COUNTIF(TypeRange,2)),0.5^(COUNTIFS(TypeRange,"2",DOSRange,$D154,WeightRange,"&gt;="&amp;$I154)-COUNTIFS($J154:$J$520,"2",$D154:$D$520,$D154,$I154:$I$520,$I154)),1)))</f>
        <v/>
      </c>
      <c r="W154" s="171" t="str">
        <f>IF($F154="","",MAX(0.25,IF(AND("Yes"=$O154,1&lt;COUNTIFS(AncDiscoRange,"Yes",DOSRange,$D154,EAPGRange,$F154,PaidRange,"EAPG")),0.5^(COUNTIFS(AncDiscoRange,"Yes",WeightRange,"&gt;="&amp;$I154,DOSRange,$D154,EAPGRange,$F154,PaidRange,"EAPG")-COUNTIFS($O154:$O$520,"Yes",$I154:$I$520,$I154,$D154:$D$520,$D154,$F154:$F$520,$F154,$C154:$C$520,"EAPG")),1)))</f>
        <v/>
      </c>
      <c r="X154" s="172" t="str">
        <f t="shared" si="17"/>
        <v/>
      </c>
      <c r="Y154" s="138"/>
      <c r="Z154" s="173" t="str">
        <f t="shared" si="3"/>
        <v/>
      </c>
      <c r="AA154" s="174" t="str">
        <f t="shared" si="21"/>
        <v/>
      </c>
      <c r="AB154" s="175" t="str">
        <f t="shared" si="18"/>
        <v/>
      </c>
    </row>
    <row r="155" spans="2:28" ht="15" x14ac:dyDescent="0.25">
      <c r="B155" s="178">
        <f t="shared" si="22"/>
        <v>135</v>
      </c>
      <c r="C155" s="120"/>
      <c r="D155" s="191"/>
      <c r="E155" s="179"/>
      <c r="F155" s="166"/>
      <c r="G155" s="182" t="str">
        <f>IF(""=F155,"",MATCH(1*$F155,'EAPG Table'!$B:$B,0))</f>
        <v/>
      </c>
      <c r="H155" s="179" t="str" cm="1">
        <f t="array" ref="H155">IF($F155="","",INDEX('EAPG Table'!$C:$C,$G155))</f>
        <v/>
      </c>
      <c r="I155" s="180" t="str" cm="1">
        <f t="array" ref="I155">IF($F155="","",IF("EAPG"&lt;&gt;C155,0,INDEX('EAPG Table'!$I:$I,$G155)))</f>
        <v/>
      </c>
      <c r="J155" s="181" t="str" cm="1">
        <f t="array" ref="J155">IF($F155="", "", INDEX('EAPG Table'!$D:$D, $G155))</f>
        <v/>
      </c>
      <c r="K155" s="120"/>
      <c r="L155" s="225" t="str" cm="1">
        <f t="array" ref="L155">IF(""=$F155,"",TRIM(INDEX('EAPG Table'!$F:$F,$G155)))</f>
        <v/>
      </c>
      <c r="M155" s="163"/>
      <c r="N155" s="181" t="str">
        <f t="shared" si="19"/>
        <v/>
      </c>
      <c r="O155" s="181" t="str">
        <f t="shared" si="16"/>
        <v/>
      </c>
      <c r="P155" s="182" t="str" cm="1">
        <f t="array" ref="P155">IF(""=$F155,"",IF(450=1*$F155,  IF(0&lt;COUNTIFS(WeightRange,"&gt;"&amp;0,TypeRange,"2"), TRUE, IF(AND(0&lt;COUNTIFS(WeightRange,"&gt;"&amp;0,TypeRange,"3"),0=COUNTIFS(WeightRange,"&gt;"&amp;0,TypeRange,{"2","2?"})), FALSE, TRUE)), ""))</f>
        <v/>
      </c>
      <c r="Q155" s="182" t="str">
        <f>IF(""=$F155,"",IF(450=$F155,0&lt;COUNTIFS(WeightRange,"&gt;="&amp;$I155,DOSRange,$D155,EAPGRange,$F155,PaidRange,"EAPG")-COUNTIFS($I155:$I$520,$I155,$D155:$D$520,$D155,$F155:$F$520,$F155,$C155:$C$520,"EAPG"),FALSE))</f>
        <v/>
      </c>
      <c r="R155" s="182" t="str" cm="1">
        <f t="array" ref="R155">IF(""=$F155,"",AND("Yes"=$L155,0&lt;SUM(COUNTIFS(WeightRange,"&gt;"&amp;0,DOSRange,$D155,TypeRange,{"2","3","21","22","23","25"}))))</f>
        <v/>
      </c>
      <c r="S155" s="183" t="str">
        <f t="shared" si="20"/>
        <v/>
      </c>
      <c r="T155" s="138"/>
      <c r="U155" s="184" t="str">
        <f t="shared" si="1"/>
        <v/>
      </c>
      <c r="V155" s="185" t="str">
        <f>IF($F155="","",MAX(0.25,IF(AND("2"=$J155,1&lt;COUNTIF(TypeRange,2)),0.5^(COUNTIFS(TypeRange,"2",DOSRange,$D155,WeightRange,"&gt;="&amp;$I155)-COUNTIFS($J155:$J$520,"2",$D155:$D$520,$D155,$I155:$I$520,$I155)),1)))</f>
        <v/>
      </c>
      <c r="W155" s="185" t="str">
        <f>IF($F155="","",MAX(0.25,IF(AND("Yes"=$O155,1&lt;COUNTIFS(AncDiscoRange,"Yes",DOSRange,$D155,EAPGRange,$F155,PaidRange,"EAPG")),0.5^(COUNTIFS(AncDiscoRange,"Yes",WeightRange,"&gt;="&amp;$I155,DOSRange,$D155,EAPGRange,$F155,PaidRange,"EAPG")-COUNTIFS($O155:$O$520,"Yes",$I155:$I$520,$I155,$D155:$D$520,$D155,$F155:$F$520,$F155,$C155:$C$520,"EAPG")),1)))</f>
        <v/>
      </c>
      <c r="X155" s="186" t="str">
        <f t="shared" si="17"/>
        <v/>
      </c>
      <c r="Y155" s="138"/>
      <c r="Z155" s="187" t="str">
        <f t="shared" si="3"/>
        <v/>
      </c>
      <c r="AA155" s="188" t="str">
        <f t="shared" si="21"/>
        <v/>
      </c>
      <c r="AB155" s="189" t="str">
        <f t="shared" si="18"/>
        <v/>
      </c>
    </row>
    <row r="156" spans="2:28" ht="15" x14ac:dyDescent="0.25">
      <c r="B156" s="163">
        <f t="shared" si="22"/>
        <v>136</v>
      </c>
      <c r="C156" s="119"/>
      <c r="D156" s="190"/>
      <c r="E156" s="165"/>
      <c r="F156" s="166"/>
      <c r="G156" s="169" t="str">
        <f>IF(""=F156,"",MATCH(1*$F156,'EAPG Table'!$B:$B,0))</f>
        <v/>
      </c>
      <c r="H156" s="165" t="str" cm="1">
        <f t="array" ref="H156">IF($F156="","",INDEX('EAPG Table'!$C:$C,$G156))</f>
        <v/>
      </c>
      <c r="I156" s="167" t="str" cm="1">
        <f t="array" ref="I156">IF($F156="","",IF("EAPG"&lt;&gt;C156,0,INDEX('EAPG Table'!$I:$I,$G156)))</f>
        <v/>
      </c>
      <c r="J156" s="138" t="str" cm="1">
        <f t="array" ref="J156">IF($F156="", "", INDEX('EAPG Table'!$D:$D, $G156))</f>
        <v/>
      </c>
      <c r="K156" s="119"/>
      <c r="L156" s="224" t="str" cm="1">
        <f t="array" ref="L156">IF(""=$F156,"",TRIM(INDEX('EAPG Table'!$F:$F,$G156)))</f>
        <v/>
      </c>
      <c r="M156" s="163"/>
      <c r="N156" s="138" t="str">
        <f t="shared" si="19"/>
        <v/>
      </c>
      <c r="O156" s="138" t="str">
        <f t="shared" si="16"/>
        <v/>
      </c>
      <c r="P156" s="169" t="str" cm="1">
        <f t="array" ref="P156">IF(""=$F156,"",IF(450=1*$F156,  IF(0&lt;COUNTIFS(WeightRange,"&gt;"&amp;0,TypeRange,"2"), TRUE, IF(AND(0&lt;COUNTIFS(WeightRange,"&gt;"&amp;0,TypeRange,"3"),0=COUNTIFS(WeightRange,"&gt;"&amp;0,TypeRange,{"2","2?"})), FALSE, TRUE)), ""))</f>
        <v/>
      </c>
      <c r="Q156" s="169" t="str">
        <f>IF(""=$F156,"",IF(450=$F156,0&lt;COUNTIFS(WeightRange,"&gt;="&amp;$I156,DOSRange,$D156,EAPGRange,$F156,PaidRange,"EAPG")-COUNTIFS($I156:$I$520,$I156,$D156:$D$520,$D156,$F156:$F$520,$F156,$C156:$C$520,"EAPG"),FALSE))</f>
        <v/>
      </c>
      <c r="R156" s="169" t="str" cm="1">
        <f t="array" ref="R156">IF(""=$F156,"",AND("Yes"=$L156,0&lt;SUM(COUNTIFS(WeightRange,"&gt;"&amp;0,DOSRange,$D156,TypeRange,{"2","3","21","22","23","25"}))))</f>
        <v/>
      </c>
      <c r="S156" s="170" t="str">
        <f t="shared" si="20"/>
        <v/>
      </c>
      <c r="T156" s="138"/>
      <c r="U156" s="177" t="str">
        <f t="shared" si="1"/>
        <v/>
      </c>
      <c r="V156" s="171" t="str">
        <f>IF($F156="","",MAX(0.25,IF(AND("2"=$J156,1&lt;COUNTIF(TypeRange,2)),0.5^(COUNTIFS(TypeRange,"2",DOSRange,$D156,WeightRange,"&gt;="&amp;$I156)-COUNTIFS($J156:$J$520,"2",$D156:$D$520,$D156,$I156:$I$520,$I156)),1)))</f>
        <v/>
      </c>
      <c r="W156" s="171" t="str">
        <f>IF($F156="","",MAX(0.25,IF(AND("Yes"=$O156,1&lt;COUNTIFS(AncDiscoRange,"Yes",DOSRange,$D156,EAPGRange,$F156,PaidRange,"EAPG")),0.5^(COUNTIFS(AncDiscoRange,"Yes",WeightRange,"&gt;="&amp;$I156,DOSRange,$D156,EAPGRange,$F156,PaidRange,"EAPG")-COUNTIFS($O156:$O$520,"Yes",$I156:$I$520,$I156,$D156:$D$520,$D156,$F156:$F$520,$F156,$C156:$C$520,"EAPG")),1)))</f>
        <v/>
      </c>
      <c r="X156" s="172" t="str">
        <f t="shared" si="17"/>
        <v/>
      </c>
      <c r="Y156" s="138"/>
      <c r="Z156" s="173" t="str">
        <f t="shared" si="3"/>
        <v/>
      </c>
      <c r="AA156" s="174" t="str">
        <f t="shared" si="21"/>
        <v/>
      </c>
      <c r="AB156" s="175" t="str">
        <f t="shared" si="18"/>
        <v/>
      </c>
    </row>
    <row r="157" spans="2:28" ht="15" x14ac:dyDescent="0.25">
      <c r="B157" s="163">
        <f t="shared" si="22"/>
        <v>137</v>
      </c>
      <c r="C157" s="119"/>
      <c r="D157" s="190"/>
      <c r="E157" s="165"/>
      <c r="F157" s="166"/>
      <c r="G157" s="169" t="str">
        <f>IF(""=F157,"",MATCH(1*$F157,'EAPG Table'!$B:$B,0))</f>
        <v/>
      </c>
      <c r="H157" s="165" t="str" cm="1">
        <f t="array" ref="H157">IF($F157="","",INDEX('EAPG Table'!$C:$C,$G157))</f>
        <v/>
      </c>
      <c r="I157" s="167" t="str" cm="1">
        <f t="array" ref="I157">IF($F157="","",IF("EAPG"&lt;&gt;C157,0,INDEX('EAPG Table'!$I:$I,$G157)))</f>
        <v/>
      </c>
      <c r="J157" s="138" t="str" cm="1">
        <f t="array" ref="J157">IF($F157="", "", INDEX('EAPG Table'!$D:$D, $G157))</f>
        <v/>
      </c>
      <c r="K157" s="119"/>
      <c r="L157" s="224" t="str" cm="1">
        <f t="array" ref="L157">IF(""=$F157,"",TRIM(INDEX('EAPG Table'!$F:$F,$G157)))</f>
        <v/>
      </c>
      <c r="M157" s="163"/>
      <c r="N157" s="138" t="str">
        <f t="shared" si="19"/>
        <v/>
      </c>
      <c r="O157" s="138" t="str">
        <f t="shared" si="16"/>
        <v/>
      </c>
      <c r="P157" s="169" t="str" cm="1">
        <f t="array" ref="P157">IF(""=$F157,"",IF(450=1*$F157,  IF(0&lt;COUNTIFS(WeightRange,"&gt;"&amp;0,TypeRange,"2"), TRUE, IF(AND(0&lt;COUNTIFS(WeightRange,"&gt;"&amp;0,TypeRange,"3"),0=COUNTIFS(WeightRange,"&gt;"&amp;0,TypeRange,{"2","2?"})), FALSE, TRUE)), ""))</f>
        <v/>
      </c>
      <c r="Q157" s="169" t="str">
        <f>IF(""=$F157,"",IF(450=$F157,0&lt;COUNTIFS(WeightRange,"&gt;="&amp;$I157,DOSRange,$D157,EAPGRange,$F157,PaidRange,"EAPG")-COUNTIFS($I157:$I$520,$I157,$D157:$D$520,$D157,$F157:$F$520,$F157,$C157:$C$520,"EAPG"),FALSE))</f>
        <v/>
      </c>
      <c r="R157" s="169" t="str" cm="1">
        <f t="array" ref="R157">IF(""=$F157,"",AND("Yes"=$L157,0&lt;SUM(COUNTIFS(WeightRange,"&gt;"&amp;0,DOSRange,$D157,TypeRange,{"2","3","21","22","23","25"}))))</f>
        <v/>
      </c>
      <c r="S157" s="170" t="str">
        <f t="shared" si="20"/>
        <v/>
      </c>
      <c r="T157" s="138"/>
      <c r="U157" s="177" t="str">
        <f t="shared" si="1"/>
        <v/>
      </c>
      <c r="V157" s="171" t="str">
        <f>IF($F157="","",MAX(0.25,IF(AND("2"=$J157,1&lt;COUNTIF(TypeRange,2)),0.5^(COUNTIFS(TypeRange,"2",DOSRange,$D157,WeightRange,"&gt;="&amp;$I157)-COUNTIFS($J157:$J$520,"2",$D157:$D$520,$D157,$I157:$I$520,$I157)),1)))</f>
        <v/>
      </c>
      <c r="W157" s="171" t="str">
        <f>IF($F157="","",MAX(0.25,IF(AND("Yes"=$O157,1&lt;COUNTIFS(AncDiscoRange,"Yes",DOSRange,$D157,EAPGRange,$F157,PaidRange,"EAPG")),0.5^(COUNTIFS(AncDiscoRange,"Yes",WeightRange,"&gt;="&amp;$I157,DOSRange,$D157,EAPGRange,$F157,PaidRange,"EAPG")-COUNTIFS($O157:$O$520,"Yes",$I157:$I$520,$I157,$D157:$D$520,$D157,$F157:$F$520,$F157,$C157:$C$520,"EAPG")),1)))</f>
        <v/>
      </c>
      <c r="X157" s="172" t="str">
        <f t="shared" si="17"/>
        <v/>
      </c>
      <c r="Y157" s="138"/>
      <c r="Z157" s="173" t="str">
        <f t="shared" si="3"/>
        <v/>
      </c>
      <c r="AA157" s="174" t="str">
        <f t="shared" si="21"/>
        <v/>
      </c>
      <c r="AB157" s="175" t="str">
        <f t="shared" si="18"/>
        <v/>
      </c>
    </row>
    <row r="158" spans="2:28" ht="15" x14ac:dyDescent="0.25">
      <c r="B158" s="163">
        <f t="shared" si="22"/>
        <v>138</v>
      </c>
      <c r="C158" s="119"/>
      <c r="D158" s="190"/>
      <c r="E158" s="165"/>
      <c r="F158" s="166"/>
      <c r="G158" s="169" t="str">
        <f>IF(""=F158,"",MATCH(1*$F158,'EAPG Table'!$B:$B,0))</f>
        <v/>
      </c>
      <c r="H158" s="165" t="str" cm="1">
        <f t="array" ref="H158">IF($F158="","",INDEX('EAPG Table'!$C:$C,$G158))</f>
        <v/>
      </c>
      <c r="I158" s="167" t="str" cm="1">
        <f t="array" ref="I158">IF($F158="","",IF("EAPG"&lt;&gt;C158,0,INDEX('EAPG Table'!$I:$I,$G158)))</f>
        <v/>
      </c>
      <c r="J158" s="138" t="str" cm="1">
        <f t="array" ref="J158">IF($F158="", "", INDEX('EAPG Table'!$D:$D, $G158))</f>
        <v/>
      </c>
      <c r="K158" s="119"/>
      <c r="L158" s="224" t="str" cm="1">
        <f t="array" ref="L158">IF(""=$F158,"",TRIM(INDEX('EAPG Table'!$F:$F,$G158)))</f>
        <v/>
      </c>
      <c r="M158" s="163"/>
      <c r="N158" s="138" t="str">
        <f t="shared" si="19"/>
        <v/>
      </c>
      <c r="O158" s="138" t="str">
        <f t="shared" si="16"/>
        <v/>
      </c>
      <c r="P158" s="169" t="str" cm="1">
        <f t="array" ref="P158">IF(""=$F158,"",IF(450=1*$F158,  IF(0&lt;COUNTIFS(WeightRange,"&gt;"&amp;0,TypeRange,"2"), TRUE, IF(AND(0&lt;COUNTIFS(WeightRange,"&gt;"&amp;0,TypeRange,"3"),0=COUNTIFS(WeightRange,"&gt;"&amp;0,TypeRange,{"2","2?"})), FALSE, TRUE)), ""))</f>
        <v/>
      </c>
      <c r="Q158" s="169" t="str">
        <f>IF(""=$F158,"",IF(450=$F158,0&lt;COUNTIFS(WeightRange,"&gt;="&amp;$I158,DOSRange,$D158,EAPGRange,$F158,PaidRange,"EAPG")-COUNTIFS($I158:$I$520,$I158,$D158:$D$520,$D158,$F158:$F$520,$F158,$C158:$C$520,"EAPG"),FALSE))</f>
        <v/>
      </c>
      <c r="R158" s="169" t="str" cm="1">
        <f t="array" ref="R158">IF(""=$F158,"",AND("Yes"=$L158,0&lt;SUM(COUNTIFS(WeightRange,"&gt;"&amp;0,DOSRange,$D158,TypeRange,{"2","3","21","22","23","25"}))))</f>
        <v/>
      </c>
      <c r="S158" s="170" t="str">
        <f t="shared" si="20"/>
        <v/>
      </c>
      <c r="T158" s="138"/>
      <c r="U158" s="177" t="str">
        <f t="shared" si="1"/>
        <v/>
      </c>
      <c r="V158" s="171" t="str">
        <f>IF($F158="","",MAX(0.25,IF(AND("2"=$J158,1&lt;COUNTIF(TypeRange,2)),0.5^(COUNTIFS(TypeRange,"2",DOSRange,$D158,WeightRange,"&gt;="&amp;$I158)-COUNTIFS($J158:$J$520,"2",$D158:$D$520,$D158,$I158:$I$520,$I158)),1)))</f>
        <v/>
      </c>
      <c r="W158" s="171" t="str">
        <f>IF($F158="","",MAX(0.25,IF(AND("Yes"=$O158,1&lt;COUNTIFS(AncDiscoRange,"Yes",DOSRange,$D158,EAPGRange,$F158,PaidRange,"EAPG")),0.5^(COUNTIFS(AncDiscoRange,"Yes",WeightRange,"&gt;="&amp;$I158,DOSRange,$D158,EAPGRange,$F158,PaidRange,"EAPG")-COUNTIFS($O158:$O$520,"Yes",$I158:$I$520,$I158,$D158:$D$520,$D158,$F158:$F$520,$F158,$C158:$C$520,"EAPG")),1)))</f>
        <v/>
      </c>
      <c r="X158" s="172" t="str">
        <f t="shared" si="17"/>
        <v/>
      </c>
      <c r="Y158" s="138"/>
      <c r="Z158" s="173" t="str">
        <f t="shared" si="3"/>
        <v/>
      </c>
      <c r="AA158" s="174" t="str">
        <f t="shared" si="21"/>
        <v/>
      </c>
      <c r="AB158" s="175" t="str">
        <f t="shared" si="18"/>
        <v/>
      </c>
    </row>
    <row r="159" spans="2:28" ht="15" x14ac:dyDescent="0.25">
      <c r="B159" s="163">
        <f t="shared" si="22"/>
        <v>139</v>
      </c>
      <c r="C159" s="119"/>
      <c r="D159" s="190"/>
      <c r="E159" s="165"/>
      <c r="F159" s="166"/>
      <c r="G159" s="169" t="str">
        <f>IF(""=F159,"",MATCH(1*$F159,'EAPG Table'!$B:$B,0))</f>
        <v/>
      </c>
      <c r="H159" s="165" t="str" cm="1">
        <f t="array" ref="H159">IF($F159="","",INDEX('EAPG Table'!$C:$C,$G159))</f>
        <v/>
      </c>
      <c r="I159" s="167" t="str" cm="1">
        <f t="array" ref="I159">IF($F159="","",IF("EAPG"&lt;&gt;C159,0,INDEX('EAPG Table'!$I:$I,$G159)))</f>
        <v/>
      </c>
      <c r="J159" s="138" t="str" cm="1">
        <f t="array" ref="J159">IF($F159="", "", INDEX('EAPG Table'!$D:$D, $G159))</f>
        <v/>
      </c>
      <c r="K159" s="119"/>
      <c r="L159" s="224" t="str" cm="1">
        <f t="array" ref="L159">IF(""=$F159,"",TRIM(INDEX('EAPG Table'!$F:$F,$G159)))</f>
        <v/>
      </c>
      <c r="M159" s="163"/>
      <c r="N159" s="138" t="str">
        <f t="shared" si="19"/>
        <v/>
      </c>
      <c r="O159" s="138" t="str">
        <f t="shared" si="16"/>
        <v/>
      </c>
      <c r="P159" s="169" t="str" cm="1">
        <f t="array" ref="P159">IF(""=$F159,"",IF(450=1*$F159,  IF(0&lt;COUNTIFS(WeightRange,"&gt;"&amp;0,TypeRange,"2"), TRUE, IF(AND(0&lt;COUNTIFS(WeightRange,"&gt;"&amp;0,TypeRange,"3"),0=COUNTIFS(WeightRange,"&gt;"&amp;0,TypeRange,{"2","2?"})), FALSE, TRUE)), ""))</f>
        <v/>
      </c>
      <c r="Q159" s="169" t="str">
        <f>IF(""=$F159,"",IF(450=$F159,0&lt;COUNTIFS(WeightRange,"&gt;="&amp;$I159,DOSRange,$D159,EAPGRange,$F159,PaidRange,"EAPG")-COUNTIFS($I159:$I$520,$I159,$D159:$D$520,$D159,$F159:$F$520,$F159,$C159:$C$520,"EAPG"),FALSE))</f>
        <v/>
      </c>
      <c r="R159" s="169" t="str" cm="1">
        <f t="array" ref="R159">IF(""=$F159,"",AND("Yes"=$L159,0&lt;SUM(COUNTIFS(WeightRange,"&gt;"&amp;0,DOSRange,$D159,TypeRange,{"2","3","21","22","23","25"}))))</f>
        <v/>
      </c>
      <c r="S159" s="170" t="str">
        <f t="shared" si="20"/>
        <v/>
      </c>
      <c r="T159" s="138"/>
      <c r="U159" s="177" t="str">
        <f t="shared" si="1"/>
        <v/>
      </c>
      <c r="V159" s="171" t="str">
        <f>IF($F159="","",MAX(0.25,IF(AND("2"=$J159,1&lt;COUNTIF(TypeRange,2)),0.5^(COUNTIFS(TypeRange,"2",DOSRange,$D159,WeightRange,"&gt;="&amp;$I159)-COUNTIFS($J159:$J$520,"2",$D159:$D$520,$D159,$I159:$I$520,$I159)),1)))</f>
        <v/>
      </c>
      <c r="W159" s="171" t="str">
        <f>IF($F159="","",MAX(0.25,IF(AND("Yes"=$O159,1&lt;COUNTIFS(AncDiscoRange,"Yes",DOSRange,$D159,EAPGRange,$F159,PaidRange,"EAPG")),0.5^(COUNTIFS(AncDiscoRange,"Yes",WeightRange,"&gt;="&amp;$I159,DOSRange,$D159,EAPGRange,$F159,PaidRange,"EAPG")-COUNTIFS($O159:$O$520,"Yes",$I159:$I$520,$I159,$D159:$D$520,$D159,$F159:$F$520,$F159,$C159:$C$520,"EAPG")),1)))</f>
        <v/>
      </c>
      <c r="X159" s="172" t="str">
        <f t="shared" si="17"/>
        <v/>
      </c>
      <c r="Y159" s="138"/>
      <c r="Z159" s="173" t="str">
        <f t="shared" si="3"/>
        <v/>
      </c>
      <c r="AA159" s="174" t="str">
        <f t="shared" si="21"/>
        <v/>
      </c>
      <c r="AB159" s="175" t="str">
        <f t="shared" si="18"/>
        <v/>
      </c>
    </row>
    <row r="160" spans="2:28" ht="15" x14ac:dyDescent="0.25">
      <c r="B160" s="178">
        <f t="shared" si="22"/>
        <v>140</v>
      </c>
      <c r="C160" s="120"/>
      <c r="D160" s="191"/>
      <c r="E160" s="179"/>
      <c r="F160" s="166"/>
      <c r="G160" s="182" t="str">
        <f>IF(""=F160,"",MATCH(1*$F160,'EAPG Table'!$B:$B,0))</f>
        <v/>
      </c>
      <c r="H160" s="179" t="str" cm="1">
        <f t="array" ref="H160">IF($F160="","",INDEX('EAPG Table'!$C:$C,$G160))</f>
        <v/>
      </c>
      <c r="I160" s="180" t="str" cm="1">
        <f t="array" ref="I160">IF($F160="","",IF("EAPG"&lt;&gt;C160,0,INDEX('EAPG Table'!$I:$I,$G160)))</f>
        <v/>
      </c>
      <c r="J160" s="181" t="str" cm="1">
        <f t="array" ref="J160">IF($F160="", "", INDEX('EAPG Table'!$D:$D, $G160))</f>
        <v/>
      </c>
      <c r="K160" s="120"/>
      <c r="L160" s="225" t="str" cm="1">
        <f t="array" ref="L160">IF(""=$F160,"",TRIM(INDEX('EAPG Table'!$F:$F,$G160)))</f>
        <v/>
      </c>
      <c r="M160" s="163"/>
      <c r="N160" s="181" t="str">
        <f t="shared" si="19"/>
        <v/>
      </c>
      <c r="O160" s="181" t="str">
        <f t="shared" si="16"/>
        <v/>
      </c>
      <c r="P160" s="182" t="str" cm="1">
        <f t="array" ref="P160">IF(""=$F160,"",IF(450=1*$F160,  IF(0&lt;COUNTIFS(WeightRange,"&gt;"&amp;0,TypeRange,"2"), TRUE, IF(AND(0&lt;COUNTIFS(WeightRange,"&gt;"&amp;0,TypeRange,"3"),0=COUNTIFS(WeightRange,"&gt;"&amp;0,TypeRange,{"2","2?"})), FALSE, TRUE)), ""))</f>
        <v/>
      </c>
      <c r="Q160" s="182" t="str">
        <f>IF(""=$F160,"",IF(450=$F160,0&lt;COUNTIFS(WeightRange,"&gt;="&amp;$I160,DOSRange,$D160,EAPGRange,$F160,PaidRange,"EAPG")-COUNTIFS($I160:$I$520,$I160,$D160:$D$520,$D160,$F160:$F$520,$F160,$C160:$C$520,"EAPG"),FALSE))</f>
        <v/>
      </c>
      <c r="R160" s="182" t="str" cm="1">
        <f t="array" ref="R160">IF(""=$F160,"",AND("Yes"=$L160,0&lt;SUM(COUNTIFS(WeightRange,"&gt;"&amp;0,DOSRange,$D160,TypeRange,{"2","3","21","22","23","25"}))))</f>
        <v/>
      </c>
      <c r="S160" s="183" t="str">
        <f t="shared" si="20"/>
        <v/>
      </c>
      <c r="T160" s="138"/>
      <c r="U160" s="184" t="str">
        <f t="shared" si="1"/>
        <v/>
      </c>
      <c r="V160" s="185" t="str">
        <f>IF($F160="","",MAX(0.25,IF(AND("2"=$J160,1&lt;COUNTIF(TypeRange,2)),0.5^(COUNTIFS(TypeRange,"2",DOSRange,$D160,WeightRange,"&gt;="&amp;$I160)-COUNTIFS($J160:$J$520,"2",$D160:$D$520,$D160,$I160:$I$520,$I160)),1)))</f>
        <v/>
      </c>
      <c r="W160" s="185" t="str">
        <f>IF($F160="","",MAX(0.25,IF(AND("Yes"=$O160,1&lt;COUNTIFS(AncDiscoRange,"Yes",DOSRange,$D160,EAPGRange,$F160,PaidRange,"EAPG")),0.5^(COUNTIFS(AncDiscoRange,"Yes",WeightRange,"&gt;="&amp;$I160,DOSRange,$D160,EAPGRange,$F160,PaidRange,"EAPG")-COUNTIFS($O160:$O$520,"Yes",$I160:$I$520,$I160,$D160:$D$520,$D160,$F160:$F$520,$F160,$C160:$C$520,"EAPG")),1)))</f>
        <v/>
      </c>
      <c r="X160" s="186" t="str">
        <f t="shared" si="17"/>
        <v/>
      </c>
      <c r="Y160" s="138"/>
      <c r="Z160" s="187" t="str">
        <f t="shared" si="3"/>
        <v/>
      </c>
      <c r="AA160" s="188" t="str">
        <f t="shared" si="21"/>
        <v/>
      </c>
      <c r="AB160" s="189" t="str">
        <f t="shared" si="18"/>
        <v/>
      </c>
    </row>
    <row r="161" spans="2:28" ht="15" x14ac:dyDescent="0.25">
      <c r="B161" s="163">
        <f t="shared" si="22"/>
        <v>141</v>
      </c>
      <c r="C161" s="119"/>
      <c r="D161" s="190"/>
      <c r="E161" s="165"/>
      <c r="F161" s="166"/>
      <c r="G161" s="169" t="str">
        <f>IF(""=F161,"",MATCH(1*$F161,'EAPG Table'!$B:$B,0))</f>
        <v/>
      </c>
      <c r="H161" s="165" t="str" cm="1">
        <f t="array" ref="H161">IF($F161="","",INDEX('EAPG Table'!$C:$C,$G161))</f>
        <v/>
      </c>
      <c r="I161" s="167" t="str" cm="1">
        <f t="array" ref="I161">IF($F161="","",IF("EAPG"&lt;&gt;C161,0,INDEX('EAPG Table'!$I:$I,$G161)))</f>
        <v/>
      </c>
      <c r="J161" s="138" t="str" cm="1">
        <f t="array" ref="J161">IF($F161="", "", INDEX('EAPG Table'!$D:$D, $G161))</f>
        <v/>
      </c>
      <c r="K161" s="119"/>
      <c r="L161" s="224" t="str" cm="1">
        <f t="array" ref="L161">IF(""=$F161,"",TRIM(INDEX('EAPG Table'!$F:$F,$G161)))</f>
        <v/>
      </c>
      <c r="M161" s="163"/>
      <c r="N161" s="138" t="str">
        <f t="shared" si="19"/>
        <v/>
      </c>
      <c r="O161" s="138" t="str">
        <f t="shared" si="16"/>
        <v/>
      </c>
      <c r="P161" s="169" t="str" cm="1">
        <f t="array" ref="P161">IF(""=$F161,"",IF(450=1*$F161,  IF(0&lt;COUNTIFS(WeightRange,"&gt;"&amp;0,TypeRange,"2"), TRUE, IF(AND(0&lt;COUNTIFS(WeightRange,"&gt;"&amp;0,TypeRange,"3"),0=COUNTIFS(WeightRange,"&gt;"&amp;0,TypeRange,{"2","2?"})), FALSE, TRUE)), ""))</f>
        <v/>
      </c>
      <c r="Q161" s="169" t="str">
        <f>IF(""=$F161,"",IF(450=$F161,0&lt;COUNTIFS(WeightRange,"&gt;="&amp;$I161,DOSRange,$D161,EAPGRange,$F161,PaidRange,"EAPG")-COUNTIFS($I161:$I$520,$I161,$D161:$D$520,$D161,$F161:$F$520,$F161,$C161:$C$520,"EAPG"),FALSE))</f>
        <v/>
      </c>
      <c r="R161" s="169" t="str" cm="1">
        <f t="array" ref="R161">IF(""=$F161,"",AND("Yes"=$L161,0&lt;SUM(COUNTIFS(WeightRange,"&gt;"&amp;0,DOSRange,$D161,TypeRange,{"2","3","21","22","23","25"}))))</f>
        <v/>
      </c>
      <c r="S161" s="170" t="str">
        <f t="shared" si="20"/>
        <v/>
      </c>
      <c r="T161" s="138"/>
      <c r="U161" s="177" t="str">
        <f t="shared" si="1"/>
        <v/>
      </c>
      <c r="V161" s="171" t="str">
        <f>IF($F161="","",MAX(0.25,IF(AND("2"=$J161,1&lt;COUNTIF(TypeRange,2)),0.5^(COUNTIFS(TypeRange,"2",DOSRange,$D161,WeightRange,"&gt;="&amp;$I161)-COUNTIFS($J161:$J$520,"2",$D161:$D$520,$D161,$I161:$I$520,$I161)),1)))</f>
        <v/>
      </c>
      <c r="W161" s="171" t="str">
        <f>IF($F161="","",MAX(0.25,IF(AND("Yes"=$O161,1&lt;COUNTIFS(AncDiscoRange,"Yes",DOSRange,$D161,EAPGRange,$F161,PaidRange,"EAPG")),0.5^(COUNTIFS(AncDiscoRange,"Yes",WeightRange,"&gt;="&amp;$I161,DOSRange,$D161,EAPGRange,$F161,PaidRange,"EAPG")-COUNTIFS($O161:$O$520,"Yes",$I161:$I$520,$I161,$D161:$D$520,$D161,$F161:$F$520,$F161,$C161:$C$520,"EAPG")),1)))</f>
        <v/>
      </c>
      <c r="X161" s="172" t="str">
        <f t="shared" si="17"/>
        <v/>
      </c>
      <c r="Y161" s="138"/>
      <c r="Z161" s="173" t="str">
        <f t="shared" si="3"/>
        <v/>
      </c>
      <c r="AA161" s="174" t="str">
        <f t="shared" si="21"/>
        <v/>
      </c>
      <c r="AB161" s="175" t="str">
        <f t="shared" si="18"/>
        <v/>
      </c>
    </row>
    <row r="162" spans="2:28" ht="15" x14ac:dyDescent="0.25">
      <c r="B162" s="163">
        <f t="shared" si="22"/>
        <v>142</v>
      </c>
      <c r="C162" s="119"/>
      <c r="D162" s="190"/>
      <c r="E162" s="165"/>
      <c r="F162" s="166"/>
      <c r="G162" s="169" t="str">
        <f>IF(""=F162,"",MATCH(1*$F162,'EAPG Table'!$B:$B,0))</f>
        <v/>
      </c>
      <c r="H162" s="165" t="str" cm="1">
        <f t="array" ref="H162">IF($F162="","",INDEX('EAPG Table'!$C:$C,$G162))</f>
        <v/>
      </c>
      <c r="I162" s="167" t="str" cm="1">
        <f t="array" ref="I162">IF($F162="","",IF("EAPG"&lt;&gt;C162,0,INDEX('EAPG Table'!$I:$I,$G162)))</f>
        <v/>
      </c>
      <c r="J162" s="138" t="str" cm="1">
        <f t="array" ref="J162">IF($F162="", "", INDEX('EAPG Table'!$D:$D, $G162))</f>
        <v/>
      </c>
      <c r="K162" s="119"/>
      <c r="L162" s="224" t="str" cm="1">
        <f t="array" ref="L162">IF(""=$F162,"",TRIM(INDEX('EAPG Table'!$F:$F,$G162)))</f>
        <v/>
      </c>
      <c r="M162" s="163"/>
      <c r="N162" s="138" t="str">
        <f t="shared" si="19"/>
        <v/>
      </c>
      <c r="O162" s="138" t="str">
        <f t="shared" si="16"/>
        <v/>
      </c>
      <c r="P162" s="169" t="str" cm="1">
        <f t="array" ref="P162">IF(""=$F162,"",IF(450=1*$F162,  IF(0&lt;COUNTIFS(WeightRange,"&gt;"&amp;0,TypeRange,"2"), TRUE, IF(AND(0&lt;COUNTIFS(WeightRange,"&gt;"&amp;0,TypeRange,"3"),0=COUNTIFS(WeightRange,"&gt;"&amp;0,TypeRange,{"2","2?"})), FALSE, TRUE)), ""))</f>
        <v/>
      </c>
      <c r="Q162" s="169" t="str">
        <f>IF(""=$F162,"",IF(450=$F162,0&lt;COUNTIFS(WeightRange,"&gt;="&amp;$I162,DOSRange,$D162,EAPGRange,$F162,PaidRange,"EAPG")-COUNTIFS($I162:$I$520,$I162,$D162:$D$520,$D162,$F162:$F$520,$F162,$C162:$C$520,"EAPG"),FALSE))</f>
        <v/>
      </c>
      <c r="R162" s="169" t="str" cm="1">
        <f t="array" ref="R162">IF(""=$F162,"",AND("Yes"=$L162,0&lt;SUM(COUNTIFS(WeightRange,"&gt;"&amp;0,DOSRange,$D162,TypeRange,{"2","3","21","22","23","25"}))))</f>
        <v/>
      </c>
      <c r="S162" s="170" t="str">
        <f t="shared" si="20"/>
        <v/>
      </c>
      <c r="T162" s="138"/>
      <c r="U162" s="177" t="str">
        <f t="shared" si="1"/>
        <v/>
      </c>
      <c r="V162" s="171" t="str">
        <f>IF($F162="","",MAX(0.25,IF(AND("2"=$J162,1&lt;COUNTIF(TypeRange,2)),0.5^(COUNTIFS(TypeRange,"2",DOSRange,$D162,WeightRange,"&gt;="&amp;$I162)-COUNTIFS($J162:$J$520,"2",$D162:$D$520,$D162,$I162:$I$520,$I162)),1)))</f>
        <v/>
      </c>
      <c r="W162" s="171" t="str">
        <f>IF($F162="","",MAX(0.25,IF(AND("Yes"=$O162,1&lt;COUNTIFS(AncDiscoRange,"Yes",DOSRange,$D162,EAPGRange,$F162,PaidRange,"EAPG")),0.5^(COUNTIFS(AncDiscoRange,"Yes",WeightRange,"&gt;="&amp;$I162,DOSRange,$D162,EAPGRange,$F162,PaidRange,"EAPG")-COUNTIFS($O162:$O$520,"Yes",$I162:$I$520,$I162,$D162:$D$520,$D162,$F162:$F$520,$F162,$C162:$C$520,"EAPG")),1)))</f>
        <v/>
      </c>
      <c r="X162" s="172" t="str">
        <f t="shared" si="17"/>
        <v/>
      </c>
      <c r="Y162" s="138"/>
      <c r="Z162" s="173" t="str">
        <f t="shared" si="3"/>
        <v/>
      </c>
      <c r="AA162" s="174" t="str">
        <f t="shared" si="21"/>
        <v/>
      </c>
      <c r="AB162" s="175" t="str">
        <f t="shared" si="18"/>
        <v/>
      </c>
    </row>
    <row r="163" spans="2:28" ht="15" x14ac:dyDescent="0.25">
      <c r="B163" s="163">
        <f t="shared" si="22"/>
        <v>143</v>
      </c>
      <c r="C163" s="119"/>
      <c r="D163" s="190"/>
      <c r="E163" s="165"/>
      <c r="F163" s="166"/>
      <c r="G163" s="169" t="str">
        <f>IF(""=F163,"",MATCH(1*$F163,'EAPG Table'!$B:$B,0))</f>
        <v/>
      </c>
      <c r="H163" s="165" t="str" cm="1">
        <f t="array" ref="H163">IF($F163="","",INDEX('EAPG Table'!$C:$C,$G163))</f>
        <v/>
      </c>
      <c r="I163" s="167" t="str" cm="1">
        <f t="array" ref="I163">IF($F163="","",IF("EAPG"&lt;&gt;C163,0,INDEX('EAPG Table'!$I:$I,$G163)))</f>
        <v/>
      </c>
      <c r="J163" s="138" t="str" cm="1">
        <f t="array" ref="J163">IF($F163="", "", INDEX('EAPG Table'!$D:$D, $G163))</f>
        <v/>
      </c>
      <c r="K163" s="119"/>
      <c r="L163" s="224" t="str" cm="1">
        <f t="array" ref="L163">IF(""=$F163,"",TRIM(INDEX('EAPG Table'!$F:$F,$G163)))</f>
        <v/>
      </c>
      <c r="M163" s="163"/>
      <c r="N163" s="138" t="str">
        <f t="shared" si="19"/>
        <v/>
      </c>
      <c r="O163" s="138" t="str">
        <f t="shared" si="16"/>
        <v/>
      </c>
      <c r="P163" s="169" t="str" cm="1">
        <f t="array" ref="P163">IF(""=$F163,"",IF(450=1*$F163,  IF(0&lt;COUNTIFS(WeightRange,"&gt;"&amp;0,TypeRange,"2"), TRUE, IF(AND(0&lt;COUNTIFS(WeightRange,"&gt;"&amp;0,TypeRange,"3"),0=COUNTIFS(WeightRange,"&gt;"&amp;0,TypeRange,{"2","2?"})), FALSE, TRUE)), ""))</f>
        <v/>
      </c>
      <c r="Q163" s="169" t="str">
        <f>IF(""=$F163,"",IF(450=$F163,0&lt;COUNTIFS(WeightRange,"&gt;="&amp;$I163,DOSRange,$D163,EAPGRange,$F163,PaidRange,"EAPG")-COUNTIFS($I163:$I$520,$I163,$D163:$D$520,$D163,$F163:$F$520,$F163,$C163:$C$520,"EAPG"),FALSE))</f>
        <v/>
      </c>
      <c r="R163" s="169" t="str" cm="1">
        <f t="array" ref="R163">IF(""=$F163,"",AND("Yes"=$L163,0&lt;SUM(COUNTIFS(WeightRange,"&gt;"&amp;0,DOSRange,$D163,TypeRange,{"2","3","21","22","23","25"}))))</f>
        <v/>
      </c>
      <c r="S163" s="170" t="str">
        <f t="shared" si="20"/>
        <v/>
      </c>
      <c r="T163" s="138"/>
      <c r="U163" s="177" t="str">
        <f t="shared" si="1"/>
        <v/>
      </c>
      <c r="V163" s="171" t="str">
        <f>IF($F163="","",MAX(0.25,IF(AND("2"=$J163,1&lt;COUNTIF(TypeRange,2)),0.5^(COUNTIFS(TypeRange,"2",DOSRange,$D163,WeightRange,"&gt;="&amp;$I163)-COUNTIFS($J163:$J$520,"2",$D163:$D$520,$D163,$I163:$I$520,$I163)),1)))</f>
        <v/>
      </c>
      <c r="W163" s="171" t="str">
        <f>IF($F163="","",MAX(0.25,IF(AND("Yes"=$O163,1&lt;COUNTIFS(AncDiscoRange,"Yes",DOSRange,$D163,EAPGRange,$F163,PaidRange,"EAPG")),0.5^(COUNTIFS(AncDiscoRange,"Yes",WeightRange,"&gt;="&amp;$I163,DOSRange,$D163,EAPGRange,$F163,PaidRange,"EAPG")-COUNTIFS($O163:$O$520,"Yes",$I163:$I$520,$I163,$D163:$D$520,$D163,$F163:$F$520,$F163,$C163:$C$520,"EAPG")),1)))</f>
        <v/>
      </c>
      <c r="X163" s="172" t="str">
        <f t="shared" si="17"/>
        <v/>
      </c>
      <c r="Y163" s="138"/>
      <c r="Z163" s="173" t="str">
        <f t="shared" si="3"/>
        <v/>
      </c>
      <c r="AA163" s="174" t="str">
        <f t="shared" si="21"/>
        <v/>
      </c>
      <c r="AB163" s="175" t="str">
        <f t="shared" si="18"/>
        <v/>
      </c>
    </row>
    <row r="164" spans="2:28" ht="15" x14ac:dyDescent="0.25">
      <c r="B164" s="163">
        <f t="shared" si="22"/>
        <v>144</v>
      </c>
      <c r="C164" s="119"/>
      <c r="D164" s="190"/>
      <c r="E164" s="165"/>
      <c r="F164" s="166"/>
      <c r="G164" s="169" t="str">
        <f>IF(""=F164,"",MATCH(1*$F164,'EAPG Table'!$B:$B,0))</f>
        <v/>
      </c>
      <c r="H164" s="165" t="str" cm="1">
        <f t="array" ref="H164">IF($F164="","",INDEX('EAPG Table'!$C:$C,$G164))</f>
        <v/>
      </c>
      <c r="I164" s="167" t="str" cm="1">
        <f t="array" ref="I164">IF($F164="","",IF("EAPG"&lt;&gt;C164,0,INDEX('EAPG Table'!$I:$I,$G164)))</f>
        <v/>
      </c>
      <c r="J164" s="138" t="str" cm="1">
        <f t="array" ref="J164">IF($F164="", "", INDEX('EAPG Table'!$D:$D, $G164))</f>
        <v/>
      </c>
      <c r="K164" s="119"/>
      <c r="L164" s="224" t="str" cm="1">
        <f t="array" ref="L164">IF(""=$F164,"",TRIM(INDEX('EAPG Table'!$F:$F,$G164)))</f>
        <v/>
      </c>
      <c r="M164" s="163"/>
      <c r="N164" s="138" t="str">
        <f t="shared" si="19"/>
        <v/>
      </c>
      <c r="O164" s="138" t="str">
        <f t="shared" si="16"/>
        <v/>
      </c>
      <c r="P164" s="169" t="str" cm="1">
        <f t="array" ref="P164">IF(""=$F164,"",IF(450=1*$F164,  IF(0&lt;COUNTIFS(WeightRange,"&gt;"&amp;0,TypeRange,"2"), TRUE, IF(AND(0&lt;COUNTIFS(WeightRange,"&gt;"&amp;0,TypeRange,"3"),0=COUNTIFS(WeightRange,"&gt;"&amp;0,TypeRange,{"2","2?"})), FALSE, TRUE)), ""))</f>
        <v/>
      </c>
      <c r="Q164" s="169" t="str">
        <f>IF(""=$F164,"",IF(450=$F164,0&lt;COUNTIFS(WeightRange,"&gt;="&amp;$I164,DOSRange,$D164,EAPGRange,$F164,PaidRange,"EAPG")-COUNTIFS($I164:$I$520,$I164,$D164:$D$520,$D164,$F164:$F$520,$F164,$C164:$C$520,"EAPG"),FALSE))</f>
        <v/>
      </c>
      <c r="R164" s="169" t="str" cm="1">
        <f t="array" ref="R164">IF(""=$F164,"",AND("Yes"=$L164,0&lt;SUM(COUNTIFS(WeightRange,"&gt;"&amp;0,DOSRange,$D164,TypeRange,{"2","3","21","22","23","25"}))))</f>
        <v/>
      </c>
      <c r="S164" s="170" t="str">
        <f t="shared" si="20"/>
        <v/>
      </c>
      <c r="T164" s="138"/>
      <c r="U164" s="177" t="str">
        <f t="shared" si="1"/>
        <v/>
      </c>
      <c r="V164" s="171" t="str">
        <f>IF($F164="","",MAX(0.25,IF(AND("2"=$J164,1&lt;COUNTIF(TypeRange,2)),0.5^(COUNTIFS(TypeRange,"2",DOSRange,$D164,WeightRange,"&gt;="&amp;$I164)-COUNTIFS($J164:$J$520,"2",$D164:$D$520,$D164,$I164:$I$520,$I164)),1)))</f>
        <v/>
      </c>
      <c r="W164" s="171" t="str">
        <f>IF($F164="","",MAX(0.25,IF(AND("Yes"=$O164,1&lt;COUNTIFS(AncDiscoRange,"Yes",DOSRange,$D164,EAPGRange,$F164,PaidRange,"EAPG")),0.5^(COUNTIFS(AncDiscoRange,"Yes",WeightRange,"&gt;="&amp;$I164,DOSRange,$D164,EAPGRange,$F164,PaidRange,"EAPG")-COUNTIFS($O164:$O$520,"Yes",$I164:$I$520,$I164,$D164:$D$520,$D164,$F164:$F$520,$F164,$C164:$C$520,"EAPG")),1)))</f>
        <v/>
      </c>
      <c r="X164" s="172" t="str">
        <f t="shared" si="17"/>
        <v/>
      </c>
      <c r="Y164" s="138"/>
      <c r="Z164" s="173" t="str">
        <f t="shared" si="3"/>
        <v/>
      </c>
      <c r="AA164" s="174" t="str">
        <f t="shared" si="21"/>
        <v/>
      </c>
      <c r="AB164" s="175" t="str">
        <f t="shared" si="18"/>
        <v/>
      </c>
    </row>
    <row r="165" spans="2:28" ht="15" x14ac:dyDescent="0.25">
      <c r="B165" s="178">
        <f t="shared" si="22"/>
        <v>145</v>
      </c>
      <c r="C165" s="120"/>
      <c r="D165" s="191"/>
      <c r="E165" s="179"/>
      <c r="F165" s="166"/>
      <c r="G165" s="182" t="str">
        <f>IF(""=F165,"",MATCH(1*$F165,'EAPG Table'!$B:$B,0))</f>
        <v/>
      </c>
      <c r="H165" s="179" t="str" cm="1">
        <f t="array" ref="H165">IF($F165="","",INDEX('EAPG Table'!$C:$C,$G165))</f>
        <v/>
      </c>
      <c r="I165" s="180" t="str" cm="1">
        <f t="array" ref="I165">IF($F165="","",IF("EAPG"&lt;&gt;C165,0,INDEX('EAPG Table'!$I:$I,$G165)))</f>
        <v/>
      </c>
      <c r="J165" s="181" t="str" cm="1">
        <f t="array" ref="J165">IF($F165="", "", INDEX('EAPG Table'!$D:$D, $G165))</f>
        <v/>
      </c>
      <c r="K165" s="120"/>
      <c r="L165" s="225" t="str" cm="1">
        <f t="array" ref="L165">IF(""=$F165,"",TRIM(INDEX('EAPG Table'!$F:$F,$G165)))</f>
        <v/>
      </c>
      <c r="M165" s="163"/>
      <c r="N165" s="181" t="str">
        <f t="shared" si="19"/>
        <v/>
      </c>
      <c r="O165" s="181" t="str">
        <f t="shared" si="16"/>
        <v/>
      </c>
      <c r="P165" s="182" t="str" cm="1">
        <f t="array" ref="P165">IF(""=$F165,"",IF(450=1*$F165,  IF(0&lt;COUNTIFS(WeightRange,"&gt;"&amp;0,TypeRange,"2"), TRUE, IF(AND(0&lt;COUNTIFS(WeightRange,"&gt;"&amp;0,TypeRange,"3"),0=COUNTIFS(WeightRange,"&gt;"&amp;0,TypeRange,{"2","2?"})), FALSE, TRUE)), ""))</f>
        <v/>
      </c>
      <c r="Q165" s="182" t="str">
        <f>IF(""=$F165,"",IF(450=$F165,0&lt;COUNTIFS(WeightRange,"&gt;="&amp;$I165,DOSRange,$D165,EAPGRange,$F165,PaidRange,"EAPG")-COUNTIFS($I165:$I$520,$I165,$D165:$D$520,$D165,$F165:$F$520,$F165,$C165:$C$520,"EAPG"),FALSE))</f>
        <v/>
      </c>
      <c r="R165" s="182" t="str" cm="1">
        <f t="array" ref="R165">IF(""=$F165,"",AND("Yes"=$L165,0&lt;SUM(COUNTIFS(WeightRange,"&gt;"&amp;0,DOSRange,$D165,TypeRange,{"2","3","21","22","23","25"}))))</f>
        <v/>
      </c>
      <c r="S165" s="183" t="str">
        <f t="shared" si="20"/>
        <v/>
      </c>
      <c r="T165" s="138"/>
      <c r="U165" s="184" t="str">
        <f t="shared" si="1"/>
        <v/>
      </c>
      <c r="V165" s="185" t="str">
        <f>IF($F165="","",MAX(0.25,IF(AND("2"=$J165,1&lt;COUNTIF(TypeRange,2)),0.5^(COUNTIFS(TypeRange,"2",DOSRange,$D165,WeightRange,"&gt;="&amp;$I165)-COUNTIFS($J165:$J$520,"2",$D165:$D$520,$D165,$I165:$I$520,$I165)),1)))</f>
        <v/>
      </c>
      <c r="W165" s="185" t="str">
        <f>IF($F165="","",MAX(0.25,IF(AND("Yes"=$O165,1&lt;COUNTIFS(AncDiscoRange,"Yes",DOSRange,$D165,EAPGRange,$F165,PaidRange,"EAPG")),0.5^(COUNTIFS(AncDiscoRange,"Yes",WeightRange,"&gt;="&amp;$I165,DOSRange,$D165,EAPGRange,$F165,PaidRange,"EAPG")-COUNTIFS($O165:$O$520,"Yes",$I165:$I$520,$I165,$D165:$D$520,$D165,$F165:$F$520,$F165,$C165:$C$520,"EAPG")),1)))</f>
        <v/>
      </c>
      <c r="X165" s="186" t="str">
        <f t="shared" si="17"/>
        <v/>
      </c>
      <c r="Y165" s="138"/>
      <c r="Z165" s="187" t="str">
        <f t="shared" si="3"/>
        <v/>
      </c>
      <c r="AA165" s="188" t="str">
        <f t="shared" si="21"/>
        <v/>
      </c>
      <c r="AB165" s="189" t="str">
        <f t="shared" si="18"/>
        <v/>
      </c>
    </row>
    <row r="166" spans="2:28" ht="15" x14ac:dyDescent="0.25">
      <c r="B166" s="163">
        <f t="shared" si="22"/>
        <v>146</v>
      </c>
      <c r="C166" s="119"/>
      <c r="D166" s="190"/>
      <c r="E166" s="165"/>
      <c r="F166" s="166"/>
      <c r="G166" s="169" t="str">
        <f>IF(""=F166,"",MATCH(1*$F166,'EAPG Table'!$B:$B,0))</f>
        <v/>
      </c>
      <c r="H166" s="165" t="str" cm="1">
        <f t="array" ref="H166">IF($F166="","",INDEX('EAPG Table'!$C:$C,$G166))</f>
        <v/>
      </c>
      <c r="I166" s="167" t="str" cm="1">
        <f t="array" ref="I166">IF($F166="","",IF("EAPG"&lt;&gt;C166,0,INDEX('EAPG Table'!$I:$I,$G166)))</f>
        <v/>
      </c>
      <c r="J166" s="138" t="str" cm="1">
        <f t="array" ref="J166">IF($F166="", "", INDEX('EAPG Table'!$D:$D, $G166))</f>
        <v/>
      </c>
      <c r="K166" s="119"/>
      <c r="L166" s="224" t="str" cm="1">
        <f t="array" ref="L166">IF(""=$F166,"",TRIM(INDEX('EAPG Table'!$F:$F,$G166)))</f>
        <v/>
      </c>
      <c r="M166" s="163"/>
      <c r="N166" s="138" t="str">
        <f t="shared" si="19"/>
        <v/>
      </c>
      <c r="O166" s="138" t="str">
        <f t="shared" si="16"/>
        <v/>
      </c>
      <c r="P166" s="169" t="str" cm="1">
        <f t="array" ref="P166">IF(""=$F166,"",IF(450=1*$F166,  IF(0&lt;COUNTIFS(WeightRange,"&gt;"&amp;0,TypeRange,"2"), TRUE, IF(AND(0&lt;COUNTIFS(WeightRange,"&gt;"&amp;0,TypeRange,"3"),0=COUNTIFS(WeightRange,"&gt;"&amp;0,TypeRange,{"2","2?"})), FALSE, TRUE)), ""))</f>
        <v/>
      </c>
      <c r="Q166" s="169" t="str">
        <f>IF(""=$F166,"",IF(450=$F166,0&lt;COUNTIFS(WeightRange,"&gt;="&amp;$I166,DOSRange,$D166,EAPGRange,$F166,PaidRange,"EAPG")-COUNTIFS($I166:$I$520,$I166,$D166:$D$520,$D166,$F166:$F$520,$F166,$C166:$C$520,"EAPG"),FALSE))</f>
        <v/>
      </c>
      <c r="R166" s="169" t="str" cm="1">
        <f t="array" ref="R166">IF(""=$F166,"",AND("Yes"=$L166,0&lt;SUM(COUNTIFS(WeightRange,"&gt;"&amp;0,DOSRange,$D166,TypeRange,{"2","3","21","22","23","25"}))))</f>
        <v/>
      </c>
      <c r="S166" s="170" t="str">
        <f t="shared" si="20"/>
        <v/>
      </c>
      <c r="T166" s="138"/>
      <c r="U166" s="177" t="str">
        <f t="shared" si="1"/>
        <v/>
      </c>
      <c r="V166" s="171" t="str">
        <f>IF($F166="","",MAX(0.25,IF(AND("2"=$J166,1&lt;COUNTIF(TypeRange,2)),0.5^(COUNTIFS(TypeRange,"2",DOSRange,$D166,WeightRange,"&gt;="&amp;$I166)-COUNTIFS($J166:$J$520,"2",$D166:$D$520,$D166,$I166:$I$520,$I166)),1)))</f>
        <v/>
      </c>
      <c r="W166" s="171" t="str">
        <f>IF($F166="","",MAX(0.25,IF(AND("Yes"=$O166,1&lt;COUNTIFS(AncDiscoRange,"Yes",DOSRange,$D166,EAPGRange,$F166,PaidRange,"EAPG")),0.5^(COUNTIFS(AncDiscoRange,"Yes",WeightRange,"&gt;="&amp;$I166,DOSRange,$D166,EAPGRange,$F166,PaidRange,"EAPG")-COUNTIFS($O166:$O$520,"Yes",$I166:$I$520,$I166,$D166:$D$520,$D166,$F166:$F$520,$F166,$C166:$C$520,"EAPG")),1)))</f>
        <v/>
      </c>
      <c r="X166" s="172" t="str">
        <f t="shared" si="17"/>
        <v/>
      </c>
      <c r="Y166" s="138"/>
      <c r="Z166" s="173" t="str">
        <f t="shared" si="3"/>
        <v/>
      </c>
      <c r="AA166" s="174" t="str">
        <f t="shared" si="21"/>
        <v/>
      </c>
      <c r="AB166" s="175" t="str">
        <f t="shared" si="18"/>
        <v/>
      </c>
    </row>
    <row r="167" spans="2:28" ht="15" x14ac:dyDescent="0.25">
      <c r="B167" s="163">
        <f t="shared" si="22"/>
        <v>147</v>
      </c>
      <c r="C167" s="119"/>
      <c r="D167" s="190"/>
      <c r="E167" s="165"/>
      <c r="F167" s="166"/>
      <c r="G167" s="169" t="str">
        <f>IF(""=F167,"",MATCH(1*$F167,'EAPG Table'!$B:$B,0))</f>
        <v/>
      </c>
      <c r="H167" s="165" t="str" cm="1">
        <f t="array" ref="H167">IF($F167="","",INDEX('EAPG Table'!$C:$C,$G167))</f>
        <v/>
      </c>
      <c r="I167" s="167" t="str" cm="1">
        <f t="array" ref="I167">IF($F167="","",IF("EAPG"&lt;&gt;C167,0,INDEX('EAPG Table'!$I:$I,$G167)))</f>
        <v/>
      </c>
      <c r="J167" s="138" t="str" cm="1">
        <f t="array" ref="J167">IF($F167="", "", INDEX('EAPG Table'!$D:$D, $G167))</f>
        <v/>
      </c>
      <c r="K167" s="119"/>
      <c r="L167" s="224" t="str" cm="1">
        <f t="array" ref="L167">IF(""=$F167,"",TRIM(INDEX('EAPG Table'!$F:$F,$G167)))</f>
        <v/>
      </c>
      <c r="M167" s="163"/>
      <c r="N167" s="138" t="str">
        <f t="shared" si="19"/>
        <v/>
      </c>
      <c r="O167" s="138" t="str">
        <f t="shared" si="16"/>
        <v/>
      </c>
      <c r="P167" s="169" t="str" cm="1">
        <f t="array" ref="P167">IF(""=$F167,"",IF(450=1*$F167,  IF(0&lt;COUNTIFS(WeightRange,"&gt;"&amp;0,TypeRange,"2"), TRUE, IF(AND(0&lt;COUNTIFS(WeightRange,"&gt;"&amp;0,TypeRange,"3"),0=COUNTIFS(WeightRange,"&gt;"&amp;0,TypeRange,{"2","2?"})), FALSE, TRUE)), ""))</f>
        <v/>
      </c>
      <c r="Q167" s="169" t="str">
        <f>IF(""=$F167,"",IF(450=$F167,0&lt;COUNTIFS(WeightRange,"&gt;="&amp;$I167,DOSRange,$D167,EAPGRange,$F167,PaidRange,"EAPG")-COUNTIFS($I167:$I$520,$I167,$D167:$D$520,$D167,$F167:$F$520,$F167,$C167:$C$520,"EAPG"),FALSE))</f>
        <v/>
      </c>
      <c r="R167" s="169" t="str" cm="1">
        <f t="array" ref="R167">IF(""=$F167,"",AND("Yes"=$L167,0&lt;SUM(COUNTIFS(WeightRange,"&gt;"&amp;0,DOSRange,$D167,TypeRange,{"2","3","21","22","23","25"}))))</f>
        <v/>
      </c>
      <c r="S167" s="170" t="str">
        <f t="shared" si="20"/>
        <v/>
      </c>
      <c r="T167" s="138"/>
      <c r="U167" s="177" t="str">
        <f t="shared" si="1"/>
        <v/>
      </c>
      <c r="V167" s="171" t="str">
        <f>IF($F167="","",MAX(0.25,IF(AND("2"=$J167,1&lt;COUNTIF(TypeRange,2)),0.5^(COUNTIFS(TypeRange,"2",DOSRange,$D167,WeightRange,"&gt;="&amp;$I167)-COUNTIFS($J167:$J$520,"2",$D167:$D$520,$D167,$I167:$I$520,$I167)),1)))</f>
        <v/>
      </c>
      <c r="W167" s="171" t="str">
        <f>IF($F167="","",MAX(0.25,IF(AND("Yes"=$O167,1&lt;COUNTIFS(AncDiscoRange,"Yes",DOSRange,$D167,EAPGRange,$F167,PaidRange,"EAPG")),0.5^(COUNTIFS(AncDiscoRange,"Yes",WeightRange,"&gt;="&amp;$I167,DOSRange,$D167,EAPGRange,$F167,PaidRange,"EAPG")-COUNTIFS($O167:$O$520,"Yes",$I167:$I$520,$I167,$D167:$D$520,$D167,$F167:$F$520,$F167,$C167:$C$520,"EAPG")),1)))</f>
        <v/>
      </c>
      <c r="X167" s="172" t="str">
        <f t="shared" si="17"/>
        <v/>
      </c>
      <c r="Y167" s="138"/>
      <c r="Z167" s="173" t="str">
        <f t="shared" si="3"/>
        <v/>
      </c>
      <c r="AA167" s="174" t="str">
        <f t="shared" si="21"/>
        <v/>
      </c>
      <c r="AB167" s="175" t="str">
        <f t="shared" si="18"/>
        <v/>
      </c>
    </row>
    <row r="168" spans="2:28" ht="15" x14ac:dyDescent="0.25">
      <c r="B168" s="163">
        <f t="shared" si="22"/>
        <v>148</v>
      </c>
      <c r="C168" s="119"/>
      <c r="D168" s="190"/>
      <c r="E168" s="165"/>
      <c r="F168" s="166"/>
      <c r="G168" s="169" t="str">
        <f>IF(""=F168,"",MATCH(1*$F168,'EAPG Table'!$B:$B,0))</f>
        <v/>
      </c>
      <c r="H168" s="165" t="str" cm="1">
        <f t="array" ref="H168">IF($F168="","",INDEX('EAPG Table'!$C:$C,$G168))</f>
        <v/>
      </c>
      <c r="I168" s="167" t="str" cm="1">
        <f t="array" ref="I168">IF($F168="","",IF("EAPG"&lt;&gt;C168,0,INDEX('EAPG Table'!$I:$I,$G168)))</f>
        <v/>
      </c>
      <c r="J168" s="138" t="str" cm="1">
        <f t="array" ref="J168">IF($F168="", "", INDEX('EAPG Table'!$D:$D, $G168))</f>
        <v/>
      </c>
      <c r="K168" s="119"/>
      <c r="L168" s="224" t="str" cm="1">
        <f t="array" ref="L168">IF(""=$F168,"",TRIM(INDEX('EAPG Table'!$F:$F,$G168)))</f>
        <v/>
      </c>
      <c r="M168" s="163"/>
      <c r="N168" s="138" t="str">
        <f t="shared" si="19"/>
        <v/>
      </c>
      <c r="O168" s="138" t="str">
        <f t="shared" si="16"/>
        <v/>
      </c>
      <c r="P168" s="169" t="str" cm="1">
        <f t="array" ref="P168">IF(""=$F168,"",IF(450=1*$F168,  IF(0&lt;COUNTIFS(WeightRange,"&gt;"&amp;0,TypeRange,"2"), TRUE, IF(AND(0&lt;COUNTIFS(WeightRange,"&gt;"&amp;0,TypeRange,"3"),0=COUNTIFS(WeightRange,"&gt;"&amp;0,TypeRange,{"2","2?"})), FALSE, TRUE)), ""))</f>
        <v/>
      </c>
      <c r="Q168" s="169" t="str">
        <f>IF(""=$F168,"",IF(450=$F168,0&lt;COUNTIFS(WeightRange,"&gt;="&amp;$I168,DOSRange,$D168,EAPGRange,$F168,PaidRange,"EAPG")-COUNTIFS($I168:$I$520,$I168,$D168:$D$520,$D168,$F168:$F$520,$F168,$C168:$C$520,"EAPG"),FALSE))</f>
        <v/>
      </c>
      <c r="R168" s="169" t="str" cm="1">
        <f t="array" ref="R168">IF(""=$F168,"",AND("Yes"=$L168,0&lt;SUM(COUNTIFS(WeightRange,"&gt;"&amp;0,DOSRange,$D168,TypeRange,{"2","3","21","22","23","25"}))))</f>
        <v/>
      </c>
      <c r="S168" s="170" t="str">
        <f t="shared" si="20"/>
        <v/>
      </c>
      <c r="T168" s="138"/>
      <c r="U168" s="177" t="str">
        <f t="shared" si="1"/>
        <v/>
      </c>
      <c r="V168" s="171" t="str">
        <f>IF($F168="","",MAX(0.25,IF(AND("2"=$J168,1&lt;COUNTIF(TypeRange,2)),0.5^(COUNTIFS(TypeRange,"2",DOSRange,$D168,WeightRange,"&gt;="&amp;$I168)-COUNTIFS($J168:$J$520,"2",$D168:$D$520,$D168,$I168:$I$520,$I168)),1)))</f>
        <v/>
      </c>
      <c r="W168" s="171" t="str">
        <f>IF($F168="","",MAX(0.25,IF(AND("Yes"=$O168,1&lt;COUNTIFS(AncDiscoRange,"Yes",DOSRange,$D168,EAPGRange,$F168,PaidRange,"EAPG")),0.5^(COUNTIFS(AncDiscoRange,"Yes",WeightRange,"&gt;="&amp;$I168,DOSRange,$D168,EAPGRange,$F168,PaidRange,"EAPG")-COUNTIFS($O168:$O$520,"Yes",$I168:$I$520,$I168,$D168:$D$520,$D168,$F168:$F$520,$F168,$C168:$C$520,"EAPG")),1)))</f>
        <v/>
      </c>
      <c r="X168" s="172" t="str">
        <f t="shared" si="17"/>
        <v/>
      </c>
      <c r="Y168" s="138"/>
      <c r="Z168" s="173" t="str">
        <f t="shared" si="3"/>
        <v/>
      </c>
      <c r="AA168" s="174" t="str">
        <f t="shared" si="21"/>
        <v/>
      </c>
      <c r="AB168" s="175" t="str">
        <f t="shared" si="18"/>
        <v/>
      </c>
    </row>
    <row r="169" spans="2:28" ht="15" x14ac:dyDescent="0.25">
      <c r="B169" s="163">
        <f t="shared" si="22"/>
        <v>149</v>
      </c>
      <c r="C169" s="119"/>
      <c r="D169" s="190"/>
      <c r="E169" s="165"/>
      <c r="F169" s="166"/>
      <c r="G169" s="169" t="str">
        <f>IF(""=F169,"",MATCH(1*$F169,'EAPG Table'!$B:$B,0))</f>
        <v/>
      </c>
      <c r="H169" s="165" t="str" cm="1">
        <f t="array" ref="H169">IF($F169="","",INDEX('EAPG Table'!$C:$C,$G169))</f>
        <v/>
      </c>
      <c r="I169" s="167" t="str" cm="1">
        <f t="array" ref="I169">IF($F169="","",IF("EAPG"&lt;&gt;C169,0,INDEX('EAPG Table'!$I:$I,$G169)))</f>
        <v/>
      </c>
      <c r="J169" s="138" t="str" cm="1">
        <f t="array" ref="J169">IF($F169="", "", INDEX('EAPG Table'!$D:$D, $G169))</f>
        <v/>
      </c>
      <c r="K169" s="119"/>
      <c r="L169" s="224" t="str" cm="1">
        <f t="array" ref="L169">IF(""=$F169,"",TRIM(INDEX('EAPG Table'!$F:$F,$G169)))</f>
        <v/>
      </c>
      <c r="M169" s="163"/>
      <c r="N169" s="138" t="str">
        <f t="shared" si="19"/>
        <v/>
      </c>
      <c r="O169" s="138" t="str">
        <f t="shared" si="16"/>
        <v/>
      </c>
      <c r="P169" s="169" t="str" cm="1">
        <f t="array" ref="P169">IF(""=$F169,"",IF(450=1*$F169,  IF(0&lt;COUNTIFS(WeightRange,"&gt;"&amp;0,TypeRange,"2"), TRUE, IF(AND(0&lt;COUNTIFS(WeightRange,"&gt;"&amp;0,TypeRange,"3"),0=COUNTIFS(WeightRange,"&gt;"&amp;0,TypeRange,{"2","2?"})), FALSE, TRUE)), ""))</f>
        <v/>
      </c>
      <c r="Q169" s="169" t="str">
        <f>IF(""=$F169,"",IF(450=$F169,0&lt;COUNTIFS(WeightRange,"&gt;="&amp;$I169,DOSRange,$D169,EAPGRange,$F169,PaidRange,"EAPG")-COUNTIFS($I169:$I$520,$I169,$D169:$D$520,$D169,$F169:$F$520,$F169,$C169:$C$520,"EAPG"),FALSE))</f>
        <v/>
      </c>
      <c r="R169" s="169" t="str" cm="1">
        <f t="array" ref="R169">IF(""=$F169,"",AND("Yes"=$L169,0&lt;SUM(COUNTIFS(WeightRange,"&gt;"&amp;0,DOSRange,$D169,TypeRange,{"2","3","21","22","23","25"}))))</f>
        <v/>
      </c>
      <c r="S169" s="170" t="str">
        <f t="shared" si="20"/>
        <v/>
      </c>
      <c r="T169" s="138"/>
      <c r="U169" s="177" t="str">
        <f t="shared" si="1"/>
        <v/>
      </c>
      <c r="V169" s="171" t="str">
        <f>IF($F169="","",MAX(0.25,IF(AND("2"=$J169,1&lt;COUNTIF(TypeRange,2)),0.5^(COUNTIFS(TypeRange,"2",DOSRange,$D169,WeightRange,"&gt;="&amp;$I169)-COUNTIFS($J169:$J$520,"2",$D169:$D$520,$D169,$I169:$I$520,$I169)),1)))</f>
        <v/>
      </c>
      <c r="W169" s="171" t="str">
        <f>IF($F169="","",MAX(0.25,IF(AND("Yes"=$O169,1&lt;COUNTIFS(AncDiscoRange,"Yes",DOSRange,$D169,EAPGRange,$F169,PaidRange,"EAPG")),0.5^(COUNTIFS(AncDiscoRange,"Yes",WeightRange,"&gt;="&amp;$I169,DOSRange,$D169,EAPGRange,$F169,PaidRange,"EAPG")-COUNTIFS($O169:$O$520,"Yes",$I169:$I$520,$I169,$D169:$D$520,$D169,$F169:$F$520,$F169,$C169:$C$520,"EAPG")),1)))</f>
        <v/>
      </c>
      <c r="X169" s="172" t="str">
        <f t="shared" si="17"/>
        <v/>
      </c>
      <c r="Y169" s="138"/>
      <c r="Z169" s="173" t="str">
        <f t="shared" si="3"/>
        <v/>
      </c>
      <c r="AA169" s="174" t="str">
        <f t="shared" si="21"/>
        <v/>
      </c>
      <c r="AB169" s="175" t="str">
        <f t="shared" si="18"/>
        <v/>
      </c>
    </row>
    <row r="170" spans="2:28" ht="15" x14ac:dyDescent="0.25">
      <c r="B170" s="178">
        <f t="shared" si="22"/>
        <v>150</v>
      </c>
      <c r="C170" s="120"/>
      <c r="D170" s="191"/>
      <c r="E170" s="179"/>
      <c r="F170" s="166"/>
      <c r="G170" s="182" t="str">
        <f>IF(""=F170,"",MATCH(1*$F170,'EAPG Table'!$B:$B,0))</f>
        <v/>
      </c>
      <c r="H170" s="179" t="str" cm="1">
        <f t="array" ref="H170">IF($F170="","",INDEX('EAPG Table'!$C:$C,$G170))</f>
        <v/>
      </c>
      <c r="I170" s="180" t="str" cm="1">
        <f t="array" ref="I170">IF($F170="","",IF("EAPG"&lt;&gt;C170,0,INDEX('EAPG Table'!$I:$I,$G170)))</f>
        <v/>
      </c>
      <c r="J170" s="181" t="str" cm="1">
        <f t="array" ref="J170">IF($F170="", "", INDEX('EAPG Table'!$D:$D, $G170))</f>
        <v/>
      </c>
      <c r="K170" s="120"/>
      <c r="L170" s="225" t="str" cm="1">
        <f t="array" ref="L170">IF(""=$F170,"",TRIM(INDEX('EAPG Table'!$F:$F,$G170)))</f>
        <v/>
      </c>
      <c r="M170" s="163"/>
      <c r="N170" s="181" t="str">
        <f t="shared" si="19"/>
        <v/>
      </c>
      <c r="O170" s="181" t="str">
        <f t="shared" si="16"/>
        <v/>
      </c>
      <c r="P170" s="182" t="str" cm="1">
        <f t="array" ref="P170">IF(""=$F170,"",IF(450=1*$F170,  IF(0&lt;COUNTIFS(WeightRange,"&gt;"&amp;0,TypeRange,"2"), TRUE, IF(AND(0&lt;COUNTIFS(WeightRange,"&gt;"&amp;0,TypeRange,"3"),0=COUNTIFS(WeightRange,"&gt;"&amp;0,TypeRange,{"2","2?"})), FALSE, TRUE)), ""))</f>
        <v/>
      </c>
      <c r="Q170" s="182" t="str">
        <f>IF(""=$F170,"",IF(450=$F170,0&lt;COUNTIFS(WeightRange,"&gt;="&amp;$I170,DOSRange,$D170,EAPGRange,$F170,PaidRange,"EAPG")-COUNTIFS($I170:$I$520,$I170,$D170:$D$520,$D170,$F170:$F$520,$F170,$C170:$C$520,"EAPG"),FALSE))</f>
        <v/>
      </c>
      <c r="R170" s="182" t="str" cm="1">
        <f t="array" ref="R170">IF(""=$F170,"",AND("Yes"=$L170,0&lt;SUM(COUNTIFS(WeightRange,"&gt;"&amp;0,DOSRange,$D170,TypeRange,{"2","3","21","22","23","25"}))))</f>
        <v/>
      </c>
      <c r="S170" s="183" t="str">
        <f t="shared" si="20"/>
        <v/>
      </c>
      <c r="T170" s="138"/>
      <c r="U170" s="184" t="str">
        <f t="shared" si="1"/>
        <v/>
      </c>
      <c r="V170" s="185" t="str">
        <f>IF($F170="","",MAX(0.25,IF(AND("2"=$J170,1&lt;COUNTIF(TypeRange,2)),0.5^(COUNTIFS(TypeRange,"2",DOSRange,$D170,WeightRange,"&gt;="&amp;$I170)-COUNTIFS($J170:$J$520,"2",$D170:$D$520,$D170,$I170:$I$520,$I170)),1)))</f>
        <v/>
      </c>
      <c r="W170" s="185" t="str">
        <f>IF($F170="","",MAX(0.25,IF(AND("Yes"=$O170,1&lt;COUNTIFS(AncDiscoRange,"Yes",DOSRange,$D170,EAPGRange,$F170,PaidRange,"EAPG")),0.5^(COUNTIFS(AncDiscoRange,"Yes",WeightRange,"&gt;="&amp;$I170,DOSRange,$D170,EAPGRange,$F170,PaidRange,"EAPG")-COUNTIFS($O170:$O$520,"Yes",$I170:$I$520,$I170,$D170:$D$520,$D170,$F170:$F$520,$F170,$C170:$C$520,"EAPG")),1)))</f>
        <v/>
      </c>
      <c r="X170" s="186" t="str">
        <f t="shared" si="17"/>
        <v/>
      </c>
      <c r="Y170" s="138"/>
      <c r="Z170" s="187" t="str">
        <f t="shared" si="3"/>
        <v/>
      </c>
      <c r="AA170" s="188" t="str">
        <f t="shared" si="21"/>
        <v/>
      </c>
      <c r="AB170" s="189" t="str">
        <f t="shared" si="18"/>
        <v/>
      </c>
    </row>
    <row r="171" spans="2:28" ht="15" x14ac:dyDescent="0.25">
      <c r="B171" s="163">
        <f t="shared" si="22"/>
        <v>151</v>
      </c>
      <c r="C171" s="119"/>
      <c r="D171" s="190"/>
      <c r="E171" s="165"/>
      <c r="F171" s="166"/>
      <c r="G171" s="169" t="str">
        <f>IF(""=F171,"",MATCH(1*$F171,'EAPG Table'!$B:$B,0))</f>
        <v/>
      </c>
      <c r="H171" s="165" t="str" cm="1">
        <f t="array" ref="H171">IF($F171="","",INDEX('EAPG Table'!$C:$C,$G171))</f>
        <v/>
      </c>
      <c r="I171" s="167" t="str" cm="1">
        <f t="array" ref="I171">IF($F171="","",IF("EAPG"&lt;&gt;C171,0,INDEX('EAPG Table'!$I:$I,$G171)))</f>
        <v/>
      </c>
      <c r="J171" s="138" t="str" cm="1">
        <f t="array" ref="J171">IF($F171="", "", INDEX('EAPG Table'!$D:$D, $G171))</f>
        <v/>
      </c>
      <c r="K171" s="119"/>
      <c r="L171" s="224" t="str" cm="1">
        <f t="array" ref="L171">IF(""=$F171,"",TRIM(INDEX('EAPG Table'!$F:$F,$G171)))</f>
        <v/>
      </c>
      <c r="M171" s="163"/>
      <c r="N171" s="138" t="str">
        <f t="shared" si="19"/>
        <v/>
      </c>
      <c r="O171" s="138" t="str">
        <f t="shared" si="16"/>
        <v/>
      </c>
      <c r="P171" s="169" t="str" cm="1">
        <f t="array" ref="P171">IF(""=$F171,"",IF(450=1*$F171,  IF(0&lt;COUNTIFS(WeightRange,"&gt;"&amp;0,TypeRange,"2"), TRUE, IF(AND(0&lt;COUNTIFS(WeightRange,"&gt;"&amp;0,TypeRange,"3"),0=COUNTIFS(WeightRange,"&gt;"&amp;0,TypeRange,{"2","2?"})), FALSE, TRUE)), ""))</f>
        <v/>
      </c>
      <c r="Q171" s="169" t="str">
        <f>IF(""=$F171,"",IF(450=$F171,0&lt;COUNTIFS(WeightRange,"&gt;="&amp;$I171,DOSRange,$D171,EAPGRange,$F171,PaidRange,"EAPG")-COUNTIFS($I171:$I$520,$I171,$D171:$D$520,$D171,$F171:$F$520,$F171,$C171:$C$520,"EAPG"),FALSE))</f>
        <v/>
      </c>
      <c r="R171" s="169" t="str" cm="1">
        <f t="array" ref="R171">IF(""=$F171,"",AND("Yes"=$L171,0&lt;SUM(COUNTIFS(WeightRange,"&gt;"&amp;0,DOSRange,$D171,TypeRange,{"2","3","21","22","23","25"}))))</f>
        <v/>
      </c>
      <c r="S171" s="170" t="str">
        <f t="shared" si="20"/>
        <v/>
      </c>
      <c r="T171" s="138"/>
      <c r="U171" s="177" t="str">
        <f t="shared" si="1"/>
        <v/>
      </c>
      <c r="V171" s="171" t="str">
        <f>IF($F171="","",MAX(0.25,IF(AND("2"=$J171,1&lt;COUNTIF(TypeRange,2)),0.5^(COUNTIFS(TypeRange,"2",DOSRange,$D171,WeightRange,"&gt;="&amp;$I171)-COUNTIFS($J171:$J$520,"2",$D171:$D$520,$D171,$I171:$I$520,$I171)),1)))</f>
        <v/>
      </c>
      <c r="W171" s="171" t="str">
        <f>IF($F171="","",MAX(0.25,IF(AND("Yes"=$O171,1&lt;COUNTIFS(AncDiscoRange,"Yes",DOSRange,$D171,EAPGRange,$F171,PaidRange,"EAPG")),0.5^(COUNTIFS(AncDiscoRange,"Yes",WeightRange,"&gt;="&amp;$I171,DOSRange,$D171,EAPGRange,$F171,PaidRange,"EAPG")-COUNTIFS($O171:$O$520,"Yes",$I171:$I$520,$I171,$D171:$D$520,$D171,$F171:$F$520,$F171,$C171:$C$520,"EAPG")),1)))</f>
        <v/>
      </c>
      <c r="X171" s="172" t="str">
        <f t="shared" si="17"/>
        <v/>
      </c>
      <c r="Y171" s="138"/>
      <c r="Z171" s="173" t="str">
        <f t="shared" si="3"/>
        <v/>
      </c>
      <c r="AA171" s="174" t="str">
        <f t="shared" si="21"/>
        <v/>
      </c>
      <c r="AB171" s="175" t="str">
        <f t="shared" si="18"/>
        <v/>
      </c>
    </row>
    <row r="172" spans="2:28" ht="15" x14ac:dyDescent="0.25">
      <c r="B172" s="163">
        <f t="shared" si="22"/>
        <v>152</v>
      </c>
      <c r="C172" s="119"/>
      <c r="D172" s="190"/>
      <c r="E172" s="165"/>
      <c r="F172" s="166"/>
      <c r="G172" s="169" t="str">
        <f>IF(""=F172,"",MATCH(1*$F172,'EAPG Table'!$B:$B,0))</f>
        <v/>
      </c>
      <c r="H172" s="165" t="str" cm="1">
        <f t="array" ref="H172">IF($F172="","",INDEX('EAPG Table'!$C:$C,$G172))</f>
        <v/>
      </c>
      <c r="I172" s="167" t="str" cm="1">
        <f t="array" ref="I172">IF($F172="","",IF("EAPG"&lt;&gt;C172,0,INDEX('EAPG Table'!$I:$I,$G172)))</f>
        <v/>
      </c>
      <c r="J172" s="138" t="str" cm="1">
        <f t="array" ref="J172">IF($F172="", "", INDEX('EAPG Table'!$D:$D, $G172))</f>
        <v/>
      </c>
      <c r="K172" s="119"/>
      <c r="L172" s="224" t="str" cm="1">
        <f t="array" ref="L172">IF(""=$F172,"",TRIM(INDEX('EAPG Table'!$F:$F,$G172)))</f>
        <v/>
      </c>
      <c r="M172" s="163"/>
      <c r="N172" s="138" t="str">
        <f t="shared" si="19"/>
        <v/>
      </c>
      <c r="O172" s="138" t="str">
        <f t="shared" si="16"/>
        <v/>
      </c>
      <c r="P172" s="169" t="str" cm="1">
        <f t="array" ref="P172">IF(""=$F172,"",IF(450=1*$F172,  IF(0&lt;COUNTIFS(WeightRange,"&gt;"&amp;0,TypeRange,"2"), TRUE, IF(AND(0&lt;COUNTIFS(WeightRange,"&gt;"&amp;0,TypeRange,"3"),0=COUNTIFS(WeightRange,"&gt;"&amp;0,TypeRange,{"2","2?"})), FALSE, TRUE)), ""))</f>
        <v/>
      </c>
      <c r="Q172" s="169" t="str">
        <f>IF(""=$F172,"",IF(450=$F172,0&lt;COUNTIFS(WeightRange,"&gt;="&amp;$I172,DOSRange,$D172,EAPGRange,$F172,PaidRange,"EAPG")-COUNTIFS($I172:$I$520,$I172,$D172:$D$520,$D172,$F172:$F$520,$F172,$C172:$C$520,"EAPG"),FALSE))</f>
        <v/>
      </c>
      <c r="R172" s="169" t="str" cm="1">
        <f t="array" ref="R172">IF(""=$F172,"",AND("Yes"=$L172,0&lt;SUM(COUNTIFS(WeightRange,"&gt;"&amp;0,DOSRange,$D172,TypeRange,{"2","3","21","22","23","25"}))))</f>
        <v/>
      </c>
      <c r="S172" s="170" t="str">
        <f t="shared" si="20"/>
        <v/>
      </c>
      <c r="T172" s="138"/>
      <c r="U172" s="177" t="str">
        <f t="shared" si="1"/>
        <v/>
      </c>
      <c r="V172" s="171" t="str">
        <f>IF($F172="","",MAX(0.25,IF(AND("2"=$J172,1&lt;COUNTIF(TypeRange,2)),0.5^(COUNTIFS(TypeRange,"2",DOSRange,$D172,WeightRange,"&gt;="&amp;$I172)-COUNTIFS($J172:$J$520,"2",$D172:$D$520,$D172,$I172:$I$520,$I172)),1)))</f>
        <v/>
      </c>
      <c r="W172" s="171" t="str">
        <f>IF($F172="","",MAX(0.25,IF(AND("Yes"=$O172,1&lt;COUNTIFS(AncDiscoRange,"Yes",DOSRange,$D172,EAPGRange,$F172,PaidRange,"EAPG")),0.5^(COUNTIFS(AncDiscoRange,"Yes",WeightRange,"&gt;="&amp;$I172,DOSRange,$D172,EAPGRange,$F172,PaidRange,"EAPG")-COUNTIFS($O172:$O$520,"Yes",$I172:$I$520,$I172,$D172:$D$520,$D172,$F172:$F$520,$F172,$C172:$C$520,"EAPG")),1)))</f>
        <v/>
      </c>
      <c r="X172" s="172" t="str">
        <f t="shared" si="17"/>
        <v/>
      </c>
      <c r="Y172" s="138"/>
      <c r="Z172" s="173" t="str">
        <f t="shared" si="3"/>
        <v/>
      </c>
      <c r="AA172" s="174" t="str">
        <f t="shared" si="21"/>
        <v/>
      </c>
      <c r="AB172" s="175" t="str">
        <f t="shared" si="18"/>
        <v/>
      </c>
    </row>
    <row r="173" spans="2:28" ht="15" x14ac:dyDescent="0.25">
      <c r="B173" s="163">
        <f t="shared" si="22"/>
        <v>153</v>
      </c>
      <c r="C173" s="119"/>
      <c r="D173" s="190"/>
      <c r="E173" s="165"/>
      <c r="F173" s="166"/>
      <c r="G173" s="169" t="str">
        <f>IF(""=F173,"",MATCH(1*$F173,'EAPG Table'!$B:$B,0))</f>
        <v/>
      </c>
      <c r="H173" s="165" t="str" cm="1">
        <f t="array" ref="H173">IF($F173="","",INDEX('EAPG Table'!$C:$C,$G173))</f>
        <v/>
      </c>
      <c r="I173" s="167" t="str" cm="1">
        <f t="array" ref="I173">IF($F173="","",IF("EAPG"&lt;&gt;C173,0,INDEX('EAPG Table'!$I:$I,$G173)))</f>
        <v/>
      </c>
      <c r="J173" s="138" t="str" cm="1">
        <f t="array" ref="J173">IF($F173="", "", INDEX('EAPG Table'!$D:$D, $G173))</f>
        <v/>
      </c>
      <c r="K173" s="119"/>
      <c r="L173" s="224" t="str" cm="1">
        <f t="array" ref="L173">IF(""=$F173,"",TRIM(INDEX('EAPG Table'!$F:$F,$G173)))</f>
        <v/>
      </c>
      <c r="M173" s="163"/>
      <c r="N173" s="138" t="str">
        <f t="shared" si="19"/>
        <v/>
      </c>
      <c r="O173" s="138" t="str">
        <f t="shared" si="16"/>
        <v/>
      </c>
      <c r="P173" s="169" t="str" cm="1">
        <f t="array" ref="P173">IF(""=$F173,"",IF(450=1*$F173,  IF(0&lt;COUNTIFS(WeightRange,"&gt;"&amp;0,TypeRange,"2"), TRUE, IF(AND(0&lt;COUNTIFS(WeightRange,"&gt;"&amp;0,TypeRange,"3"),0=COUNTIFS(WeightRange,"&gt;"&amp;0,TypeRange,{"2","2?"})), FALSE, TRUE)), ""))</f>
        <v/>
      </c>
      <c r="Q173" s="169" t="str">
        <f>IF(""=$F173,"",IF(450=$F173,0&lt;COUNTIFS(WeightRange,"&gt;="&amp;$I173,DOSRange,$D173,EAPGRange,$F173,PaidRange,"EAPG")-COUNTIFS($I173:$I$520,$I173,$D173:$D$520,$D173,$F173:$F$520,$F173,$C173:$C$520,"EAPG"),FALSE))</f>
        <v/>
      </c>
      <c r="R173" s="169" t="str" cm="1">
        <f t="array" ref="R173">IF(""=$F173,"",AND("Yes"=$L173,0&lt;SUM(COUNTIFS(WeightRange,"&gt;"&amp;0,DOSRange,$D173,TypeRange,{"2","3","21","22","23","25"}))))</f>
        <v/>
      </c>
      <c r="S173" s="170" t="str">
        <f t="shared" si="20"/>
        <v/>
      </c>
      <c r="T173" s="138"/>
      <c r="U173" s="177" t="str">
        <f t="shared" si="1"/>
        <v/>
      </c>
      <c r="V173" s="171" t="str">
        <f>IF($F173="","",MAX(0.25,IF(AND("2"=$J173,1&lt;COUNTIF(TypeRange,2)),0.5^(COUNTIFS(TypeRange,"2",DOSRange,$D173,WeightRange,"&gt;="&amp;$I173)-COUNTIFS($J173:$J$520,"2",$D173:$D$520,$D173,$I173:$I$520,$I173)),1)))</f>
        <v/>
      </c>
      <c r="W173" s="171" t="str">
        <f>IF($F173="","",MAX(0.25,IF(AND("Yes"=$O173,1&lt;COUNTIFS(AncDiscoRange,"Yes",DOSRange,$D173,EAPGRange,$F173,PaidRange,"EAPG")),0.5^(COUNTIFS(AncDiscoRange,"Yes",WeightRange,"&gt;="&amp;$I173,DOSRange,$D173,EAPGRange,$F173,PaidRange,"EAPG")-COUNTIFS($O173:$O$520,"Yes",$I173:$I$520,$I173,$D173:$D$520,$D173,$F173:$F$520,$F173,$C173:$C$520,"EAPG")),1)))</f>
        <v/>
      </c>
      <c r="X173" s="172" t="str">
        <f t="shared" si="17"/>
        <v/>
      </c>
      <c r="Y173" s="138"/>
      <c r="Z173" s="173" t="str">
        <f t="shared" si="3"/>
        <v/>
      </c>
      <c r="AA173" s="174" t="str">
        <f t="shared" si="21"/>
        <v/>
      </c>
      <c r="AB173" s="175" t="str">
        <f t="shared" si="18"/>
        <v/>
      </c>
    </row>
    <row r="174" spans="2:28" ht="15" x14ac:dyDescent="0.25">
      <c r="B174" s="163">
        <f t="shared" si="22"/>
        <v>154</v>
      </c>
      <c r="C174" s="119"/>
      <c r="D174" s="190"/>
      <c r="E174" s="165"/>
      <c r="F174" s="166"/>
      <c r="G174" s="169" t="str">
        <f>IF(""=F174,"",MATCH(1*$F174,'EAPG Table'!$B:$B,0))</f>
        <v/>
      </c>
      <c r="H174" s="165" t="str" cm="1">
        <f t="array" ref="H174">IF($F174="","",INDEX('EAPG Table'!$C:$C,$G174))</f>
        <v/>
      </c>
      <c r="I174" s="167" t="str" cm="1">
        <f t="array" ref="I174">IF($F174="","",IF("EAPG"&lt;&gt;C174,0,INDEX('EAPG Table'!$I:$I,$G174)))</f>
        <v/>
      </c>
      <c r="J174" s="138" t="str" cm="1">
        <f t="array" ref="J174">IF($F174="", "", INDEX('EAPG Table'!$D:$D, $G174))</f>
        <v/>
      </c>
      <c r="K174" s="119"/>
      <c r="L174" s="224" t="str" cm="1">
        <f t="array" ref="L174">IF(""=$F174,"",TRIM(INDEX('EAPG Table'!$F:$F,$G174)))</f>
        <v/>
      </c>
      <c r="M174" s="163"/>
      <c r="N174" s="138" t="str">
        <f t="shared" si="19"/>
        <v/>
      </c>
      <c r="O174" s="138" t="str">
        <f t="shared" si="16"/>
        <v/>
      </c>
      <c r="P174" s="169" t="str" cm="1">
        <f t="array" ref="P174">IF(""=$F174,"",IF(450=1*$F174,  IF(0&lt;COUNTIFS(WeightRange,"&gt;"&amp;0,TypeRange,"2"), TRUE, IF(AND(0&lt;COUNTIFS(WeightRange,"&gt;"&amp;0,TypeRange,"3"),0=COUNTIFS(WeightRange,"&gt;"&amp;0,TypeRange,{"2","2?"})), FALSE, TRUE)), ""))</f>
        <v/>
      </c>
      <c r="Q174" s="169" t="str">
        <f>IF(""=$F174,"",IF(450=$F174,0&lt;COUNTIFS(WeightRange,"&gt;="&amp;$I174,DOSRange,$D174,EAPGRange,$F174,PaidRange,"EAPG")-COUNTIFS($I174:$I$520,$I174,$D174:$D$520,$D174,$F174:$F$520,$F174,$C174:$C$520,"EAPG"),FALSE))</f>
        <v/>
      </c>
      <c r="R174" s="169" t="str" cm="1">
        <f t="array" ref="R174">IF(""=$F174,"",AND("Yes"=$L174,0&lt;SUM(COUNTIFS(WeightRange,"&gt;"&amp;0,DOSRange,$D174,TypeRange,{"2","3","21","22","23","25"}))))</f>
        <v/>
      </c>
      <c r="S174" s="170" t="str">
        <f t="shared" si="20"/>
        <v/>
      </c>
      <c r="T174" s="138"/>
      <c r="U174" s="177" t="str">
        <f t="shared" si="1"/>
        <v/>
      </c>
      <c r="V174" s="171" t="str">
        <f>IF($F174="","",MAX(0.25,IF(AND("2"=$J174,1&lt;COUNTIF(TypeRange,2)),0.5^(COUNTIFS(TypeRange,"2",DOSRange,$D174,WeightRange,"&gt;="&amp;$I174)-COUNTIFS($J174:$J$520,"2",$D174:$D$520,$D174,$I174:$I$520,$I174)),1)))</f>
        <v/>
      </c>
      <c r="W174" s="171" t="str">
        <f>IF($F174="","",MAX(0.25,IF(AND("Yes"=$O174,1&lt;COUNTIFS(AncDiscoRange,"Yes",DOSRange,$D174,EAPGRange,$F174,PaidRange,"EAPG")),0.5^(COUNTIFS(AncDiscoRange,"Yes",WeightRange,"&gt;="&amp;$I174,DOSRange,$D174,EAPGRange,$F174,PaidRange,"EAPG")-COUNTIFS($O174:$O$520,"Yes",$I174:$I$520,$I174,$D174:$D$520,$D174,$F174:$F$520,$F174,$C174:$C$520,"EAPG")),1)))</f>
        <v/>
      </c>
      <c r="X174" s="172" t="str">
        <f t="shared" si="17"/>
        <v/>
      </c>
      <c r="Y174" s="138"/>
      <c r="Z174" s="173" t="str">
        <f t="shared" si="3"/>
        <v/>
      </c>
      <c r="AA174" s="174" t="str">
        <f t="shared" si="21"/>
        <v/>
      </c>
      <c r="AB174" s="175" t="str">
        <f t="shared" si="18"/>
        <v/>
      </c>
    </row>
    <row r="175" spans="2:28" ht="15" x14ac:dyDescent="0.25">
      <c r="B175" s="178">
        <f t="shared" si="22"/>
        <v>155</v>
      </c>
      <c r="C175" s="120"/>
      <c r="D175" s="191"/>
      <c r="E175" s="179"/>
      <c r="F175" s="166"/>
      <c r="G175" s="182" t="str">
        <f>IF(""=F175,"",MATCH(1*$F175,'EAPG Table'!$B:$B,0))</f>
        <v/>
      </c>
      <c r="H175" s="179" t="str" cm="1">
        <f t="array" ref="H175">IF($F175="","",INDEX('EAPG Table'!$C:$C,$G175))</f>
        <v/>
      </c>
      <c r="I175" s="180" t="str" cm="1">
        <f t="array" ref="I175">IF($F175="","",IF("EAPG"&lt;&gt;C175,0,INDEX('EAPG Table'!$I:$I,$G175)))</f>
        <v/>
      </c>
      <c r="J175" s="181" t="str" cm="1">
        <f t="array" ref="J175">IF($F175="", "", INDEX('EAPG Table'!$D:$D, $G175))</f>
        <v/>
      </c>
      <c r="K175" s="120"/>
      <c r="L175" s="225" t="str" cm="1">
        <f t="array" ref="L175">IF(""=$F175,"",TRIM(INDEX('EAPG Table'!$F:$F,$G175)))</f>
        <v/>
      </c>
      <c r="M175" s="163"/>
      <c r="N175" s="181" t="str">
        <f t="shared" si="19"/>
        <v/>
      </c>
      <c r="O175" s="181" t="str">
        <f t="shared" si="16"/>
        <v/>
      </c>
      <c r="P175" s="182" t="str" cm="1">
        <f t="array" ref="P175">IF(""=$F175,"",IF(450=1*$F175,  IF(0&lt;COUNTIFS(WeightRange,"&gt;"&amp;0,TypeRange,"2"), TRUE, IF(AND(0&lt;COUNTIFS(WeightRange,"&gt;"&amp;0,TypeRange,"3"),0=COUNTIFS(WeightRange,"&gt;"&amp;0,TypeRange,{"2","2?"})), FALSE, TRUE)), ""))</f>
        <v/>
      </c>
      <c r="Q175" s="182" t="str">
        <f>IF(""=$F175,"",IF(450=$F175,0&lt;COUNTIFS(WeightRange,"&gt;="&amp;$I175,DOSRange,$D175,EAPGRange,$F175,PaidRange,"EAPG")-COUNTIFS($I175:$I$520,$I175,$D175:$D$520,$D175,$F175:$F$520,$F175,$C175:$C$520,"EAPG"),FALSE))</f>
        <v/>
      </c>
      <c r="R175" s="182" t="str" cm="1">
        <f t="array" ref="R175">IF(""=$F175,"",AND("Yes"=$L175,0&lt;SUM(COUNTIFS(WeightRange,"&gt;"&amp;0,DOSRange,$D175,TypeRange,{"2","3","21","22","23","25"}))))</f>
        <v/>
      </c>
      <c r="S175" s="183" t="str">
        <f t="shared" si="20"/>
        <v/>
      </c>
      <c r="T175" s="138"/>
      <c r="U175" s="184" t="str">
        <f t="shared" si="1"/>
        <v/>
      </c>
      <c r="V175" s="185" t="str">
        <f>IF($F175="","",MAX(0.25,IF(AND("2"=$J175,1&lt;COUNTIF(TypeRange,2)),0.5^(COUNTIFS(TypeRange,"2",DOSRange,$D175,WeightRange,"&gt;="&amp;$I175)-COUNTIFS($J175:$J$520,"2",$D175:$D$520,$D175,$I175:$I$520,$I175)),1)))</f>
        <v/>
      </c>
      <c r="W175" s="185" t="str">
        <f>IF($F175="","",MAX(0.25,IF(AND("Yes"=$O175,1&lt;COUNTIFS(AncDiscoRange,"Yes",DOSRange,$D175,EAPGRange,$F175,PaidRange,"EAPG")),0.5^(COUNTIFS(AncDiscoRange,"Yes",WeightRange,"&gt;="&amp;$I175,DOSRange,$D175,EAPGRange,$F175,PaidRange,"EAPG")-COUNTIFS($O175:$O$520,"Yes",$I175:$I$520,$I175,$D175:$D$520,$D175,$F175:$F$520,$F175,$C175:$C$520,"EAPG")),1)))</f>
        <v/>
      </c>
      <c r="X175" s="186" t="str">
        <f t="shared" si="17"/>
        <v/>
      </c>
      <c r="Y175" s="138"/>
      <c r="Z175" s="187" t="str">
        <f t="shared" si="3"/>
        <v/>
      </c>
      <c r="AA175" s="188" t="str">
        <f t="shared" si="21"/>
        <v/>
      </c>
      <c r="AB175" s="189" t="str">
        <f t="shared" si="18"/>
        <v/>
      </c>
    </row>
    <row r="176" spans="2:28" ht="15" x14ac:dyDescent="0.25">
      <c r="B176" s="163">
        <f t="shared" si="22"/>
        <v>156</v>
      </c>
      <c r="C176" s="119"/>
      <c r="D176" s="190"/>
      <c r="E176" s="165"/>
      <c r="F176" s="166"/>
      <c r="G176" s="169" t="str">
        <f>IF(""=F176,"",MATCH(1*$F176,'EAPG Table'!$B:$B,0))</f>
        <v/>
      </c>
      <c r="H176" s="165" t="str" cm="1">
        <f t="array" ref="H176">IF($F176="","",INDEX('EAPG Table'!$C:$C,$G176))</f>
        <v/>
      </c>
      <c r="I176" s="167" t="str" cm="1">
        <f t="array" ref="I176">IF($F176="","",IF("EAPG"&lt;&gt;C176,0,INDEX('EAPG Table'!$I:$I,$G176)))</f>
        <v/>
      </c>
      <c r="J176" s="138" t="str" cm="1">
        <f t="array" ref="J176">IF($F176="", "", INDEX('EAPG Table'!$D:$D, $G176))</f>
        <v/>
      </c>
      <c r="K176" s="119"/>
      <c r="L176" s="224" t="str" cm="1">
        <f t="array" ref="L176">IF(""=$F176,"",TRIM(INDEX('EAPG Table'!$F:$F,$G176)))</f>
        <v/>
      </c>
      <c r="M176" s="163"/>
      <c r="N176" s="138" t="str">
        <f t="shared" si="19"/>
        <v/>
      </c>
      <c r="O176" s="138" t="str">
        <f t="shared" si="16"/>
        <v/>
      </c>
      <c r="P176" s="169" t="str" cm="1">
        <f t="array" ref="P176">IF(""=$F176,"",IF(450=1*$F176,  IF(0&lt;COUNTIFS(WeightRange,"&gt;"&amp;0,TypeRange,"2"), TRUE, IF(AND(0&lt;COUNTIFS(WeightRange,"&gt;"&amp;0,TypeRange,"3"),0=COUNTIFS(WeightRange,"&gt;"&amp;0,TypeRange,{"2","2?"})), FALSE, TRUE)), ""))</f>
        <v/>
      </c>
      <c r="Q176" s="169" t="str">
        <f>IF(""=$F176,"",IF(450=$F176,0&lt;COUNTIFS(WeightRange,"&gt;="&amp;$I176,DOSRange,$D176,EAPGRange,$F176,PaidRange,"EAPG")-COUNTIFS($I176:$I$520,$I176,$D176:$D$520,$D176,$F176:$F$520,$F176,$C176:$C$520,"EAPG"),FALSE))</f>
        <v/>
      </c>
      <c r="R176" s="169" t="str" cm="1">
        <f t="array" ref="R176">IF(""=$F176,"",AND("Yes"=$L176,0&lt;SUM(COUNTIFS(WeightRange,"&gt;"&amp;0,DOSRange,$D176,TypeRange,{"2","3","21","22","23","25"}))))</f>
        <v/>
      </c>
      <c r="S176" s="170" t="str">
        <f t="shared" si="20"/>
        <v/>
      </c>
      <c r="T176" s="138"/>
      <c r="U176" s="177" t="str">
        <f t="shared" si="1"/>
        <v/>
      </c>
      <c r="V176" s="171" t="str">
        <f>IF($F176="","",MAX(0.25,IF(AND("2"=$J176,1&lt;COUNTIF(TypeRange,2)),0.5^(COUNTIFS(TypeRange,"2",DOSRange,$D176,WeightRange,"&gt;="&amp;$I176)-COUNTIFS($J176:$J$520,"2",$D176:$D$520,$D176,$I176:$I$520,$I176)),1)))</f>
        <v/>
      </c>
      <c r="W176" s="171" t="str">
        <f>IF($F176="","",MAX(0.25,IF(AND("Yes"=$O176,1&lt;COUNTIFS(AncDiscoRange,"Yes",DOSRange,$D176,EAPGRange,$F176,PaidRange,"EAPG")),0.5^(COUNTIFS(AncDiscoRange,"Yes",WeightRange,"&gt;="&amp;$I176,DOSRange,$D176,EAPGRange,$F176,PaidRange,"EAPG")-COUNTIFS($O176:$O$520,"Yes",$I176:$I$520,$I176,$D176:$D$520,$D176,$F176:$F$520,$F176,$C176:$C$520,"EAPG")),1)))</f>
        <v/>
      </c>
      <c r="X176" s="172" t="str">
        <f t="shared" si="17"/>
        <v/>
      </c>
      <c r="Y176" s="138"/>
      <c r="Z176" s="173" t="str">
        <f t="shared" si="3"/>
        <v/>
      </c>
      <c r="AA176" s="174" t="str">
        <f t="shared" si="21"/>
        <v/>
      </c>
      <c r="AB176" s="175" t="str">
        <f t="shared" si="18"/>
        <v/>
      </c>
    </row>
    <row r="177" spans="2:28" ht="15" x14ac:dyDescent="0.25">
      <c r="B177" s="163">
        <f t="shared" si="22"/>
        <v>157</v>
      </c>
      <c r="C177" s="119"/>
      <c r="D177" s="190"/>
      <c r="E177" s="165"/>
      <c r="F177" s="166"/>
      <c r="G177" s="169" t="str">
        <f>IF(""=F177,"",MATCH(1*$F177,'EAPG Table'!$B:$B,0))</f>
        <v/>
      </c>
      <c r="H177" s="165" t="str" cm="1">
        <f t="array" ref="H177">IF($F177="","",INDEX('EAPG Table'!$C:$C,$G177))</f>
        <v/>
      </c>
      <c r="I177" s="167" t="str" cm="1">
        <f t="array" ref="I177">IF($F177="","",IF("EAPG"&lt;&gt;C177,0,INDEX('EAPG Table'!$I:$I,$G177)))</f>
        <v/>
      </c>
      <c r="J177" s="138" t="str" cm="1">
        <f t="array" ref="J177">IF($F177="", "", INDEX('EAPG Table'!$D:$D, $G177))</f>
        <v/>
      </c>
      <c r="K177" s="119"/>
      <c r="L177" s="224" t="str" cm="1">
        <f t="array" ref="L177">IF(""=$F177,"",TRIM(INDEX('EAPG Table'!$F:$F,$G177)))</f>
        <v/>
      </c>
      <c r="M177" s="163"/>
      <c r="N177" s="138" t="str">
        <f t="shared" si="19"/>
        <v/>
      </c>
      <c r="O177" s="138" t="str">
        <f t="shared" si="16"/>
        <v/>
      </c>
      <c r="P177" s="169" t="str" cm="1">
        <f t="array" ref="P177">IF(""=$F177,"",IF(450=1*$F177,  IF(0&lt;COUNTIFS(WeightRange,"&gt;"&amp;0,TypeRange,"2"), TRUE, IF(AND(0&lt;COUNTIFS(WeightRange,"&gt;"&amp;0,TypeRange,"3"),0=COUNTIFS(WeightRange,"&gt;"&amp;0,TypeRange,{"2","2?"})), FALSE, TRUE)), ""))</f>
        <v/>
      </c>
      <c r="Q177" s="169" t="str">
        <f>IF(""=$F177,"",IF(450=$F177,0&lt;COUNTIFS(WeightRange,"&gt;="&amp;$I177,DOSRange,$D177,EAPGRange,$F177,PaidRange,"EAPG")-COUNTIFS($I177:$I$520,$I177,$D177:$D$520,$D177,$F177:$F$520,$F177,$C177:$C$520,"EAPG"),FALSE))</f>
        <v/>
      </c>
      <c r="R177" s="169" t="str" cm="1">
        <f t="array" ref="R177">IF(""=$F177,"",AND("Yes"=$L177,0&lt;SUM(COUNTIFS(WeightRange,"&gt;"&amp;0,DOSRange,$D177,TypeRange,{"2","3","21","22","23","25"}))))</f>
        <v/>
      </c>
      <c r="S177" s="170" t="str">
        <f t="shared" si="20"/>
        <v/>
      </c>
      <c r="T177" s="138"/>
      <c r="U177" s="177" t="str">
        <f t="shared" si="1"/>
        <v/>
      </c>
      <c r="V177" s="171" t="str">
        <f>IF($F177="","",MAX(0.25,IF(AND("2"=$J177,1&lt;COUNTIF(TypeRange,2)),0.5^(COUNTIFS(TypeRange,"2",DOSRange,$D177,WeightRange,"&gt;="&amp;$I177)-COUNTIFS($J177:$J$520,"2",$D177:$D$520,$D177,$I177:$I$520,$I177)),1)))</f>
        <v/>
      </c>
      <c r="W177" s="171" t="str">
        <f>IF($F177="","",MAX(0.25,IF(AND("Yes"=$O177,1&lt;COUNTIFS(AncDiscoRange,"Yes",DOSRange,$D177,EAPGRange,$F177,PaidRange,"EAPG")),0.5^(COUNTIFS(AncDiscoRange,"Yes",WeightRange,"&gt;="&amp;$I177,DOSRange,$D177,EAPGRange,$F177,PaidRange,"EAPG")-COUNTIFS($O177:$O$520,"Yes",$I177:$I$520,$I177,$D177:$D$520,$D177,$F177:$F$520,$F177,$C177:$C$520,"EAPG")),1)))</f>
        <v/>
      </c>
      <c r="X177" s="172" t="str">
        <f t="shared" si="17"/>
        <v/>
      </c>
      <c r="Y177" s="138"/>
      <c r="Z177" s="173" t="str">
        <f t="shared" si="3"/>
        <v/>
      </c>
      <c r="AA177" s="174" t="str">
        <f t="shared" si="21"/>
        <v/>
      </c>
      <c r="AB177" s="175" t="str">
        <f t="shared" si="18"/>
        <v/>
      </c>
    </row>
    <row r="178" spans="2:28" ht="15" x14ac:dyDescent="0.25">
      <c r="B178" s="163">
        <f t="shared" si="22"/>
        <v>158</v>
      </c>
      <c r="C178" s="119"/>
      <c r="D178" s="190"/>
      <c r="E178" s="165"/>
      <c r="F178" s="166"/>
      <c r="G178" s="169" t="str">
        <f>IF(""=F178,"",MATCH(1*$F178,'EAPG Table'!$B:$B,0))</f>
        <v/>
      </c>
      <c r="H178" s="165" t="str" cm="1">
        <f t="array" ref="H178">IF($F178="","",INDEX('EAPG Table'!$C:$C,$G178))</f>
        <v/>
      </c>
      <c r="I178" s="167" t="str" cm="1">
        <f t="array" ref="I178">IF($F178="","",IF("EAPG"&lt;&gt;C178,0,INDEX('EAPG Table'!$I:$I,$G178)))</f>
        <v/>
      </c>
      <c r="J178" s="138" t="str" cm="1">
        <f t="array" ref="J178">IF($F178="", "", INDEX('EAPG Table'!$D:$D, $G178))</f>
        <v/>
      </c>
      <c r="K178" s="119"/>
      <c r="L178" s="224" t="str" cm="1">
        <f t="array" ref="L178">IF(""=$F178,"",TRIM(INDEX('EAPG Table'!$F:$F,$G178)))</f>
        <v/>
      </c>
      <c r="M178" s="163"/>
      <c r="N178" s="138" t="str">
        <f t="shared" si="19"/>
        <v/>
      </c>
      <c r="O178" s="138" t="str">
        <f t="shared" si="16"/>
        <v/>
      </c>
      <c r="P178" s="169" t="str" cm="1">
        <f t="array" ref="P178">IF(""=$F178,"",IF(450=1*$F178,  IF(0&lt;COUNTIFS(WeightRange,"&gt;"&amp;0,TypeRange,"2"), TRUE, IF(AND(0&lt;COUNTIFS(WeightRange,"&gt;"&amp;0,TypeRange,"3"),0=COUNTIFS(WeightRange,"&gt;"&amp;0,TypeRange,{"2","2?"})), FALSE, TRUE)), ""))</f>
        <v/>
      </c>
      <c r="Q178" s="169" t="str">
        <f>IF(""=$F178,"",IF(450=$F178,0&lt;COUNTIFS(WeightRange,"&gt;="&amp;$I178,DOSRange,$D178,EAPGRange,$F178,PaidRange,"EAPG")-COUNTIFS($I178:$I$520,$I178,$D178:$D$520,$D178,$F178:$F$520,$F178,$C178:$C$520,"EAPG"),FALSE))</f>
        <v/>
      </c>
      <c r="R178" s="169" t="str" cm="1">
        <f t="array" ref="R178">IF(""=$F178,"",AND("Yes"=$L178,0&lt;SUM(COUNTIFS(WeightRange,"&gt;"&amp;0,DOSRange,$D178,TypeRange,{"2","3","21","22","23","25"}))))</f>
        <v/>
      </c>
      <c r="S178" s="170" t="str">
        <f t="shared" si="20"/>
        <v/>
      </c>
      <c r="T178" s="138"/>
      <c r="U178" s="177" t="str">
        <f t="shared" si="1"/>
        <v/>
      </c>
      <c r="V178" s="171" t="str">
        <f>IF($F178="","",MAX(0.25,IF(AND("2"=$J178,1&lt;COUNTIF(TypeRange,2)),0.5^(COUNTIFS(TypeRange,"2",DOSRange,$D178,WeightRange,"&gt;="&amp;$I178)-COUNTIFS($J178:$J$520,"2",$D178:$D$520,$D178,$I178:$I$520,$I178)),1)))</f>
        <v/>
      </c>
      <c r="W178" s="171" t="str">
        <f>IF($F178="","",MAX(0.25,IF(AND("Yes"=$O178,1&lt;COUNTIFS(AncDiscoRange,"Yes",DOSRange,$D178,EAPGRange,$F178,PaidRange,"EAPG")),0.5^(COUNTIFS(AncDiscoRange,"Yes",WeightRange,"&gt;="&amp;$I178,DOSRange,$D178,EAPGRange,$F178,PaidRange,"EAPG")-COUNTIFS($O178:$O$520,"Yes",$I178:$I$520,$I178,$D178:$D$520,$D178,$F178:$F$520,$F178,$C178:$C$520,"EAPG")),1)))</f>
        <v/>
      </c>
      <c r="X178" s="172" t="str">
        <f t="shared" si="17"/>
        <v/>
      </c>
      <c r="Y178" s="138"/>
      <c r="Z178" s="173" t="str">
        <f t="shared" si="3"/>
        <v/>
      </c>
      <c r="AA178" s="174" t="str">
        <f t="shared" si="21"/>
        <v/>
      </c>
      <c r="AB178" s="175" t="str">
        <f t="shared" si="18"/>
        <v/>
      </c>
    </row>
    <row r="179" spans="2:28" ht="15" x14ac:dyDescent="0.25">
      <c r="B179" s="163">
        <f t="shared" si="22"/>
        <v>159</v>
      </c>
      <c r="C179" s="119"/>
      <c r="D179" s="190"/>
      <c r="E179" s="165"/>
      <c r="F179" s="166"/>
      <c r="G179" s="169" t="str">
        <f>IF(""=F179,"",MATCH(1*$F179,'EAPG Table'!$B:$B,0))</f>
        <v/>
      </c>
      <c r="H179" s="165" t="str" cm="1">
        <f t="array" ref="H179">IF($F179="","",INDEX('EAPG Table'!$C:$C,$G179))</f>
        <v/>
      </c>
      <c r="I179" s="167" t="str" cm="1">
        <f t="array" ref="I179">IF($F179="","",IF("EAPG"&lt;&gt;C179,0,INDEX('EAPG Table'!$I:$I,$G179)))</f>
        <v/>
      </c>
      <c r="J179" s="138" t="str" cm="1">
        <f t="array" ref="J179">IF($F179="", "", INDEX('EAPG Table'!$D:$D, $G179))</f>
        <v/>
      </c>
      <c r="K179" s="119"/>
      <c r="L179" s="224" t="str" cm="1">
        <f t="array" ref="L179">IF(""=$F179,"",TRIM(INDEX('EAPG Table'!$F:$F,$G179)))</f>
        <v/>
      </c>
      <c r="M179" s="163"/>
      <c r="N179" s="138" t="str">
        <f t="shared" si="19"/>
        <v/>
      </c>
      <c r="O179" s="138" t="str">
        <f t="shared" si="16"/>
        <v/>
      </c>
      <c r="P179" s="169" t="str" cm="1">
        <f t="array" ref="P179">IF(""=$F179,"",IF(450=1*$F179,  IF(0&lt;COUNTIFS(WeightRange,"&gt;"&amp;0,TypeRange,"2"), TRUE, IF(AND(0&lt;COUNTIFS(WeightRange,"&gt;"&amp;0,TypeRange,"3"),0=COUNTIFS(WeightRange,"&gt;"&amp;0,TypeRange,{"2","2?"})), FALSE, TRUE)), ""))</f>
        <v/>
      </c>
      <c r="Q179" s="169" t="str">
        <f>IF(""=$F179,"",IF(450=$F179,0&lt;COUNTIFS(WeightRange,"&gt;="&amp;$I179,DOSRange,$D179,EAPGRange,$F179,PaidRange,"EAPG")-COUNTIFS($I179:$I$520,$I179,$D179:$D$520,$D179,$F179:$F$520,$F179,$C179:$C$520,"EAPG"),FALSE))</f>
        <v/>
      </c>
      <c r="R179" s="169" t="str" cm="1">
        <f t="array" ref="R179">IF(""=$F179,"",AND("Yes"=$L179,0&lt;SUM(COUNTIFS(WeightRange,"&gt;"&amp;0,DOSRange,$D179,TypeRange,{"2","3","21","22","23","25"}))))</f>
        <v/>
      </c>
      <c r="S179" s="170" t="str">
        <f t="shared" si="20"/>
        <v/>
      </c>
      <c r="T179" s="138"/>
      <c r="U179" s="177" t="str">
        <f t="shared" si="1"/>
        <v/>
      </c>
      <c r="V179" s="171" t="str">
        <f>IF($F179="","",MAX(0.25,IF(AND("2"=$J179,1&lt;COUNTIF(TypeRange,2)),0.5^(COUNTIFS(TypeRange,"2",DOSRange,$D179,WeightRange,"&gt;="&amp;$I179)-COUNTIFS($J179:$J$520,"2",$D179:$D$520,$D179,$I179:$I$520,$I179)),1)))</f>
        <v/>
      </c>
      <c r="W179" s="171" t="str">
        <f>IF($F179="","",MAX(0.25,IF(AND("Yes"=$O179,1&lt;COUNTIFS(AncDiscoRange,"Yes",DOSRange,$D179,EAPGRange,$F179,PaidRange,"EAPG")),0.5^(COUNTIFS(AncDiscoRange,"Yes",WeightRange,"&gt;="&amp;$I179,DOSRange,$D179,EAPGRange,$F179,PaidRange,"EAPG")-COUNTIFS($O179:$O$520,"Yes",$I179:$I$520,$I179,$D179:$D$520,$D179,$F179:$F$520,$F179,$C179:$C$520,"EAPG")),1)))</f>
        <v/>
      </c>
      <c r="X179" s="172" t="str">
        <f t="shared" si="17"/>
        <v/>
      </c>
      <c r="Y179" s="138"/>
      <c r="Z179" s="173" t="str">
        <f t="shared" si="3"/>
        <v/>
      </c>
      <c r="AA179" s="174" t="str">
        <f t="shared" si="21"/>
        <v/>
      </c>
      <c r="AB179" s="175" t="str">
        <f t="shared" si="18"/>
        <v/>
      </c>
    </row>
    <row r="180" spans="2:28" ht="15" x14ac:dyDescent="0.25">
      <c r="B180" s="178">
        <f t="shared" si="22"/>
        <v>160</v>
      </c>
      <c r="C180" s="120"/>
      <c r="D180" s="191"/>
      <c r="E180" s="179"/>
      <c r="F180" s="166"/>
      <c r="G180" s="182" t="str">
        <f>IF(""=F180,"",MATCH(1*$F180,'EAPG Table'!$B:$B,0))</f>
        <v/>
      </c>
      <c r="H180" s="179" t="str" cm="1">
        <f t="array" ref="H180">IF($F180="","",INDEX('EAPG Table'!$C:$C,$G180))</f>
        <v/>
      </c>
      <c r="I180" s="180" t="str" cm="1">
        <f t="array" ref="I180">IF($F180="","",IF("EAPG"&lt;&gt;C180,0,INDEX('EAPG Table'!$I:$I,$G180)))</f>
        <v/>
      </c>
      <c r="J180" s="181" t="str" cm="1">
        <f t="array" ref="J180">IF($F180="", "", INDEX('EAPG Table'!$D:$D, $G180))</f>
        <v/>
      </c>
      <c r="K180" s="120"/>
      <c r="L180" s="225" t="str" cm="1">
        <f t="array" ref="L180">IF(""=$F180,"",TRIM(INDEX('EAPG Table'!$F:$F,$G180)))</f>
        <v/>
      </c>
      <c r="M180" s="163"/>
      <c r="N180" s="181" t="str">
        <f t="shared" si="19"/>
        <v/>
      </c>
      <c r="O180" s="181" t="str">
        <f t="shared" si="16"/>
        <v/>
      </c>
      <c r="P180" s="182" t="str" cm="1">
        <f t="array" ref="P180">IF(""=$F180,"",IF(450=1*$F180,  IF(0&lt;COUNTIFS(WeightRange,"&gt;"&amp;0,TypeRange,"2"), TRUE, IF(AND(0&lt;COUNTIFS(WeightRange,"&gt;"&amp;0,TypeRange,"3"),0=COUNTIFS(WeightRange,"&gt;"&amp;0,TypeRange,{"2","2?"})), FALSE, TRUE)), ""))</f>
        <v/>
      </c>
      <c r="Q180" s="182" t="str">
        <f>IF(""=$F180,"",IF(450=$F180,0&lt;COUNTIFS(WeightRange,"&gt;="&amp;$I180,DOSRange,$D180,EAPGRange,$F180,PaidRange,"EAPG")-COUNTIFS($I180:$I$520,$I180,$D180:$D$520,$D180,$F180:$F$520,$F180,$C180:$C$520,"EAPG"),FALSE))</f>
        <v/>
      </c>
      <c r="R180" s="182" t="str" cm="1">
        <f t="array" ref="R180">IF(""=$F180,"",AND("Yes"=$L180,0&lt;SUM(COUNTIFS(WeightRange,"&gt;"&amp;0,DOSRange,$D180,TypeRange,{"2","3","21","22","23","25"}))))</f>
        <v/>
      </c>
      <c r="S180" s="183" t="str">
        <f t="shared" si="20"/>
        <v/>
      </c>
      <c r="T180" s="138"/>
      <c r="U180" s="184" t="str">
        <f t="shared" si="1"/>
        <v/>
      </c>
      <c r="V180" s="185" t="str">
        <f>IF($F180="","",MAX(0.25,IF(AND("2"=$J180,1&lt;COUNTIF(TypeRange,2)),0.5^(COUNTIFS(TypeRange,"2",DOSRange,$D180,WeightRange,"&gt;="&amp;$I180)-COUNTIFS($J180:$J$520,"2",$D180:$D$520,$D180,$I180:$I$520,$I180)),1)))</f>
        <v/>
      </c>
      <c r="W180" s="185" t="str">
        <f>IF($F180="","",MAX(0.25,IF(AND("Yes"=$O180,1&lt;COUNTIFS(AncDiscoRange,"Yes",DOSRange,$D180,EAPGRange,$F180,PaidRange,"EAPG")),0.5^(COUNTIFS(AncDiscoRange,"Yes",WeightRange,"&gt;="&amp;$I180,DOSRange,$D180,EAPGRange,$F180,PaidRange,"EAPG")-COUNTIFS($O180:$O$520,"Yes",$I180:$I$520,$I180,$D180:$D$520,$D180,$F180:$F$520,$F180,$C180:$C$520,"EAPG")),1)))</f>
        <v/>
      </c>
      <c r="X180" s="186" t="str">
        <f t="shared" si="17"/>
        <v/>
      </c>
      <c r="Y180" s="138"/>
      <c r="Z180" s="187" t="str">
        <f t="shared" si="3"/>
        <v/>
      </c>
      <c r="AA180" s="188" t="str">
        <f t="shared" si="21"/>
        <v/>
      </c>
      <c r="AB180" s="189" t="str">
        <f t="shared" si="18"/>
        <v/>
      </c>
    </row>
    <row r="181" spans="2:28" ht="15" x14ac:dyDescent="0.25">
      <c r="B181" s="163">
        <f t="shared" si="22"/>
        <v>161</v>
      </c>
      <c r="C181" s="119"/>
      <c r="D181" s="190"/>
      <c r="E181" s="165"/>
      <c r="F181" s="166"/>
      <c r="G181" s="169" t="str">
        <f>IF(""=F181,"",MATCH(1*$F181,'EAPG Table'!$B:$B,0))</f>
        <v/>
      </c>
      <c r="H181" s="165" t="str" cm="1">
        <f t="array" ref="H181">IF($F181="","",INDEX('EAPG Table'!$C:$C,$G181))</f>
        <v/>
      </c>
      <c r="I181" s="167" t="str" cm="1">
        <f t="array" ref="I181">IF($F181="","",IF("EAPG"&lt;&gt;C181,0,INDEX('EAPG Table'!$I:$I,$G181)))</f>
        <v/>
      </c>
      <c r="J181" s="138" t="str" cm="1">
        <f t="array" ref="J181">IF($F181="", "", INDEX('EAPG Table'!$D:$D, $G181))</f>
        <v/>
      </c>
      <c r="K181" s="119"/>
      <c r="L181" s="224" t="str" cm="1">
        <f t="array" ref="L181">IF(""=$F181,"",TRIM(INDEX('EAPG Table'!$F:$F,$G181)))</f>
        <v/>
      </c>
      <c r="M181" s="163"/>
      <c r="N181" s="138" t="str">
        <f t="shared" si="19"/>
        <v/>
      </c>
      <c r="O181" s="138" t="str">
        <f t="shared" si="16"/>
        <v/>
      </c>
      <c r="P181" s="169" t="str" cm="1">
        <f t="array" ref="P181">IF(""=$F181,"",IF(450=1*$F181,  IF(0&lt;COUNTIFS(WeightRange,"&gt;"&amp;0,TypeRange,"2"), TRUE, IF(AND(0&lt;COUNTIFS(WeightRange,"&gt;"&amp;0,TypeRange,"3"),0=COUNTIFS(WeightRange,"&gt;"&amp;0,TypeRange,{"2","2?"})), FALSE, TRUE)), ""))</f>
        <v/>
      </c>
      <c r="Q181" s="169" t="str">
        <f>IF(""=$F181,"",IF(450=$F181,0&lt;COUNTIFS(WeightRange,"&gt;="&amp;$I181,DOSRange,$D181,EAPGRange,$F181,PaidRange,"EAPG")-COUNTIFS($I181:$I$520,$I181,$D181:$D$520,$D181,$F181:$F$520,$F181,$C181:$C$520,"EAPG"),FALSE))</f>
        <v/>
      </c>
      <c r="R181" s="169" t="str" cm="1">
        <f t="array" ref="R181">IF(""=$F181,"",AND("Yes"=$L181,0&lt;SUM(COUNTIFS(WeightRange,"&gt;"&amp;0,DOSRange,$D181,TypeRange,{"2","3","21","22","23","25"}))))</f>
        <v/>
      </c>
      <c r="S181" s="170" t="str">
        <f t="shared" si="20"/>
        <v/>
      </c>
      <c r="T181" s="138"/>
      <c r="U181" s="177" t="str">
        <f t="shared" si="1"/>
        <v/>
      </c>
      <c r="V181" s="171" t="str">
        <f>IF($F181="","",MAX(0.25,IF(AND("2"=$J181,1&lt;COUNTIF(TypeRange,2)),0.5^(COUNTIFS(TypeRange,"2",DOSRange,$D181,WeightRange,"&gt;="&amp;$I181)-COUNTIFS($J181:$J$520,"2",$D181:$D$520,$D181,$I181:$I$520,$I181)),1)))</f>
        <v/>
      </c>
      <c r="W181" s="171" t="str">
        <f>IF($F181="","",MAX(0.25,IF(AND("Yes"=$O181,1&lt;COUNTIFS(AncDiscoRange,"Yes",DOSRange,$D181,EAPGRange,$F181,PaidRange,"EAPG")),0.5^(COUNTIFS(AncDiscoRange,"Yes",WeightRange,"&gt;="&amp;$I181,DOSRange,$D181,EAPGRange,$F181,PaidRange,"EAPG")-COUNTIFS($O181:$O$520,"Yes",$I181:$I$520,$I181,$D181:$D$520,$D181,$F181:$F$520,$F181,$C181:$C$520,"EAPG")),1)))</f>
        <v/>
      </c>
      <c r="X181" s="172" t="str">
        <f t="shared" si="17"/>
        <v/>
      </c>
      <c r="Y181" s="138"/>
      <c r="Z181" s="173" t="str">
        <f t="shared" si="3"/>
        <v/>
      </c>
      <c r="AA181" s="174" t="str">
        <f t="shared" si="21"/>
        <v/>
      </c>
      <c r="AB181" s="175" t="str">
        <f t="shared" si="18"/>
        <v/>
      </c>
    </row>
    <row r="182" spans="2:28" ht="15" x14ac:dyDescent="0.25">
      <c r="B182" s="163">
        <f t="shared" si="22"/>
        <v>162</v>
      </c>
      <c r="C182" s="119"/>
      <c r="D182" s="190"/>
      <c r="E182" s="165"/>
      <c r="F182" s="166"/>
      <c r="G182" s="169" t="str">
        <f>IF(""=F182,"",MATCH(1*$F182,'EAPG Table'!$B:$B,0))</f>
        <v/>
      </c>
      <c r="H182" s="165" t="str" cm="1">
        <f t="array" ref="H182">IF($F182="","",INDEX('EAPG Table'!$C:$C,$G182))</f>
        <v/>
      </c>
      <c r="I182" s="167" t="str" cm="1">
        <f t="array" ref="I182">IF($F182="","",IF("EAPG"&lt;&gt;C182,0,INDEX('EAPG Table'!$I:$I,$G182)))</f>
        <v/>
      </c>
      <c r="J182" s="138" t="str" cm="1">
        <f t="array" ref="J182">IF($F182="", "", INDEX('EAPG Table'!$D:$D, $G182))</f>
        <v/>
      </c>
      <c r="K182" s="119"/>
      <c r="L182" s="224" t="str" cm="1">
        <f t="array" ref="L182">IF(""=$F182,"",TRIM(INDEX('EAPG Table'!$F:$F,$G182)))</f>
        <v/>
      </c>
      <c r="M182" s="163"/>
      <c r="N182" s="138" t="str">
        <f t="shared" si="19"/>
        <v/>
      </c>
      <c r="O182" s="138" t="str">
        <f t="shared" si="16"/>
        <v/>
      </c>
      <c r="P182" s="169" t="str" cm="1">
        <f t="array" ref="P182">IF(""=$F182,"",IF(450=1*$F182,  IF(0&lt;COUNTIFS(WeightRange,"&gt;"&amp;0,TypeRange,"2"), TRUE, IF(AND(0&lt;COUNTIFS(WeightRange,"&gt;"&amp;0,TypeRange,"3"),0=COUNTIFS(WeightRange,"&gt;"&amp;0,TypeRange,{"2","2?"})), FALSE, TRUE)), ""))</f>
        <v/>
      </c>
      <c r="Q182" s="169" t="str">
        <f>IF(""=$F182,"",IF(450=$F182,0&lt;COUNTIFS(WeightRange,"&gt;="&amp;$I182,DOSRange,$D182,EAPGRange,$F182,PaidRange,"EAPG")-COUNTIFS($I182:$I$520,$I182,$D182:$D$520,$D182,$F182:$F$520,$F182,$C182:$C$520,"EAPG"),FALSE))</f>
        <v/>
      </c>
      <c r="R182" s="169" t="str" cm="1">
        <f t="array" ref="R182">IF(""=$F182,"",AND("Yes"=$L182,0&lt;SUM(COUNTIFS(WeightRange,"&gt;"&amp;0,DOSRange,$D182,TypeRange,{"2","3","21","22","23","25"}))))</f>
        <v/>
      </c>
      <c r="S182" s="170" t="str">
        <f t="shared" si="20"/>
        <v/>
      </c>
      <c r="T182" s="138"/>
      <c r="U182" s="177" t="str">
        <f t="shared" si="1"/>
        <v/>
      </c>
      <c r="V182" s="171" t="str">
        <f>IF($F182="","",MAX(0.25,IF(AND("2"=$J182,1&lt;COUNTIF(TypeRange,2)),0.5^(COUNTIFS(TypeRange,"2",DOSRange,$D182,WeightRange,"&gt;="&amp;$I182)-COUNTIFS($J182:$J$520,"2",$D182:$D$520,$D182,$I182:$I$520,$I182)),1)))</f>
        <v/>
      </c>
      <c r="W182" s="171" t="str">
        <f>IF($F182="","",MAX(0.25,IF(AND("Yes"=$O182,1&lt;COUNTIFS(AncDiscoRange,"Yes",DOSRange,$D182,EAPGRange,$F182,PaidRange,"EAPG")),0.5^(COUNTIFS(AncDiscoRange,"Yes",WeightRange,"&gt;="&amp;$I182,DOSRange,$D182,EAPGRange,$F182,PaidRange,"EAPG")-COUNTIFS($O182:$O$520,"Yes",$I182:$I$520,$I182,$D182:$D$520,$D182,$F182:$F$520,$F182,$C182:$C$520,"EAPG")),1)))</f>
        <v/>
      </c>
      <c r="X182" s="172" t="str">
        <f t="shared" si="17"/>
        <v/>
      </c>
      <c r="Y182" s="138"/>
      <c r="Z182" s="173" t="str">
        <f t="shared" si="3"/>
        <v/>
      </c>
      <c r="AA182" s="174" t="str">
        <f t="shared" si="21"/>
        <v/>
      </c>
      <c r="AB182" s="175" t="str">
        <f t="shared" si="18"/>
        <v/>
      </c>
    </row>
    <row r="183" spans="2:28" ht="15" x14ac:dyDescent="0.25">
      <c r="B183" s="163">
        <f t="shared" si="22"/>
        <v>163</v>
      </c>
      <c r="C183" s="119"/>
      <c r="D183" s="190"/>
      <c r="E183" s="165"/>
      <c r="F183" s="166"/>
      <c r="G183" s="169" t="str">
        <f>IF(""=F183,"",MATCH(1*$F183,'EAPG Table'!$B:$B,0))</f>
        <v/>
      </c>
      <c r="H183" s="165" t="str" cm="1">
        <f t="array" ref="H183">IF($F183="","",INDEX('EAPG Table'!$C:$C,$G183))</f>
        <v/>
      </c>
      <c r="I183" s="167" t="str" cm="1">
        <f t="array" ref="I183">IF($F183="","",IF("EAPG"&lt;&gt;C183,0,INDEX('EAPG Table'!$I:$I,$G183)))</f>
        <v/>
      </c>
      <c r="J183" s="138" t="str" cm="1">
        <f t="array" ref="J183">IF($F183="", "", INDEX('EAPG Table'!$D:$D, $G183))</f>
        <v/>
      </c>
      <c r="K183" s="119"/>
      <c r="L183" s="224" t="str" cm="1">
        <f t="array" ref="L183">IF(""=$F183,"",TRIM(INDEX('EAPG Table'!$F:$F,$G183)))</f>
        <v/>
      </c>
      <c r="M183" s="163"/>
      <c r="N183" s="138" t="str">
        <f t="shared" si="19"/>
        <v/>
      </c>
      <c r="O183" s="138" t="str">
        <f t="shared" si="16"/>
        <v/>
      </c>
      <c r="P183" s="169" t="str" cm="1">
        <f t="array" ref="P183">IF(""=$F183,"",IF(450=1*$F183,  IF(0&lt;COUNTIFS(WeightRange,"&gt;"&amp;0,TypeRange,"2"), TRUE, IF(AND(0&lt;COUNTIFS(WeightRange,"&gt;"&amp;0,TypeRange,"3"),0=COUNTIFS(WeightRange,"&gt;"&amp;0,TypeRange,{"2","2?"})), FALSE, TRUE)), ""))</f>
        <v/>
      </c>
      <c r="Q183" s="169" t="str">
        <f>IF(""=$F183,"",IF(450=$F183,0&lt;COUNTIFS(WeightRange,"&gt;="&amp;$I183,DOSRange,$D183,EAPGRange,$F183,PaidRange,"EAPG")-COUNTIFS($I183:$I$520,$I183,$D183:$D$520,$D183,$F183:$F$520,$F183,$C183:$C$520,"EAPG"),FALSE))</f>
        <v/>
      </c>
      <c r="R183" s="169" t="str" cm="1">
        <f t="array" ref="R183">IF(""=$F183,"",AND("Yes"=$L183,0&lt;SUM(COUNTIFS(WeightRange,"&gt;"&amp;0,DOSRange,$D183,TypeRange,{"2","3","21","22","23","25"}))))</f>
        <v/>
      </c>
      <c r="S183" s="170" t="str">
        <f t="shared" si="20"/>
        <v/>
      </c>
      <c r="T183" s="138"/>
      <c r="U183" s="177" t="str">
        <f t="shared" si="1"/>
        <v/>
      </c>
      <c r="V183" s="171" t="str">
        <f>IF($F183="","",MAX(0.25,IF(AND("2"=$J183,1&lt;COUNTIF(TypeRange,2)),0.5^(COUNTIFS(TypeRange,"2",DOSRange,$D183,WeightRange,"&gt;="&amp;$I183)-COUNTIFS($J183:$J$520,"2",$D183:$D$520,$D183,$I183:$I$520,$I183)),1)))</f>
        <v/>
      </c>
      <c r="W183" s="171" t="str">
        <f>IF($F183="","",MAX(0.25,IF(AND("Yes"=$O183,1&lt;COUNTIFS(AncDiscoRange,"Yes",DOSRange,$D183,EAPGRange,$F183,PaidRange,"EAPG")),0.5^(COUNTIFS(AncDiscoRange,"Yes",WeightRange,"&gt;="&amp;$I183,DOSRange,$D183,EAPGRange,$F183,PaidRange,"EAPG")-COUNTIFS($O183:$O$520,"Yes",$I183:$I$520,$I183,$D183:$D$520,$D183,$F183:$F$520,$F183,$C183:$C$520,"EAPG")),1)))</f>
        <v/>
      </c>
      <c r="X183" s="172" t="str">
        <f t="shared" si="17"/>
        <v/>
      </c>
      <c r="Y183" s="138"/>
      <c r="Z183" s="173" t="str">
        <f t="shared" si="3"/>
        <v/>
      </c>
      <c r="AA183" s="174" t="str">
        <f t="shared" si="21"/>
        <v/>
      </c>
      <c r="AB183" s="175" t="str">
        <f t="shared" si="18"/>
        <v/>
      </c>
    </row>
    <row r="184" spans="2:28" ht="15" x14ac:dyDescent="0.25">
      <c r="B184" s="163">
        <f t="shared" si="22"/>
        <v>164</v>
      </c>
      <c r="C184" s="119"/>
      <c r="D184" s="190"/>
      <c r="E184" s="165"/>
      <c r="F184" s="166"/>
      <c r="G184" s="169" t="str">
        <f>IF(""=F184,"",MATCH(1*$F184,'EAPG Table'!$B:$B,0))</f>
        <v/>
      </c>
      <c r="H184" s="165" t="str" cm="1">
        <f t="array" ref="H184">IF($F184="","",INDEX('EAPG Table'!$C:$C,$G184))</f>
        <v/>
      </c>
      <c r="I184" s="167" t="str" cm="1">
        <f t="array" ref="I184">IF($F184="","",IF("EAPG"&lt;&gt;C184,0,INDEX('EAPG Table'!$I:$I,$G184)))</f>
        <v/>
      </c>
      <c r="J184" s="138" t="str" cm="1">
        <f t="array" ref="J184">IF($F184="", "", INDEX('EAPG Table'!$D:$D, $G184))</f>
        <v/>
      </c>
      <c r="K184" s="119"/>
      <c r="L184" s="224" t="str" cm="1">
        <f t="array" ref="L184">IF(""=$F184,"",TRIM(INDEX('EAPG Table'!$F:$F,$G184)))</f>
        <v/>
      </c>
      <c r="M184" s="163"/>
      <c r="N184" s="138" t="str">
        <f t="shared" si="19"/>
        <v/>
      </c>
      <c r="O184" s="138" t="str">
        <f t="shared" si="16"/>
        <v/>
      </c>
      <c r="P184" s="169" t="str" cm="1">
        <f t="array" ref="P184">IF(""=$F184,"",IF(450=1*$F184,  IF(0&lt;COUNTIFS(WeightRange,"&gt;"&amp;0,TypeRange,"2"), TRUE, IF(AND(0&lt;COUNTIFS(WeightRange,"&gt;"&amp;0,TypeRange,"3"),0=COUNTIFS(WeightRange,"&gt;"&amp;0,TypeRange,{"2","2?"})), FALSE, TRUE)), ""))</f>
        <v/>
      </c>
      <c r="Q184" s="169" t="str">
        <f>IF(""=$F184,"",IF(450=$F184,0&lt;COUNTIFS(WeightRange,"&gt;="&amp;$I184,DOSRange,$D184,EAPGRange,$F184,PaidRange,"EAPG")-COUNTIFS($I184:$I$520,$I184,$D184:$D$520,$D184,$F184:$F$520,$F184,$C184:$C$520,"EAPG"),FALSE))</f>
        <v/>
      </c>
      <c r="R184" s="169" t="str" cm="1">
        <f t="array" ref="R184">IF(""=$F184,"",AND("Yes"=$L184,0&lt;SUM(COUNTIFS(WeightRange,"&gt;"&amp;0,DOSRange,$D184,TypeRange,{"2","3","21","22","23","25"}))))</f>
        <v/>
      </c>
      <c r="S184" s="170" t="str">
        <f t="shared" si="20"/>
        <v/>
      </c>
      <c r="T184" s="138"/>
      <c r="U184" s="177" t="str">
        <f t="shared" si="1"/>
        <v/>
      </c>
      <c r="V184" s="171" t="str">
        <f>IF($F184="","",MAX(0.25,IF(AND("2"=$J184,1&lt;COUNTIF(TypeRange,2)),0.5^(COUNTIFS(TypeRange,"2",DOSRange,$D184,WeightRange,"&gt;="&amp;$I184)-COUNTIFS($J184:$J$520,"2",$D184:$D$520,$D184,$I184:$I$520,$I184)),1)))</f>
        <v/>
      </c>
      <c r="W184" s="171" t="str">
        <f>IF($F184="","",MAX(0.25,IF(AND("Yes"=$O184,1&lt;COUNTIFS(AncDiscoRange,"Yes",DOSRange,$D184,EAPGRange,$F184,PaidRange,"EAPG")),0.5^(COUNTIFS(AncDiscoRange,"Yes",WeightRange,"&gt;="&amp;$I184,DOSRange,$D184,EAPGRange,$F184,PaidRange,"EAPG")-COUNTIFS($O184:$O$520,"Yes",$I184:$I$520,$I184,$D184:$D$520,$D184,$F184:$F$520,$F184,$C184:$C$520,"EAPG")),1)))</f>
        <v/>
      </c>
      <c r="X184" s="172" t="str">
        <f t="shared" si="17"/>
        <v/>
      </c>
      <c r="Y184" s="138"/>
      <c r="Z184" s="173" t="str">
        <f t="shared" si="3"/>
        <v/>
      </c>
      <c r="AA184" s="174" t="str">
        <f t="shared" si="21"/>
        <v/>
      </c>
      <c r="AB184" s="175" t="str">
        <f t="shared" si="18"/>
        <v/>
      </c>
    </row>
    <row r="185" spans="2:28" ht="15" x14ac:dyDescent="0.25">
      <c r="B185" s="178">
        <f t="shared" si="22"/>
        <v>165</v>
      </c>
      <c r="C185" s="120"/>
      <c r="D185" s="191"/>
      <c r="E185" s="179"/>
      <c r="F185" s="166"/>
      <c r="G185" s="182" t="str">
        <f>IF(""=F185,"",MATCH(1*$F185,'EAPG Table'!$B:$B,0))</f>
        <v/>
      </c>
      <c r="H185" s="179" t="str" cm="1">
        <f t="array" ref="H185">IF($F185="","",INDEX('EAPG Table'!$C:$C,$G185))</f>
        <v/>
      </c>
      <c r="I185" s="180" t="str" cm="1">
        <f t="array" ref="I185">IF($F185="","",IF("EAPG"&lt;&gt;C185,0,INDEX('EAPG Table'!$I:$I,$G185)))</f>
        <v/>
      </c>
      <c r="J185" s="181" t="str" cm="1">
        <f t="array" ref="J185">IF($F185="", "", INDEX('EAPG Table'!$D:$D, $G185))</f>
        <v/>
      </c>
      <c r="K185" s="120"/>
      <c r="L185" s="225" t="str" cm="1">
        <f t="array" ref="L185">IF(""=$F185,"",TRIM(INDEX('EAPG Table'!$F:$F,$G185)))</f>
        <v/>
      </c>
      <c r="M185" s="163"/>
      <c r="N185" s="181" t="str">
        <f t="shared" si="19"/>
        <v/>
      </c>
      <c r="O185" s="181" t="str">
        <f t="shared" si="16"/>
        <v/>
      </c>
      <c r="P185" s="182" t="str" cm="1">
        <f t="array" ref="P185">IF(""=$F185,"",IF(450=1*$F185,  IF(0&lt;COUNTIFS(WeightRange,"&gt;"&amp;0,TypeRange,"2"), TRUE, IF(AND(0&lt;COUNTIFS(WeightRange,"&gt;"&amp;0,TypeRange,"3"),0=COUNTIFS(WeightRange,"&gt;"&amp;0,TypeRange,{"2","2?"})), FALSE, TRUE)), ""))</f>
        <v/>
      </c>
      <c r="Q185" s="182" t="str">
        <f>IF(""=$F185,"",IF(450=$F185,0&lt;COUNTIFS(WeightRange,"&gt;="&amp;$I185,DOSRange,$D185,EAPGRange,$F185,PaidRange,"EAPG")-COUNTIFS($I185:$I$520,$I185,$D185:$D$520,$D185,$F185:$F$520,$F185,$C185:$C$520,"EAPG"),FALSE))</f>
        <v/>
      </c>
      <c r="R185" s="182" t="str" cm="1">
        <f t="array" ref="R185">IF(""=$F185,"",AND("Yes"=$L185,0&lt;SUM(COUNTIFS(WeightRange,"&gt;"&amp;0,DOSRange,$D185,TypeRange,{"2","3","21","22","23","25"}))))</f>
        <v/>
      </c>
      <c r="S185" s="183" t="str">
        <f t="shared" si="20"/>
        <v/>
      </c>
      <c r="T185" s="138"/>
      <c r="U185" s="184" t="str">
        <f t="shared" si="1"/>
        <v/>
      </c>
      <c r="V185" s="185" t="str">
        <f>IF($F185="","",MAX(0.25,IF(AND("2"=$J185,1&lt;COUNTIF(TypeRange,2)),0.5^(COUNTIFS(TypeRange,"2",DOSRange,$D185,WeightRange,"&gt;="&amp;$I185)-COUNTIFS($J185:$J$520,"2",$D185:$D$520,$D185,$I185:$I$520,$I185)),1)))</f>
        <v/>
      </c>
      <c r="W185" s="185" t="str">
        <f>IF($F185="","",MAX(0.25,IF(AND("Yes"=$O185,1&lt;COUNTIFS(AncDiscoRange,"Yes",DOSRange,$D185,EAPGRange,$F185,PaidRange,"EAPG")),0.5^(COUNTIFS(AncDiscoRange,"Yes",WeightRange,"&gt;="&amp;$I185,DOSRange,$D185,EAPGRange,$F185,PaidRange,"EAPG")-COUNTIFS($O185:$O$520,"Yes",$I185:$I$520,$I185,$D185:$D$520,$D185,$F185:$F$520,$F185,$C185:$C$520,"EAPG")),1)))</f>
        <v/>
      </c>
      <c r="X185" s="186" t="str">
        <f t="shared" si="17"/>
        <v/>
      </c>
      <c r="Y185" s="138"/>
      <c r="Z185" s="187" t="str">
        <f t="shared" si="3"/>
        <v/>
      </c>
      <c r="AA185" s="188" t="str">
        <f t="shared" si="21"/>
        <v/>
      </c>
      <c r="AB185" s="189" t="str">
        <f t="shared" si="18"/>
        <v/>
      </c>
    </row>
    <row r="186" spans="2:28" ht="15" x14ac:dyDescent="0.25">
      <c r="B186" s="163">
        <f t="shared" si="22"/>
        <v>166</v>
      </c>
      <c r="C186" s="119"/>
      <c r="D186" s="190"/>
      <c r="E186" s="165"/>
      <c r="F186" s="166"/>
      <c r="G186" s="169" t="str">
        <f>IF(""=F186,"",MATCH(1*$F186,'EAPG Table'!$B:$B,0))</f>
        <v/>
      </c>
      <c r="H186" s="165" t="str" cm="1">
        <f t="array" ref="H186">IF($F186="","",INDEX('EAPG Table'!$C:$C,$G186))</f>
        <v/>
      </c>
      <c r="I186" s="167" t="str" cm="1">
        <f t="array" ref="I186">IF($F186="","",IF("EAPG"&lt;&gt;C186,0,INDEX('EAPG Table'!$I:$I,$G186)))</f>
        <v/>
      </c>
      <c r="J186" s="138" t="str" cm="1">
        <f t="array" ref="J186">IF($F186="", "", INDEX('EAPG Table'!$D:$D, $G186))</f>
        <v/>
      </c>
      <c r="K186" s="119"/>
      <c r="L186" s="224" t="str" cm="1">
        <f t="array" ref="L186">IF(""=$F186,"",TRIM(INDEX('EAPG Table'!$F:$F,$G186)))</f>
        <v/>
      </c>
      <c r="M186" s="163"/>
      <c r="N186" s="138" t="str">
        <f t="shared" si="19"/>
        <v/>
      </c>
      <c r="O186" s="138" t="str">
        <f t="shared" si="16"/>
        <v/>
      </c>
      <c r="P186" s="169" t="str" cm="1">
        <f t="array" ref="P186">IF(""=$F186,"",IF(450=1*$F186,  IF(0&lt;COUNTIFS(WeightRange,"&gt;"&amp;0,TypeRange,"2"), TRUE, IF(AND(0&lt;COUNTIFS(WeightRange,"&gt;"&amp;0,TypeRange,"3"),0=COUNTIFS(WeightRange,"&gt;"&amp;0,TypeRange,{"2","2?"})), FALSE, TRUE)), ""))</f>
        <v/>
      </c>
      <c r="Q186" s="169" t="str">
        <f>IF(""=$F186,"",IF(450=$F186,0&lt;COUNTIFS(WeightRange,"&gt;="&amp;$I186,DOSRange,$D186,EAPGRange,$F186,PaidRange,"EAPG")-COUNTIFS($I186:$I$520,$I186,$D186:$D$520,$D186,$F186:$F$520,$F186,$C186:$C$520,"EAPG"),FALSE))</f>
        <v/>
      </c>
      <c r="R186" s="169" t="str" cm="1">
        <f t="array" ref="R186">IF(""=$F186,"",AND("Yes"=$L186,0&lt;SUM(COUNTIFS(WeightRange,"&gt;"&amp;0,DOSRange,$D186,TypeRange,{"2","3","21","22","23","25"}))))</f>
        <v/>
      </c>
      <c r="S186" s="170" t="str">
        <f t="shared" si="20"/>
        <v/>
      </c>
      <c r="T186" s="138"/>
      <c r="U186" s="177" t="str">
        <f t="shared" si="1"/>
        <v/>
      </c>
      <c r="V186" s="171" t="str">
        <f>IF($F186="","",MAX(0.25,IF(AND("2"=$J186,1&lt;COUNTIF(TypeRange,2)),0.5^(COUNTIFS(TypeRange,"2",DOSRange,$D186,WeightRange,"&gt;="&amp;$I186)-COUNTIFS($J186:$J$520,"2",$D186:$D$520,$D186,$I186:$I$520,$I186)),1)))</f>
        <v/>
      </c>
      <c r="W186" s="171" t="str">
        <f>IF($F186="","",MAX(0.25,IF(AND("Yes"=$O186,1&lt;COUNTIFS(AncDiscoRange,"Yes",DOSRange,$D186,EAPGRange,$F186,PaidRange,"EAPG")),0.5^(COUNTIFS(AncDiscoRange,"Yes",WeightRange,"&gt;="&amp;$I186,DOSRange,$D186,EAPGRange,$F186,PaidRange,"EAPG")-COUNTIFS($O186:$O$520,"Yes",$I186:$I$520,$I186,$D186:$D$520,$D186,$F186:$F$520,$F186,$C186:$C$520,"EAPG")),1)))</f>
        <v/>
      </c>
      <c r="X186" s="172" t="str">
        <f t="shared" si="17"/>
        <v/>
      </c>
      <c r="Y186" s="138"/>
      <c r="Z186" s="173" t="str">
        <f t="shared" si="3"/>
        <v/>
      </c>
      <c r="AA186" s="174" t="str">
        <f t="shared" si="21"/>
        <v/>
      </c>
      <c r="AB186" s="175" t="str">
        <f t="shared" si="18"/>
        <v/>
      </c>
    </row>
    <row r="187" spans="2:28" ht="15" x14ac:dyDescent="0.25">
      <c r="B187" s="163">
        <f t="shared" si="22"/>
        <v>167</v>
      </c>
      <c r="C187" s="119"/>
      <c r="D187" s="190"/>
      <c r="E187" s="165"/>
      <c r="F187" s="166"/>
      <c r="G187" s="169" t="str">
        <f>IF(""=F187,"",MATCH(1*$F187,'EAPG Table'!$B:$B,0))</f>
        <v/>
      </c>
      <c r="H187" s="165" t="str" cm="1">
        <f t="array" ref="H187">IF($F187="","",INDEX('EAPG Table'!$C:$C,$G187))</f>
        <v/>
      </c>
      <c r="I187" s="167" t="str" cm="1">
        <f t="array" ref="I187">IF($F187="","",IF("EAPG"&lt;&gt;C187,0,INDEX('EAPG Table'!$I:$I,$G187)))</f>
        <v/>
      </c>
      <c r="J187" s="138" t="str" cm="1">
        <f t="array" ref="J187">IF($F187="", "", INDEX('EAPG Table'!$D:$D, $G187))</f>
        <v/>
      </c>
      <c r="K187" s="119"/>
      <c r="L187" s="224" t="str" cm="1">
        <f t="array" ref="L187">IF(""=$F187,"",TRIM(INDEX('EAPG Table'!$F:$F,$G187)))</f>
        <v/>
      </c>
      <c r="M187" s="163"/>
      <c r="N187" s="138" t="str">
        <f t="shared" si="19"/>
        <v/>
      </c>
      <c r="O187" s="138" t="str">
        <f t="shared" si="16"/>
        <v/>
      </c>
      <c r="P187" s="169" t="str" cm="1">
        <f t="array" ref="P187">IF(""=$F187,"",IF(450=1*$F187,  IF(0&lt;COUNTIFS(WeightRange,"&gt;"&amp;0,TypeRange,"2"), TRUE, IF(AND(0&lt;COUNTIFS(WeightRange,"&gt;"&amp;0,TypeRange,"3"),0=COUNTIFS(WeightRange,"&gt;"&amp;0,TypeRange,{"2","2?"})), FALSE, TRUE)), ""))</f>
        <v/>
      </c>
      <c r="Q187" s="169" t="str">
        <f>IF(""=$F187,"",IF(450=$F187,0&lt;COUNTIFS(WeightRange,"&gt;="&amp;$I187,DOSRange,$D187,EAPGRange,$F187,PaidRange,"EAPG")-COUNTIFS($I187:$I$520,$I187,$D187:$D$520,$D187,$F187:$F$520,$F187,$C187:$C$520,"EAPG"),FALSE))</f>
        <v/>
      </c>
      <c r="R187" s="169" t="str" cm="1">
        <f t="array" ref="R187">IF(""=$F187,"",AND("Yes"=$L187,0&lt;SUM(COUNTIFS(WeightRange,"&gt;"&amp;0,DOSRange,$D187,TypeRange,{"2","3","21","22","23","25"}))))</f>
        <v/>
      </c>
      <c r="S187" s="170" t="str">
        <f t="shared" si="20"/>
        <v/>
      </c>
      <c r="T187" s="138"/>
      <c r="U187" s="177" t="str">
        <f t="shared" si="1"/>
        <v/>
      </c>
      <c r="V187" s="171" t="str">
        <f>IF($F187="","",MAX(0.25,IF(AND("2"=$J187,1&lt;COUNTIF(TypeRange,2)),0.5^(COUNTIFS(TypeRange,"2",DOSRange,$D187,WeightRange,"&gt;="&amp;$I187)-COUNTIFS($J187:$J$520,"2",$D187:$D$520,$D187,$I187:$I$520,$I187)),1)))</f>
        <v/>
      </c>
      <c r="W187" s="171" t="str">
        <f>IF($F187="","",MAX(0.25,IF(AND("Yes"=$O187,1&lt;COUNTIFS(AncDiscoRange,"Yes",DOSRange,$D187,EAPGRange,$F187,PaidRange,"EAPG")),0.5^(COUNTIFS(AncDiscoRange,"Yes",WeightRange,"&gt;="&amp;$I187,DOSRange,$D187,EAPGRange,$F187,PaidRange,"EAPG")-COUNTIFS($O187:$O$520,"Yes",$I187:$I$520,$I187,$D187:$D$520,$D187,$F187:$F$520,$F187,$C187:$C$520,"EAPG")),1)))</f>
        <v/>
      </c>
      <c r="X187" s="172" t="str">
        <f t="shared" si="17"/>
        <v/>
      </c>
      <c r="Y187" s="138"/>
      <c r="Z187" s="173" t="str">
        <f t="shared" si="3"/>
        <v/>
      </c>
      <c r="AA187" s="174" t="str">
        <f t="shared" si="21"/>
        <v/>
      </c>
      <c r="AB187" s="175" t="str">
        <f t="shared" si="18"/>
        <v/>
      </c>
    </row>
    <row r="188" spans="2:28" ht="15" x14ac:dyDescent="0.25">
      <c r="B188" s="163">
        <f t="shared" si="22"/>
        <v>168</v>
      </c>
      <c r="C188" s="119"/>
      <c r="D188" s="190"/>
      <c r="E188" s="165"/>
      <c r="F188" s="166"/>
      <c r="G188" s="169" t="str">
        <f>IF(""=F188,"",MATCH(1*$F188,'EAPG Table'!$B:$B,0))</f>
        <v/>
      </c>
      <c r="H188" s="165" t="str" cm="1">
        <f t="array" ref="H188">IF($F188="","",INDEX('EAPG Table'!$C:$C,$G188))</f>
        <v/>
      </c>
      <c r="I188" s="167" t="str" cm="1">
        <f t="array" ref="I188">IF($F188="","",IF("EAPG"&lt;&gt;C188,0,INDEX('EAPG Table'!$I:$I,$G188)))</f>
        <v/>
      </c>
      <c r="J188" s="138" t="str" cm="1">
        <f t="array" ref="J188">IF($F188="", "", INDEX('EAPG Table'!$D:$D, $G188))</f>
        <v/>
      </c>
      <c r="K188" s="119"/>
      <c r="L188" s="224" t="str" cm="1">
        <f t="array" ref="L188">IF(""=$F188,"",TRIM(INDEX('EAPG Table'!$F:$F,$G188)))</f>
        <v/>
      </c>
      <c r="M188" s="163"/>
      <c r="N188" s="138" t="str">
        <f t="shared" si="19"/>
        <v/>
      </c>
      <c r="O188" s="138" t="str">
        <f t="shared" si="16"/>
        <v/>
      </c>
      <c r="P188" s="169" t="str" cm="1">
        <f t="array" ref="P188">IF(""=$F188,"",IF(450=1*$F188,  IF(0&lt;COUNTIFS(WeightRange,"&gt;"&amp;0,TypeRange,"2"), TRUE, IF(AND(0&lt;COUNTIFS(WeightRange,"&gt;"&amp;0,TypeRange,"3"),0=COUNTIFS(WeightRange,"&gt;"&amp;0,TypeRange,{"2","2?"})), FALSE, TRUE)), ""))</f>
        <v/>
      </c>
      <c r="Q188" s="169" t="str">
        <f>IF(""=$F188,"",IF(450=$F188,0&lt;COUNTIFS(WeightRange,"&gt;="&amp;$I188,DOSRange,$D188,EAPGRange,$F188,PaidRange,"EAPG")-COUNTIFS($I188:$I$520,$I188,$D188:$D$520,$D188,$F188:$F$520,$F188,$C188:$C$520,"EAPG"),FALSE))</f>
        <v/>
      </c>
      <c r="R188" s="169" t="str" cm="1">
        <f t="array" ref="R188">IF(""=$F188,"",AND("Yes"=$L188,0&lt;SUM(COUNTIFS(WeightRange,"&gt;"&amp;0,DOSRange,$D188,TypeRange,{"2","3","21","22","23","25"}))))</f>
        <v/>
      </c>
      <c r="S188" s="170" t="str">
        <f t="shared" si="20"/>
        <v/>
      </c>
      <c r="T188" s="138"/>
      <c r="U188" s="177" t="str">
        <f t="shared" si="1"/>
        <v/>
      </c>
      <c r="V188" s="171" t="str">
        <f>IF($F188="","",MAX(0.25,IF(AND("2"=$J188,1&lt;COUNTIF(TypeRange,2)),0.5^(COUNTIFS(TypeRange,"2",DOSRange,$D188,WeightRange,"&gt;="&amp;$I188)-COUNTIFS($J188:$J$520,"2",$D188:$D$520,$D188,$I188:$I$520,$I188)),1)))</f>
        <v/>
      </c>
      <c r="W188" s="171" t="str">
        <f>IF($F188="","",MAX(0.25,IF(AND("Yes"=$O188,1&lt;COUNTIFS(AncDiscoRange,"Yes",DOSRange,$D188,EAPGRange,$F188,PaidRange,"EAPG")),0.5^(COUNTIFS(AncDiscoRange,"Yes",WeightRange,"&gt;="&amp;$I188,DOSRange,$D188,EAPGRange,$F188,PaidRange,"EAPG")-COUNTIFS($O188:$O$520,"Yes",$I188:$I$520,$I188,$D188:$D$520,$D188,$F188:$F$520,$F188,$C188:$C$520,"EAPG")),1)))</f>
        <v/>
      </c>
      <c r="X188" s="172" t="str">
        <f t="shared" si="17"/>
        <v/>
      </c>
      <c r="Y188" s="138"/>
      <c r="Z188" s="173" t="str">
        <f t="shared" si="3"/>
        <v/>
      </c>
      <c r="AA188" s="174" t="str">
        <f t="shared" si="21"/>
        <v/>
      </c>
      <c r="AB188" s="175" t="str">
        <f t="shared" si="18"/>
        <v/>
      </c>
    </row>
    <row r="189" spans="2:28" ht="15" x14ac:dyDescent="0.25">
      <c r="B189" s="163">
        <f t="shared" si="22"/>
        <v>169</v>
      </c>
      <c r="C189" s="119"/>
      <c r="D189" s="190"/>
      <c r="E189" s="165"/>
      <c r="F189" s="166"/>
      <c r="G189" s="169" t="str">
        <f>IF(""=F189,"",MATCH(1*$F189,'EAPG Table'!$B:$B,0))</f>
        <v/>
      </c>
      <c r="H189" s="165" t="str" cm="1">
        <f t="array" ref="H189">IF($F189="","",INDEX('EAPG Table'!$C:$C,$G189))</f>
        <v/>
      </c>
      <c r="I189" s="167" t="str" cm="1">
        <f t="array" ref="I189">IF($F189="","",IF("EAPG"&lt;&gt;C189,0,INDEX('EAPG Table'!$I:$I,$G189)))</f>
        <v/>
      </c>
      <c r="J189" s="138" t="str" cm="1">
        <f t="array" ref="J189">IF($F189="", "", INDEX('EAPG Table'!$D:$D, $G189))</f>
        <v/>
      </c>
      <c r="K189" s="119"/>
      <c r="L189" s="224" t="str" cm="1">
        <f t="array" ref="L189">IF(""=$F189,"",TRIM(INDEX('EAPG Table'!$F:$F,$G189)))</f>
        <v/>
      </c>
      <c r="M189" s="163"/>
      <c r="N189" s="138" t="str">
        <f t="shared" si="19"/>
        <v/>
      </c>
      <c r="O189" s="138" t="str">
        <f t="shared" si="16"/>
        <v/>
      </c>
      <c r="P189" s="169" t="str" cm="1">
        <f t="array" ref="P189">IF(""=$F189,"",IF(450=1*$F189,  IF(0&lt;COUNTIFS(WeightRange,"&gt;"&amp;0,TypeRange,"2"), TRUE, IF(AND(0&lt;COUNTIFS(WeightRange,"&gt;"&amp;0,TypeRange,"3"),0=COUNTIFS(WeightRange,"&gt;"&amp;0,TypeRange,{"2","2?"})), FALSE, TRUE)), ""))</f>
        <v/>
      </c>
      <c r="Q189" s="169" t="str">
        <f>IF(""=$F189,"",IF(450=$F189,0&lt;COUNTIFS(WeightRange,"&gt;="&amp;$I189,DOSRange,$D189,EAPGRange,$F189,PaidRange,"EAPG")-COUNTIFS($I189:$I$520,$I189,$D189:$D$520,$D189,$F189:$F$520,$F189,$C189:$C$520,"EAPG"),FALSE))</f>
        <v/>
      </c>
      <c r="R189" s="169" t="str" cm="1">
        <f t="array" ref="R189">IF(""=$F189,"",AND("Yes"=$L189,0&lt;SUM(COUNTIFS(WeightRange,"&gt;"&amp;0,DOSRange,$D189,TypeRange,{"2","3","21","22","23","25"}))))</f>
        <v/>
      </c>
      <c r="S189" s="170" t="str">
        <f t="shared" si="20"/>
        <v/>
      </c>
      <c r="T189" s="138"/>
      <c r="U189" s="177" t="str">
        <f t="shared" si="1"/>
        <v/>
      </c>
      <c r="V189" s="171" t="str">
        <f>IF($F189="","",MAX(0.25,IF(AND("2"=$J189,1&lt;COUNTIF(TypeRange,2)),0.5^(COUNTIFS(TypeRange,"2",DOSRange,$D189,WeightRange,"&gt;="&amp;$I189)-COUNTIFS($J189:$J$520,"2",$D189:$D$520,$D189,$I189:$I$520,$I189)),1)))</f>
        <v/>
      </c>
      <c r="W189" s="171" t="str">
        <f>IF($F189="","",MAX(0.25,IF(AND("Yes"=$O189,1&lt;COUNTIFS(AncDiscoRange,"Yes",DOSRange,$D189,EAPGRange,$F189,PaidRange,"EAPG")),0.5^(COUNTIFS(AncDiscoRange,"Yes",WeightRange,"&gt;="&amp;$I189,DOSRange,$D189,EAPGRange,$F189,PaidRange,"EAPG")-COUNTIFS($O189:$O$520,"Yes",$I189:$I$520,$I189,$D189:$D$520,$D189,$F189:$F$520,$F189,$C189:$C$520,"EAPG")),1)))</f>
        <v/>
      </c>
      <c r="X189" s="172" t="str">
        <f t="shared" si="17"/>
        <v/>
      </c>
      <c r="Y189" s="138"/>
      <c r="Z189" s="173" t="str">
        <f t="shared" si="3"/>
        <v/>
      </c>
      <c r="AA189" s="174" t="str">
        <f t="shared" si="21"/>
        <v/>
      </c>
      <c r="AB189" s="175" t="str">
        <f t="shared" si="18"/>
        <v/>
      </c>
    </row>
    <row r="190" spans="2:28" ht="15" x14ac:dyDescent="0.25">
      <c r="B190" s="178">
        <f t="shared" si="22"/>
        <v>170</v>
      </c>
      <c r="C190" s="120"/>
      <c r="D190" s="191"/>
      <c r="E190" s="179"/>
      <c r="F190" s="166"/>
      <c r="G190" s="182" t="str">
        <f>IF(""=F190,"",MATCH(1*$F190,'EAPG Table'!$B:$B,0))</f>
        <v/>
      </c>
      <c r="H190" s="179" t="str" cm="1">
        <f t="array" ref="H190">IF($F190="","",INDEX('EAPG Table'!$C:$C,$G190))</f>
        <v/>
      </c>
      <c r="I190" s="180" t="str" cm="1">
        <f t="array" ref="I190">IF($F190="","",IF("EAPG"&lt;&gt;C190,0,INDEX('EAPG Table'!$I:$I,$G190)))</f>
        <v/>
      </c>
      <c r="J190" s="181" t="str" cm="1">
        <f t="array" ref="J190">IF($F190="", "", INDEX('EAPG Table'!$D:$D, $G190))</f>
        <v/>
      </c>
      <c r="K190" s="120"/>
      <c r="L190" s="225" t="str" cm="1">
        <f t="array" ref="L190">IF(""=$F190,"",TRIM(INDEX('EAPG Table'!$F:$F,$G190)))</f>
        <v/>
      </c>
      <c r="M190" s="163"/>
      <c r="N190" s="181" t="str">
        <f t="shared" si="19"/>
        <v/>
      </c>
      <c r="O190" s="181" t="str">
        <f t="shared" si="16"/>
        <v/>
      </c>
      <c r="P190" s="182" t="str" cm="1">
        <f t="array" ref="P190">IF(""=$F190,"",IF(450=1*$F190,  IF(0&lt;COUNTIFS(WeightRange,"&gt;"&amp;0,TypeRange,"2"), TRUE, IF(AND(0&lt;COUNTIFS(WeightRange,"&gt;"&amp;0,TypeRange,"3"),0=COUNTIFS(WeightRange,"&gt;"&amp;0,TypeRange,{"2","2?"})), FALSE, TRUE)), ""))</f>
        <v/>
      </c>
      <c r="Q190" s="182" t="str">
        <f>IF(""=$F190,"",IF(450=$F190,0&lt;COUNTIFS(WeightRange,"&gt;="&amp;$I190,DOSRange,$D190,EAPGRange,$F190,PaidRange,"EAPG")-COUNTIFS($I190:$I$520,$I190,$D190:$D$520,$D190,$F190:$F$520,$F190,$C190:$C$520,"EAPG"),FALSE))</f>
        <v/>
      </c>
      <c r="R190" s="182" t="str" cm="1">
        <f t="array" ref="R190">IF(""=$F190,"",AND("Yes"=$L190,0&lt;SUM(COUNTIFS(WeightRange,"&gt;"&amp;0,DOSRange,$D190,TypeRange,{"2","3","21","22","23","25"}))))</f>
        <v/>
      </c>
      <c r="S190" s="183" t="str">
        <f t="shared" si="20"/>
        <v/>
      </c>
      <c r="T190" s="138"/>
      <c r="U190" s="184" t="str">
        <f t="shared" si="1"/>
        <v/>
      </c>
      <c r="V190" s="185" t="str">
        <f>IF($F190="","",MAX(0.25,IF(AND("2"=$J190,1&lt;COUNTIF(TypeRange,2)),0.5^(COUNTIFS(TypeRange,"2",DOSRange,$D190,WeightRange,"&gt;="&amp;$I190)-COUNTIFS($J190:$J$520,"2",$D190:$D$520,$D190,$I190:$I$520,$I190)),1)))</f>
        <v/>
      </c>
      <c r="W190" s="185" t="str">
        <f>IF($F190="","",MAX(0.25,IF(AND("Yes"=$O190,1&lt;COUNTIFS(AncDiscoRange,"Yes",DOSRange,$D190,EAPGRange,$F190,PaidRange,"EAPG")),0.5^(COUNTIFS(AncDiscoRange,"Yes",WeightRange,"&gt;="&amp;$I190,DOSRange,$D190,EAPGRange,$F190,PaidRange,"EAPG")-COUNTIFS($O190:$O$520,"Yes",$I190:$I$520,$I190,$D190:$D$520,$D190,$F190:$F$520,$F190,$C190:$C$520,"EAPG")),1)))</f>
        <v/>
      </c>
      <c r="X190" s="186" t="str">
        <f t="shared" si="17"/>
        <v/>
      </c>
      <c r="Y190" s="138"/>
      <c r="Z190" s="187" t="str">
        <f t="shared" si="3"/>
        <v/>
      </c>
      <c r="AA190" s="188" t="str">
        <f t="shared" si="21"/>
        <v/>
      </c>
      <c r="AB190" s="189" t="str">
        <f t="shared" si="18"/>
        <v/>
      </c>
    </row>
    <row r="191" spans="2:28" ht="15" x14ac:dyDescent="0.25">
      <c r="B191" s="163">
        <f t="shared" si="22"/>
        <v>171</v>
      </c>
      <c r="C191" s="119"/>
      <c r="D191" s="190"/>
      <c r="E191" s="165"/>
      <c r="F191" s="166"/>
      <c r="G191" s="169" t="str">
        <f>IF(""=F191,"",MATCH(1*$F191,'EAPG Table'!$B:$B,0))</f>
        <v/>
      </c>
      <c r="H191" s="165" t="str" cm="1">
        <f t="array" ref="H191">IF($F191="","",INDEX('EAPG Table'!$C:$C,$G191))</f>
        <v/>
      </c>
      <c r="I191" s="167" t="str" cm="1">
        <f t="array" ref="I191">IF($F191="","",IF("EAPG"&lt;&gt;C191,0,INDEX('EAPG Table'!$I:$I,$G191)))</f>
        <v/>
      </c>
      <c r="J191" s="138" t="str" cm="1">
        <f t="array" ref="J191">IF($F191="", "", INDEX('EAPG Table'!$D:$D, $G191))</f>
        <v/>
      </c>
      <c r="K191" s="119"/>
      <c r="L191" s="224" t="str" cm="1">
        <f t="array" ref="L191">IF(""=$F191,"",TRIM(INDEX('EAPG Table'!$F:$F,$G191)))</f>
        <v/>
      </c>
      <c r="M191" s="163"/>
      <c r="N191" s="138" t="str">
        <f t="shared" si="19"/>
        <v/>
      </c>
      <c r="O191" s="138" t="str">
        <f t="shared" si="16"/>
        <v/>
      </c>
      <c r="P191" s="169" t="str" cm="1">
        <f t="array" ref="P191">IF(""=$F191,"",IF(450=1*$F191,  IF(0&lt;COUNTIFS(WeightRange,"&gt;"&amp;0,TypeRange,"2"), TRUE, IF(AND(0&lt;COUNTIFS(WeightRange,"&gt;"&amp;0,TypeRange,"3"),0=COUNTIFS(WeightRange,"&gt;"&amp;0,TypeRange,{"2","2?"})), FALSE, TRUE)), ""))</f>
        <v/>
      </c>
      <c r="Q191" s="169" t="str">
        <f>IF(""=$F191,"",IF(450=$F191,0&lt;COUNTIFS(WeightRange,"&gt;="&amp;$I191,DOSRange,$D191,EAPGRange,$F191,PaidRange,"EAPG")-COUNTIFS($I191:$I$520,$I191,$D191:$D$520,$D191,$F191:$F$520,$F191,$C191:$C$520,"EAPG"),FALSE))</f>
        <v/>
      </c>
      <c r="R191" s="169" t="str" cm="1">
        <f t="array" ref="R191">IF(""=$F191,"",AND("Yes"=$L191,0&lt;SUM(COUNTIFS(WeightRange,"&gt;"&amp;0,DOSRange,$D191,TypeRange,{"2","3","21","22","23","25"}))))</f>
        <v/>
      </c>
      <c r="S191" s="170" t="str">
        <f t="shared" si="20"/>
        <v/>
      </c>
      <c r="T191" s="138"/>
      <c r="U191" s="177" t="str">
        <f t="shared" si="1"/>
        <v/>
      </c>
      <c r="V191" s="171" t="str">
        <f>IF($F191="","",MAX(0.25,IF(AND("2"=$J191,1&lt;COUNTIF(TypeRange,2)),0.5^(COUNTIFS(TypeRange,"2",DOSRange,$D191,WeightRange,"&gt;="&amp;$I191)-COUNTIFS($J191:$J$520,"2",$D191:$D$520,$D191,$I191:$I$520,$I191)),1)))</f>
        <v/>
      </c>
      <c r="W191" s="171" t="str">
        <f>IF($F191="","",MAX(0.25,IF(AND("Yes"=$O191,1&lt;COUNTIFS(AncDiscoRange,"Yes",DOSRange,$D191,EAPGRange,$F191,PaidRange,"EAPG")),0.5^(COUNTIFS(AncDiscoRange,"Yes",WeightRange,"&gt;="&amp;$I191,DOSRange,$D191,EAPGRange,$F191,PaidRange,"EAPG")-COUNTIFS($O191:$O$520,"Yes",$I191:$I$520,$I191,$D191:$D$520,$D191,$F191:$F$520,$F191,$C191:$C$520,"EAPG")),1)))</f>
        <v/>
      </c>
      <c r="X191" s="172" t="str">
        <f t="shared" si="17"/>
        <v/>
      </c>
      <c r="Y191" s="138"/>
      <c r="Z191" s="173" t="str">
        <f t="shared" si="3"/>
        <v/>
      </c>
      <c r="AA191" s="174" t="str">
        <f t="shared" si="21"/>
        <v/>
      </c>
      <c r="AB191" s="175" t="str">
        <f t="shared" si="18"/>
        <v/>
      </c>
    </row>
    <row r="192" spans="2:28" ht="15" x14ac:dyDescent="0.25">
      <c r="B192" s="163">
        <f t="shared" si="22"/>
        <v>172</v>
      </c>
      <c r="C192" s="119"/>
      <c r="D192" s="190"/>
      <c r="E192" s="165"/>
      <c r="F192" s="166"/>
      <c r="G192" s="169" t="str">
        <f>IF(""=F192,"",MATCH(1*$F192,'EAPG Table'!$B:$B,0))</f>
        <v/>
      </c>
      <c r="H192" s="165" t="str" cm="1">
        <f t="array" ref="H192">IF($F192="","",INDEX('EAPG Table'!$C:$C,$G192))</f>
        <v/>
      </c>
      <c r="I192" s="167" t="str" cm="1">
        <f t="array" ref="I192">IF($F192="","",IF("EAPG"&lt;&gt;C192,0,INDEX('EAPG Table'!$I:$I,$G192)))</f>
        <v/>
      </c>
      <c r="J192" s="138" t="str" cm="1">
        <f t="array" ref="J192">IF($F192="", "", INDEX('EAPG Table'!$D:$D, $G192))</f>
        <v/>
      </c>
      <c r="K192" s="119"/>
      <c r="L192" s="224" t="str" cm="1">
        <f t="array" ref="L192">IF(""=$F192,"",TRIM(INDEX('EAPG Table'!$F:$F,$G192)))</f>
        <v/>
      </c>
      <c r="M192" s="163"/>
      <c r="N192" s="138" t="str">
        <f t="shared" si="19"/>
        <v/>
      </c>
      <c r="O192" s="138" t="str">
        <f t="shared" si="16"/>
        <v/>
      </c>
      <c r="P192" s="169" t="str" cm="1">
        <f t="array" ref="P192">IF(""=$F192,"",IF(450=1*$F192,  IF(0&lt;COUNTIFS(WeightRange,"&gt;"&amp;0,TypeRange,"2"), TRUE, IF(AND(0&lt;COUNTIFS(WeightRange,"&gt;"&amp;0,TypeRange,"3"),0=COUNTIFS(WeightRange,"&gt;"&amp;0,TypeRange,{"2","2?"})), FALSE, TRUE)), ""))</f>
        <v/>
      </c>
      <c r="Q192" s="169" t="str">
        <f>IF(""=$F192,"",IF(450=$F192,0&lt;COUNTIFS(WeightRange,"&gt;="&amp;$I192,DOSRange,$D192,EAPGRange,$F192,PaidRange,"EAPG")-COUNTIFS($I192:$I$520,$I192,$D192:$D$520,$D192,$F192:$F$520,$F192,$C192:$C$520,"EAPG"),FALSE))</f>
        <v/>
      </c>
      <c r="R192" s="169" t="str" cm="1">
        <f t="array" ref="R192">IF(""=$F192,"",AND("Yes"=$L192,0&lt;SUM(COUNTIFS(WeightRange,"&gt;"&amp;0,DOSRange,$D192,TypeRange,{"2","3","21","22","23","25"}))))</f>
        <v/>
      </c>
      <c r="S192" s="170" t="str">
        <f t="shared" si="20"/>
        <v/>
      </c>
      <c r="T192" s="138"/>
      <c r="U192" s="177" t="str">
        <f t="shared" si="1"/>
        <v/>
      </c>
      <c r="V192" s="171" t="str">
        <f>IF($F192="","",MAX(0.25,IF(AND("2"=$J192,1&lt;COUNTIF(TypeRange,2)),0.5^(COUNTIFS(TypeRange,"2",DOSRange,$D192,WeightRange,"&gt;="&amp;$I192)-COUNTIFS($J192:$J$520,"2",$D192:$D$520,$D192,$I192:$I$520,$I192)),1)))</f>
        <v/>
      </c>
      <c r="W192" s="171" t="str">
        <f>IF($F192="","",MAX(0.25,IF(AND("Yes"=$O192,1&lt;COUNTIFS(AncDiscoRange,"Yes",DOSRange,$D192,EAPGRange,$F192,PaidRange,"EAPG")),0.5^(COUNTIFS(AncDiscoRange,"Yes",WeightRange,"&gt;="&amp;$I192,DOSRange,$D192,EAPGRange,$F192,PaidRange,"EAPG")-COUNTIFS($O192:$O$520,"Yes",$I192:$I$520,$I192,$D192:$D$520,$D192,$F192:$F$520,$F192,$C192:$C$520,"EAPG")),1)))</f>
        <v/>
      </c>
      <c r="X192" s="172" t="str">
        <f t="shared" si="17"/>
        <v/>
      </c>
      <c r="Y192" s="138"/>
      <c r="Z192" s="173" t="str">
        <f t="shared" si="3"/>
        <v/>
      </c>
      <c r="AA192" s="174" t="str">
        <f t="shared" si="21"/>
        <v/>
      </c>
      <c r="AB192" s="175" t="str">
        <f t="shared" si="18"/>
        <v/>
      </c>
    </row>
    <row r="193" spans="2:28" ht="15" x14ac:dyDescent="0.25">
      <c r="B193" s="163">
        <f t="shared" si="22"/>
        <v>173</v>
      </c>
      <c r="C193" s="119"/>
      <c r="D193" s="190"/>
      <c r="E193" s="165"/>
      <c r="F193" s="166"/>
      <c r="G193" s="169" t="str">
        <f>IF(""=F193,"",MATCH(1*$F193,'EAPG Table'!$B:$B,0))</f>
        <v/>
      </c>
      <c r="H193" s="165" t="str" cm="1">
        <f t="array" ref="H193">IF($F193="","",INDEX('EAPG Table'!$C:$C,$G193))</f>
        <v/>
      </c>
      <c r="I193" s="167" t="str" cm="1">
        <f t="array" ref="I193">IF($F193="","",IF("EAPG"&lt;&gt;C193,0,INDEX('EAPG Table'!$I:$I,$G193)))</f>
        <v/>
      </c>
      <c r="J193" s="138" t="str" cm="1">
        <f t="array" ref="J193">IF($F193="", "", INDEX('EAPG Table'!$D:$D, $G193))</f>
        <v/>
      </c>
      <c r="K193" s="119"/>
      <c r="L193" s="224" t="str" cm="1">
        <f t="array" ref="L193">IF(""=$F193,"",TRIM(INDEX('EAPG Table'!$F:$F,$G193)))</f>
        <v/>
      </c>
      <c r="M193" s="163"/>
      <c r="N193" s="138" t="str">
        <f t="shared" si="19"/>
        <v/>
      </c>
      <c r="O193" s="138" t="str">
        <f t="shared" si="16"/>
        <v/>
      </c>
      <c r="P193" s="169" t="str" cm="1">
        <f t="array" ref="P193">IF(""=$F193,"",IF(450=1*$F193,  IF(0&lt;COUNTIFS(WeightRange,"&gt;"&amp;0,TypeRange,"2"), TRUE, IF(AND(0&lt;COUNTIFS(WeightRange,"&gt;"&amp;0,TypeRange,"3"),0=COUNTIFS(WeightRange,"&gt;"&amp;0,TypeRange,{"2","2?"})), FALSE, TRUE)), ""))</f>
        <v/>
      </c>
      <c r="Q193" s="169" t="str">
        <f>IF(""=$F193,"",IF(450=$F193,0&lt;COUNTIFS(WeightRange,"&gt;="&amp;$I193,DOSRange,$D193,EAPGRange,$F193,PaidRange,"EAPG")-COUNTIFS($I193:$I$520,$I193,$D193:$D$520,$D193,$F193:$F$520,$F193,$C193:$C$520,"EAPG"),FALSE))</f>
        <v/>
      </c>
      <c r="R193" s="169" t="str" cm="1">
        <f t="array" ref="R193">IF(""=$F193,"",AND("Yes"=$L193,0&lt;SUM(COUNTIFS(WeightRange,"&gt;"&amp;0,DOSRange,$D193,TypeRange,{"2","3","21","22","23","25"}))))</f>
        <v/>
      </c>
      <c r="S193" s="170" t="str">
        <f t="shared" si="20"/>
        <v/>
      </c>
      <c r="T193" s="138"/>
      <c r="U193" s="177" t="str">
        <f t="shared" si="1"/>
        <v/>
      </c>
      <c r="V193" s="171" t="str">
        <f>IF($F193="","",MAX(0.25,IF(AND("2"=$J193,1&lt;COUNTIF(TypeRange,2)),0.5^(COUNTIFS(TypeRange,"2",DOSRange,$D193,WeightRange,"&gt;="&amp;$I193)-COUNTIFS($J193:$J$520,"2",$D193:$D$520,$D193,$I193:$I$520,$I193)),1)))</f>
        <v/>
      </c>
      <c r="W193" s="171" t="str">
        <f>IF($F193="","",MAX(0.25,IF(AND("Yes"=$O193,1&lt;COUNTIFS(AncDiscoRange,"Yes",DOSRange,$D193,EAPGRange,$F193,PaidRange,"EAPG")),0.5^(COUNTIFS(AncDiscoRange,"Yes",WeightRange,"&gt;="&amp;$I193,DOSRange,$D193,EAPGRange,$F193,PaidRange,"EAPG")-COUNTIFS($O193:$O$520,"Yes",$I193:$I$520,$I193,$D193:$D$520,$D193,$F193:$F$520,$F193,$C193:$C$520,"EAPG")),1)))</f>
        <v/>
      </c>
      <c r="X193" s="172" t="str">
        <f t="shared" si="17"/>
        <v/>
      </c>
      <c r="Y193" s="138"/>
      <c r="Z193" s="173" t="str">
        <f t="shared" si="3"/>
        <v/>
      </c>
      <c r="AA193" s="174" t="str">
        <f t="shared" si="21"/>
        <v/>
      </c>
      <c r="AB193" s="175" t="str">
        <f t="shared" si="18"/>
        <v/>
      </c>
    </row>
    <row r="194" spans="2:28" ht="15" x14ac:dyDescent="0.25">
      <c r="B194" s="163">
        <f t="shared" si="22"/>
        <v>174</v>
      </c>
      <c r="C194" s="119"/>
      <c r="D194" s="190"/>
      <c r="E194" s="165"/>
      <c r="F194" s="166"/>
      <c r="G194" s="169" t="str">
        <f>IF(""=F194,"",MATCH(1*$F194,'EAPG Table'!$B:$B,0))</f>
        <v/>
      </c>
      <c r="H194" s="165" t="str" cm="1">
        <f t="array" ref="H194">IF($F194="","",INDEX('EAPG Table'!$C:$C,$G194))</f>
        <v/>
      </c>
      <c r="I194" s="167" t="str" cm="1">
        <f t="array" ref="I194">IF($F194="","",IF("EAPG"&lt;&gt;C194,0,INDEX('EAPG Table'!$I:$I,$G194)))</f>
        <v/>
      </c>
      <c r="J194" s="138" t="str" cm="1">
        <f t="array" ref="J194">IF($F194="", "", INDEX('EAPG Table'!$D:$D, $G194))</f>
        <v/>
      </c>
      <c r="K194" s="119"/>
      <c r="L194" s="224" t="str" cm="1">
        <f t="array" ref="L194">IF(""=$F194,"",TRIM(INDEX('EAPG Table'!$F:$F,$G194)))</f>
        <v/>
      </c>
      <c r="M194" s="163"/>
      <c r="N194" s="138" t="str">
        <f t="shared" si="19"/>
        <v/>
      </c>
      <c r="O194" s="138" t="str">
        <f t="shared" si="16"/>
        <v/>
      </c>
      <c r="P194" s="169" t="str" cm="1">
        <f t="array" ref="P194">IF(""=$F194,"",IF(450=1*$F194,  IF(0&lt;COUNTIFS(WeightRange,"&gt;"&amp;0,TypeRange,"2"), TRUE, IF(AND(0&lt;COUNTIFS(WeightRange,"&gt;"&amp;0,TypeRange,"3"),0=COUNTIFS(WeightRange,"&gt;"&amp;0,TypeRange,{"2","2?"})), FALSE, TRUE)), ""))</f>
        <v/>
      </c>
      <c r="Q194" s="169" t="str">
        <f>IF(""=$F194,"",IF(450=$F194,0&lt;COUNTIFS(WeightRange,"&gt;="&amp;$I194,DOSRange,$D194,EAPGRange,$F194,PaidRange,"EAPG")-COUNTIFS($I194:$I$520,$I194,$D194:$D$520,$D194,$F194:$F$520,$F194,$C194:$C$520,"EAPG"),FALSE))</f>
        <v/>
      </c>
      <c r="R194" s="169" t="str" cm="1">
        <f t="array" ref="R194">IF(""=$F194,"",AND("Yes"=$L194,0&lt;SUM(COUNTIFS(WeightRange,"&gt;"&amp;0,DOSRange,$D194,TypeRange,{"2","3","21","22","23","25"}))))</f>
        <v/>
      </c>
      <c r="S194" s="170" t="str">
        <f t="shared" si="20"/>
        <v/>
      </c>
      <c r="T194" s="138"/>
      <c r="U194" s="177" t="str">
        <f t="shared" si="1"/>
        <v/>
      </c>
      <c r="V194" s="171" t="str">
        <f>IF($F194="","",MAX(0.25,IF(AND("2"=$J194,1&lt;COUNTIF(TypeRange,2)),0.5^(COUNTIFS(TypeRange,"2",DOSRange,$D194,WeightRange,"&gt;="&amp;$I194)-COUNTIFS($J194:$J$520,"2",$D194:$D$520,$D194,$I194:$I$520,$I194)),1)))</f>
        <v/>
      </c>
      <c r="W194" s="171" t="str">
        <f>IF($F194="","",MAX(0.25,IF(AND("Yes"=$O194,1&lt;COUNTIFS(AncDiscoRange,"Yes",DOSRange,$D194,EAPGRange,$F194,PaidRange,"EAPG")),0.5^(COUNTIFS(AncDiscoRange,"Yes",WeightRange,"&gt;="&amp;$I194,DOSRange,$D194,EAPGRange,$F194,PaidRange,"EAPG")-COUNTIFS($O194:$O$520,"Yes",$I194:$I$520,$I194,$D194:$D$520,$D194,$F194:$F$520,$F194,$C194:$C$520,"EAPG")),1)))</f>
        <v/>
      </c>
      <c r="X194" s="172" t="str">
        <f t="shared" si="17"/>
        <v/>
      </c>
      <c r="Y194" s="138"/>
      <c r="Z194" s="173" t="str">
        <f t="shared" si="3"/>
        <v/>
      </c>
      <c r="AA194" s="174" t="str">
        <f t="shared" si="21"/>
        <v/>
      </c>
      <c r="AB194" s="175" t="str">
        <f t="shared" si="18"/>
        <v/>
      </c>
    </row>
    <row r="195" spans="2:28" ht="15" x14ac:dyDescent="0.25">
      <c r="B195" s="178">
        <f t="shared" si="22"/>
        <v>175</v>
      </c>
      <c r="C195" s="120"/>
      <c r="D195" s="191"/>
      <c r="E195" s="179"/>
      <c r="F195" s="166"/>
      <c r="G195" s="182" t="str">
        <f>IF(""=F195,"",MATCH(1*$F195,'EAPG Table'!$B:$B,0))</f>
        <v/>
      </c>
      <c r="H195" s="179" t="str" cm="1">
        <f t="array" ref="H195">IF($F195="","",INDEX('EAPG Table'!$C:$C,$G195))</f>
        <v/>
      </c>
      <c r="I195" s="180" t="str" cm="1">
        <f t="array" ref="I195">IF($F195="","",IF("EAPG"&lt;&gt;C195,0,INDEX('EAPG Table'!$I:$I,$G195)))</f>
        <v/>
      </c>
      <c r="J195" s="181" t="str" cm="1">
        <f t="array" ref="J195">IF($F195="", "", INDEX('EAPG Table'!$D:$D, $G195))</f>
        <v/>
      </c>
      <c r="K195" s="120"/>
      <c r="L195" s="225" t="str" cm="1">
        <f t="array" ref="L195">IF(""=$F195,"",TRIM(INDEX('EAPG Table'!$F:$F,$G195)))</f>
        <v/>
      </c>
      <c r="M195" s="163"/>
      <c r="N195" s="181" t="str">
        <f t="shared" si="19"/>
        <v/>
      </c>
      <c r="O195" s="181" t="str">
        <f t="shared" si="16"/>
        <v/>
      </c>
      <c r="P195" s="182" t="str" cm="1">
        <f t="array" ref="P195">IF(""=$F195,"",IF(450=1*$F195,  IF(0&lt;COUNTIFS(WeightRange,"&gt;"&amp;0,TypeRange,"2"), TRUE, IF(AND(0&lt;COUNTIFS(WeightRange,"&gt;"&amp;0,TypeRange,"3"),0=COUNTIFS(WeightRange,"&gt;"&amp;0,TypeRange,{"2","2?"})), FALSE, TRUE)), ""))</f>
        <v/>
      </c>
      <c r="Q195" s="182" t="str">
        <f>IF(""=$F195,"",IF(450=$F195,0&lt;COUNTIFS(WeightRange,"&gt;="&amp;$I195,DOSRange,$D195,EAPGRange,$F195,PaidRange,"EAPG")-COUNTIFS($I195:$I$520,$I195,$D195:$D$520,$D195,$F195:$F$520,$F195,$C195:$C$520,"EAPG"),FALSE))</f>
        <v/>
      </c>
      <c r="R195" s="182" t="str" cm="1">
        <f t="array" ref="R195">IF(""=$F195,"",AND("Yes"=$L195,0&lt;SUM(COUNTIFS(WeightRange,"&gt;"&amp;0,DOSRange,$D195,TypeRange,{"2","3","21","22","23","25"}))))</f>
        <v/>
      </c>
      <c r="S195" s="183" t="str">
        <f t="shared" si="20"/>
        <v/>
      </c>
      <c r="T195" s="138"/>
      <c r="U195" s="184" t="str">
        <f t="shared" si="1"/>
        <v/>
      </c>
      <c r="V195" s="185" t="str">
        <f>IF($F195="","",MAX(0.25,IF(AND("2"=$J195,1&lt;COUNTIF(TypeRange,2)),0.5^(COUNTIFS(TypeRange,"2",DOSRange,$D195,WeightRange,"&gt;="&amp;$I195)-COUNTIFS($J195:$J$520,"2",$D195:$D$520,$D195,$I195:$I$520,$I195)),1)))</f>
        <v/>
      </c>
      <c r="W195" s="185" t="str">
        <f>IF($F195="","",MAX(0.25,IF(AND("Yes"=$O195,1&lt;COUNTIFS(AncDiscoRange,"Yes",DOSRange,$D195,EAPGRange,$F195,PaidRange,"EAPG")),0.5^(COUNTIFS(AncDiscoRange,"Yes",WeightRange,"&gt;="&amp;$I195,DOSRange,$D195,EAPGRange,$F195,PaidRange,"EAPG")-COUNTIFS($O195:$O$520,"Yes",$I195:$I$520,$I195,$D195:$D$520,$D195,$F195:$F$520,$F195,$C195:$C$520,"EAPG")),1)))</f>
        <v/>
      </c>
      <c r="X195" s="186" t="str">
        <f t="shared" si="17"/>
        <v/>
      </c>
      <c r="Y195" s="138"/>
      <c r="Z195" s="187" t="str">
        <f t="shared" si="3"/>
        <v/>
      </c>
      <c r="AA195" s="188" t="str">
        <f t="shared" si="21"/>
        <v/>
      </c>
      <c r="AB195" s="189" t="str">
        <f t="shared" si="18"/>
        <v/>
      </c>
    </row>
    <row r="196" spans="2:28" ht="15" x14ac:dyDescent="0.25">
      <c r="B196" s="163">
        <f t="shared" si="22"/>
        <v>176</v>
      </c>
      <c r="C196" s="119"/>
      <c r="D196" s="190"/>
      <c r="E196" s="165"/>
      <c r="F196" s="166"/>
      <c r="G196" s="169" t="str">
        <f>IF(""=F196,"",MATCH(1*$F196,'EAPG Table'!$B:$B,0))</f>
        <v/>
      </c>
      <c r="H196" s="165" t="str" cm="1">
        <f t="array" ref="H196">IF($F196="","",INDEX('EAPG Table'!$C:$C,$G196))</f>
        <v/>
      </c>
      <c r="I196" s="167" t="str" cm="1">
        <f t="array" ref="I196">IF($F196="","",IF("EAPG"&lt;&gt;C196,0,INDEX('EAPG Table'!$I:$I,$G196)))</f>
        <v/>
      </c>
      <c r="J196" s="138" t="str" cm="1">
        <f t="array" ref="J196">IF($F196="", "", INDEX('EAPG Table'!$D:$D, $G196))</f>
        <v/>
      </c>
      <c r="K196" s="119"/>
      <c r="L196" s="224" t="str" cm="1">
        <f t="array" ref="L196">IF(""=$F196,"",TRIM(INDEX('EAPG Table'!$F:$F,$G196)))</f>
        <v/>
      </c>
      <c r="M196" s="163"/>
      <c r="N196" s="138" t="str">
        <f t="shared" si="19"/>
        <v/>
      </c>
      <c r="O196" s="138" t="str">
        <f t="shared" si="16"/>
        <v/>
      </c>
      <c r="P196" s="169" t="str" cm="1">
        <f t="array" ref="P196">IF(""=$F196,"",IF(450=1*$F196,  IF(0&lt;COUNTIFS(WeightRange,"&gt;"&amp;0,TypeRange,"2"), TRUE, IF(AND(0&lt;COUNTIFS(WeightRange,"&gt;"&amp;0,TypeRange,"3"),0=COUNTIFS(WeightRange,"&gt;"&amp;0,TypeRange,{"2","2?"})), FALSE, TRUE)), ""))</f>
        <v/>
      </c>
      <c r="Q196" s="169" t="str">
        <f>IF(""=$F196,"",IF(450=$F196,0&lt;COUNTIFS(WeightRange,"&gt;="&amp;$I196,DOSRange,$D196,EAPGRange,$F196,PaidRange,"EAPG")-COUNTIFS($I196:$I$520,$I196,$D196:$D$520,$D196,$F196:$F$520,$F196,$C196:$C$520,"EAPG"),FALSE))</f>
        <v/>
      </c>
      <c r="R196" s="169" t="str" cm="1">
        <f t="array" ref="R196">IF(""=$F196,"",AND("Yes"=$L196,0&lt;SUM(COUNTIFS(WeightRange,"&gt;"&amp;0,DOSRange,$D196,TypeRange,{"2","3","21","22","23","25"}))))</f>
        <v/>
      </c>
      <c r="S196" s="170" t="str">
        <f t="shared" si="20"/>
        <v/>
      </c>
      <c r="T196" s="138"/>
      <c r="U196" s="177" t="str">
        <f t="shared" si="1"/>
        <v/>
      </c>
      <c r="V196" s="171" t="str">
        <f>IF($F196="","",MAX(0.25,IF(AND("2"=$J196,1&lt;COUNTIF(TypeRange,2)),0.5^(COUNTIFS(TypeRange,"2",DOSRange,$D196,WeightRange,"&gt;="&amp;$I196)-COUNTIFS($J196:$J$520,"2",$D196:$D$520,$D196,$I196:$I$520,$I196)),1)))</f>
        <v/>
      </c>
      <c r="W196" s="171" t="str">
        <f>IF($F196="","",MAX(0.25,IF(AND("Yes"=$O196,1&lt;COUNTIFS(AncDiscoRange,"Yes",DOSRange,$D196,EAPGRange,$F196,PaidRange,"EAPG")),0.5^(COUNTIFS(AncDiscoRange,"Yes",WeightRange,"&gt;="&amp;$I196,DOSRange,$D196,EAPGRange,$F196,PaidRange,"EAPG")-COUNTIFS($O196:$O$520,"Yes",$I196:$I$520,$I196,$D196:$D$520,$D196,$F196:$F$520,$F196,$C196:$C$520,"EAPG")),1)))</f>
        <v/>
      </c>
      <c r="X196" s="172" t="str">
        <f t="shared" si="17"/>
        <v/>
      </c>
      <c r="Y196" s="138"/>
      <c r="Z196" s="173" t="str">
        <f t="shared" si="3"/>
        <v/>
      </c>
      <c r="AA196" s="174" t="str">
        <f t="shared" si="21"/>
        <v/>
      </c>
      <c r="AB196" s="175" t="str">
        <f t="shared" si="18"/>
        <v/>
      </c>
    </row>
    <row r="197" spans="2:28" ht="15" x14ac:dyDescent="0.25">
      <c r="B197" s="163">
        <f t="shared" si="22"/>
        <v>177</v>
      </c>
      <c r="C197" s="119"/>
      <c r="D197" s="190"/>
      <c r="E197" s="165"/>
      <c r="F197" s="166"/>
      <c r="G197" s="169" t="str">
        <f>IF(""=F197,"",MATCH(1*$F197,'EAPG Table'!$B:$B,0))</f>
        <v/>
      </c>
      <c r="H197" s="165" t="str" cm="1">
        <f t="array" ref="H197">IF($F197="","",INDEX('EAPG Table'!$C:$C,$G197))</f>
        <v/>
      </c>
      <c r="I197" s="167" t="str" cm="1">
        <f t="array" ref="I197">IF($F197="","",IF("EAPG"&lt;&gt;C197,0,INDEX('EAPG Table'!$I:$I,$G197)))</f>
        <v/>
      </c>
      <c r="J197" s="138" t="str" cm="1">
        <f t="array" ref="J197">IF($F197="", "", INDEX('EAPG Table'!$D:$D, $G197))</f>
        <v/>
      </c>
      <c r="K197" s="119"/>
      <c r="L197" s="224" t="str" cm="1">
        <f t="array" ref="L197">IF(""=$F197,"",TRIM(INDEX('EAPG Table'!$F:$F,$G197)))</f>
        <v/>
      </c>
      <c r="M197" s="163"/>
      <c r="N197" s="138" t="str">
        <f t="shared" si="19"/>
        <v/>
      </c>
      <c r="O197" s="138" t="str">
        <f t="shared" si="16"/>
        <v/>
      </c>
      <c r="P197" s="169" t="str" cm="1">
        <f t="array" ref="P197">IF(""=$F197,"",IF(450=1*$F197,  IF(0&lt;COUNTIFS(WeightRange,"&gt;"&amp;0,TypeRange,"2"), TRUE, IF(AND(0&lt;COUNTIFS(WeightRange,"&gt;"&amp;0,TypeRange,"3"),0=COUNTIFS(WeightRange,"&gt;"&amp;0,TypeRange,{"2","2?"})), FALSE, TRUE)), ""))</f>
        <v/>
      </c>
      <c r="Q197" s="169" t="str">
        <f>IF(""=$F197,"",IF(450=$F197,0&lt;COUNTIFS(WeightRange,"&gt;="&amp;$I197,DOSRange,$D197,EAPGRange,$F197,PaidRange,"EAPG")-COUNTIFS($I197:$I$520,$I197,$D197:$D$520,$D197,$F197:$F$520,$F197,$C197:$C$520,"EAPG"),FALSE))</f>
        <v/>
      </c>
      <c r="R197" s="169" t="str" cm="1">
        <f t="array" ref="R197">IF(""=$F197,"",AND("Yes"=$L197,0&lt;SUM(COUNTIFS(WeightRange,"&gt;"&amp;0,DOSRange,$D197,TypeRange,{"2","3","21","22","23","25"}))))</f>
        <v/>
      </c>
      <c r="S197" s="170" t="str">
        <f t="shared" si="20"/>
        <v/>
      </c>
      <c r="T197" s="138"/>
      <c r="U197" s="177" t="str">
        <f t="shared" si="1"/>
        <v/>
      </c>
      <c r="V197" s="171" t="str">
        <f>IF($F197="","",MAX(0.25,IF(AND("2"=$J197,1&lt;COUNTIF(TypeRange,2)),0.5^(COUNTIFS(TypeRange,"2",DOSRange,$D197,WeightRange,"&gt;="&amp;$I197)-COUNTIFS($J197:$J$520,"2",$D197:$D$520,$D197,$I197:$I$520,$I197)),1)))</f>
        <v/>
      </c>
      <c r="W197" s="171" t="str">
        <f>IF($F197="","",MAX(0.25,IF(AND("Yes"=$O197,1&lt;COUNTIFS(AncDiscoRange,"Yes",DOSRange,$D197,EAPGRange,$F197,PaidRange,"EAPG")),0.5^(COUNTIFS(AncDiscoRange,"Yes",WeightRange,"&gt;="&amp;$I197,DOSRange,$D197,EAPGRange,$F197,PaidRange,"EAPG")-COUNTIFS($O197:$O$520,"Yes",$I197:$I$520,$I197,$D197:$D$520,$D197,$F197:$F$520,$F197,$C197:$C$520,"EAPG")),1)))</f>
        <v/>
      </c>
      <c r="X197" s="172" t="str">
        <f t="shared" si="17"/>
        <v/>
      </c>
      <c r="Y197" s="138"/>
      <c r="Z197" s="173" t="str">
        <f t="shared" si="3"/>
        <v/>
      </c>
      <c r="AA197" s="174" t="str">
        <f t="shared" si="21"/>
        <v/>
      </c>
      <c r="AB197" s="175" t="str">
        <f t="shared" si="18"/>
        <v/>
      </c>
    </row>
    <row r="198" spans="2:28" ht="15" x14ac:dyDescent="0.25">
      <c r="B198" s="163">
        <f t="shared" si="22"/>
        <v>178</v>
      </c>
      <c r="C198" s="119"/>
      <c r="D198" s="190"/>
      <c r="E198" s="165"/>
      <c r="F198" s="166"/>
      <c r="G198" s="169" t="str">
        <f>IF(""=F198,"",MATCH(1*$F198,'EAPG Table'!$B:$B,0))</f>
        <v/>
      </c>
      <c r="H198" s="165" t="str" cm="1">
        <f t="array" ref="H198">IF($F198="","",INDEX('EAPG Table'!$C:$C,$G198))</f>
        <v/>
      </c>
      <c r="I198" s="167" t="str" cm="1">
        <f t="array" ref="I198">IF($F198="","",IF("EAPG"&lt;&gt;C198,0,INDEX('EAPG Table'!$I:$I,$G198)))</f>
        <v/>
      </c>
      <c r="J198" s="138" t="str" cm="1">
        <f t="array" ref="J198">IF($F198="", "", INDEX('EAPG Table'!$D:$D, $G198))</f>
        <v/>
      </c>
      <c r="K198" s="119"/>
      <c r="L198" s="224" t="str" cm="1">
        <f t="array" ref="L198">IF(""=$F198,"",TRIM(INDEX('EAPG Table'!$F:$F,$G198)))</f>
        <v/>
      </c>
      <c r="M198" s="163"/>
      <c r="N198" s="138" t="str">
        <f t="shared" si="19"/>
        <v/>
      </c>
      <c r="O198" s="138" t="str">
        <f t="shared" si="16"/>
        <v/>
      </c>
      <c r="P198" s="169" t="str" cm="1">
        <f t="array" ref="P198">IF(""=$F198,"",IF(450=1*$F198,  IF(0&lt;COUNTIFS(WeightRange,"&gt;"&amp;0,TypeRange,"2"), TRUE, IF(AND(0&lt;COUNTIFS(WeightRange,"&gt;"&amp;0,TypeRange,"3"),0=COUNTIFS(WeightRange,"&gt;"&amp;0,TypeRange,{"2","2?"})), FALSE, TRUE)), ""))</f>
        <v/>
      </c>
      <c r="Q198" s="169" t="str">
        <f>IF(""=$F198,"",IF(450=$F198,0&lt;COUNTIFS(WeightRange,"&gt;="&amp;$I198,DOSRange,$D198,EAPGRange,$F198,PaidRange,"EAPG")-COUNTIFS($I198:$I$520,$I198,$D198:$D$520,$D198,$F198:$F$520,$F198,$C198:$C$520,"EAPG"),FALSE))</f>
        <v/>
      </c>
      <c r="R198" s="169" t="str" cm="1">
        <f t="array" ref="R198">IF(""=$F198,"",AND("Yes"=$L198,0&lt;SUM(COUNTIFS(WeightRange,"&gt;"&amp;0,DOSRange,$D198,TypeRange,{"2","3","21","22","23","25"}))))</f>
        <v/>
      </c>
      <c r="S198" s="170" t="str">
        <f t="shared" si="20"/>
        <v/>
      </c>
      <c r="T198" s="138"/>
      <c r="U198" s="177" t="str">
        <f t="shared" si="1"/>
        <v/>
      </c>
      <c r="V198" s="171" t="str">
        <f>IF($F198="","",MAX(0.25,IF(AND("2"=$J198,1&lt;COUNTIF(TypeRange,2)),0.5^(COUNTIFS(TypeRange,"2",DOSRange,$D198,WeightRange,"&gt;="&amp;$I198)-COUNTIFS($J198:$J$520,"2",$D198:$D$520,$D198,$I198:$I$520,$I198)),1)))</f>
        <v/>
      </c>
      <c r="W198" s="171" t="str">
        <f>IF($F198="","",MAX(0.25,IF(AND("Yes"=$O198,1&lt;COUNTIFS(AncDiscoRange,"Yes",DOSRange,$D198,EAPGRange,$F198,PaidRange,"EAPG")),0.5^(COUNTIFS(AncDiscoRange,"Yes",WeightRange,"&gt;="&amp;$I198,DOSRange,$D198,EAPGRange,$F198,PaidRange,"EAPG")-COUNTIFS($O198:$O$520,"Yes",$I198:$I$520,$I198,$D198:$D$520,$D198,$F198:$F$520,$F198,$C198:$C$520,"EAPG")),1)))</f>
        <v/>
      </c>
      <c r="X198" s="172" t="str">
        <f t="shared" si="17"/>
        <v/>
      </c>
      <c r="Y198" s="138"/>
      <c r="Z198" s="173" t="str">
        <f t="shared" si="3"/>
        <v/>
      </c>
      <c r="AA198" s="174" t="str">
        <f t="shared" si="21"/>
        <v/>
      </c>
      <c r="AB198" s="175" t="str">
        <f t="shared" si="18"/>
        <v/>
      </c>
    </row>
    <row r="199" spans="2:28" ht="15" x14ac:dyDescent="0.25">
      <c r="B199" s="163">
        <f t="shared" si="22"/>
        <v>179</v>
      </c>
      <c r="C199" s="119"/>
      <c r="D199" s="190"/>
      <c r="E199" s="165"/>
      <c r="F199" s="166"/>
      <c r="G199" s="169" t="str">
        <f>IF(""=F199,"",MATCH(1*$F199,'EAPG Table'!$B:$B,0))</f>
        <v/>
      </c>
      <c r="H199" s="165" t="str" cm="1">
        <f t="array" ref="H199">IF($F199="","",INDEX('EAPG Table'!$C:$C,$G199))</f>
        <v/>
      </c>
      <c r="I199" s="167" t="str" cm="1">
        <f t="array" ref="I199">IF($F199="","",IF("EAPG"&lt;&gt;C199,0,INDEX('EAPG Table'!$I:$I,$G199)))</f>
        <v/>
      </c>
      <c r="J199" s="138" t="str" cm="1">
        <f t="array" ref="J199">IF($F199="", "", INDEX('EAPG Table'!$D:$D, $G199))</f>
        <v/>
      </c>
      <c r="K199" s="119"/>
      <c r="L199" s="224" t="str" cm="1">
        <f t="array" ref="L199">IF(""=$F199,"",TRIM(INDEX('EAPG Table'!$F:$F,$G199)))</f>
        <v/>
      </c>
      <c r="M199" s="163"/>
      <c r="N199" s="138" t="str">
        <f t="shared" si="19"/>
        <v/>
      </c>
      <c r="O199" s="138" t="str">
        <f t="shared" si="16"/>
        <v/>
      </c>
      <c r="P199" s="169" t="str" cm="1">
        <f t="array" ref="P199">IF(""=$F199,"",IF(450=1*$F199,  IF(0&lt;COUNTIFS(WeightRange,"&gt;"&amp;0,TypeRange,"2"), TRUE, IF(AND(0&lt;COUNTIFS(WeightRange,"&gt;"&amp;0,TypeRange,"3"),0=COUNTIFS(WeightRange,"&gt;"&amp;0,TypeRange,{"2","2?"})), FALSE, TRUE)), ""))</f>
        <v/>
      </c>
      <c r="Q199" s="169" t="str">
        <f>IF(""=$F199,"",IF(450=$F199,0&lt;COUNTIFS(WeightRange,"&gt;="&amp;$I199,DOSRange,$D199,EAPGRange,$F199,PaidRange,"EAPG")-COUNTIFS($I199:$I$520,$I199,$D199:$D$520,$D199,$F199:$F$520,$F199,$C199:$C$520,"EAPG"),FALSE))</f>
        <v/>
      </c>
      <c r="R199" s="169" t="str" cm="1">
        <f t="array" ref="R199">IF(""=$F199,"",AND("Yes"=$L199,0&lt;SUM(COUNTIFS(WeightRange,"&gt;"&amp;0,DOSRange,$D199,TypeRange,{"2","3","21","22","23","25"}))))</f>
        <v/>
      </c>
      <c r="S199" s="170" t="str">
        <f t="shared" si="20"/>
        <v/>
      </c>
      <c r="T199" s="138"/>
      <c r="U199" s="177" t="str">
        <f t="shared" si="1"/>
        <v/>
      </c>
      <c r="V199" s="171" t="str">
        <f>IF($F199="","",MAX(0.25,IF(AND("2"=$J199,1&lt;COUNTIF(TypeRange,2)),0.5^(COUNTIFS(TypeRange,"2",DOSRange,$D199,WeightRange,"&gt;="&amp;$I199)-COUNTIFS($J199:$J$520,"2",$D199:$D$520,$D199,$I199:$I$520,$I199)),1)))</f>
        <v/>
      </c>
      <c r="W199" s="171" t="str">
        <f>IF($F199="","",MAX(0.25,IF(AND("Yes"=$O199,1&lt;COUNTIFS(AncDiscoRange,"Yes",DOSRange,$D199,EAPGRange,$F199,PaidRange,"EAPG")),0.5^(COUNTIFS(AncDiscoRange,"Yes",WeightRange,"&gt;="&amp;$I199,DOSRange,$D199,EAPGRange,$F199,PaidRange,"EAPG")-COUNTIFS($O199:$O$520,"Yes",$I199:$I$520,$I199,$D199:$D$520,$D199,$F199:$F$520,$F199,$C199:$C$520,"EAPG")),1)))</f>
        <v/>
      </c>
      <c r="X199" s="172" t="str">
        <f t="shared" si="17"/>
        <v/>
      </c>
      <c r="Y199" s="138"/>
      <c r="Z199" s="173" t="str">
        <f t="shared" si="3"/>
        <v/>
      </c>
      <c r="AA199" s="174" t="str">
        <f t="shared" si="21"/>
        <v/>
      </c>
      <c r="AB199" s="175" t="str">
        <f t="shared" si="18"/>
        <v/>
      </c>
    </row>
    <row r="200" spans="2:28" ht="15" x14ac:dyDescent="0.25">
      <c r="B200" s="178">
        <f t="shared" si="22"/>
        <v>180</v>
      </c>
      <c r="C200" s="120"/>
      <c r="D200" s="191"/>
      <c r="E200" s="179"/>
      <c r="F200" s="166"/>
      <c r="G200" s="182" t="str">
        <f>IF(""=F200,"",MATCH(1*$F200,'EAPG Table'!$B:$B,0))</f>
        <v/>
      </c>
      <c r="H200" s="179" t="str" cm="1">
        <f t="array" ref="H200">IF($F200="","",INDEX('EAPG Table'!$C:$C,$G200))</f>
        <v/>
      </c>
      <c r="I200" s="180" t="str" cm="1">
        <f t="array" ref="I200">IF($F200="","",IF("EAPG"&lt;&gt;C200,0,INDEX('EAPG Table'!$I:$I,$G200)))</f>
        <v/>
      </c>
      <c r="J200" s="181" t="str" cm="1">
        <f t="array" ref="J200">IF($F200="", "", INDEX('EAPG Table'!$D:$D, $G200))</f>
        <v/>
      </c>
      <c r="K200" s="120"/>
      <c r="L200" s="225" t="str" cm="1">
        <f t="array" ref="L200">IF(""=$F200,"",TRIM(INDEX('EAPG Table'!$F:$F,$G200)))</f>
        <v/>
      </c>
      <c r="M200" s="163"/>
      <c r="N200" s="181" t="str">
        <f t="shared" si="19"/>
        <v/>
      </c>
      <c r="O200" s="181" t="str">
        <f t="shared" si="16"/>
        <v/>
      </c>
      <c r="P200" s="182" t="str" cm="1">
        <f t="array" ref="P200">IF(""=$F200,"",IF(450=1*$F200,  IF(0&lt;COUNTIFS(WeightRange,"&gt;"&amp;0,TypeRange,"2"), TRUE, IF(AND(0&lt;COUNTIFS(WeightRange,"&gt;"&amp;0,TypeRange,"3"),0=COUNTIFS(WeightRange,"&gt;"&amp;0,TypeRange,{"2","2?"})), FALSE, TRUE)), ""))</f>
        <v/>
      </c>
      <c r="Q200" s="182" t="str">
        <f>IF(""=$F200,"",IF(450=$F200,0&lt;COUNTIFS(WeightRange,"&gt;="&amp;$I200,DOSRange,$D200,EAPGRange,$F200,PaidRange,"EAPG")-COUNTIFS($I200:$I$520,$I200,$D200:$D$520,$D200,$F200:$F$520,$F200,$C200:$C$520,"EAPG"),FALSE))</f>
        <v/>
      </c>
      <c r="R200" s="182" t="str" cm="1">
        <f t="array" ref="R200">IF(""=$F200,"",AND("Yes"=$L200,0&lt;SUM(COUNTIFS(WeightRange,"&gt;"&amp;0,DOSRange,$D200,TypeRange,{"2","3","21","22","23","25"}))))</f>
        <v/>
      </c>
      <c r="S200" s="183" t="str">
        <f t="shared" si="20"/>
        <v/>
      </c>
      <c r="T200" s="138"/>
      <c r="U200" s="184" t="str">
        <f t="shared" si="1"/>
        <v/>
      </c>
      <c r="V200" s="185" t="str">
        <f>IF($F200="","",MAX(0.25,IF(AND("2"=$J200,1&lt;COUNTIF(TypeRange,2)),0.5^(COUNTIFS(TypeRange,"2",DOSRange,$D200,WeightRange,"&gt;="&amp;$I200)-COUNTIFS($J200:$J$520,"2",$D200:$D$520,$D200,$I200:$I$520,$I200)),1)))</f>
        <v/>
      </c>
      <c r="W200" s="185" t="str">
        <f>IF($F200="","",MAX(0.25,IF(AND("Yes"=$O200,1&lt;COUNTIFS(AncDiscoRange,"Yes",DOSRange,$D200,EAPGRange,$F200,PaidRange,"EAPG")),0.5^(COUNTIFS(AncDiscoRange,"Yes",WeightRange,"&gt;="&amp;$I200,DOSRange,$D200,EAPGRange,$F200,PaidRange,"EAPG")-COUNTIFS($O200:$O$520,"Yes",$I200:$I$520,$I200,$D200:$D$520,$D200,$F200:$F$520,$F200,$C200:$C$520,"EAPG")),1)))</f>
        <v/>
      </c>
      <c r="X200" s="186" t="str">
        <f t="shared" si="17"/>
        <v/>
      </c>
      <c r="Y200" s="138"/>
      <c r="Z200" s="187" t="str">
        <f t="shared" si="3"/>
        <v/>
      </c>
      <c r="AA200" s="188" t="str">
        <f t="shared" si="21"/>
        <v/>
      </c>
      <c r="AB200" s="189" t="str">
        <f t="shared" si="18"/>
        <v/>
      </c>
    </row>
    <row r="201" spans="2:28" ht="15" x14ac:dyDescent="0.25">
      <c r="B201" s="163">
        <f t="shared" si="22"/>
        <v>181</v>
      </c>
      <c r="C201" s="119"/>
      <c r="D201" s="190"/>
      <c r="E201" s="165"/>
      <c r="F201" s="166"/>
      <c r="G201" s="169" t="str">
        <f>IF(""=F201,"",MATCH(1*$F201,'EAPG Table'!$B:$B,0))</f>
        <v/>
      </c>
      <c r="H201" s="165" t="str" cm="1">
        <f t="array" ref="H201">IF($F201="","",INDEX('EAPG Table'!$C:$C,$G201))</f>
        <v/>
      </c>
      <c r="I201" s="167" t="str" cm="1">
        <f t="array" ref="I201">IF($F201="","",IF("EAPG"&lt;&gt;C201,0,INDEX('EAPG Table'!$I:$I,$G201)))</f>
        <v/>
      </c>
      <c r="J201" s="138" t="str" cm="1">
        <f t="array" ref="J201">IF($F201="", "", INDEX('EAPG Table'!$D:$D, $G201))</f>
        <v/>
      </c>
      <c r="K201" s="119"/>
      <c r="L201" s="224" t="str" cm="1">
        <f t="array" ref="L201">IF(""=$F201,"",TRIM(INDEX('EAPG Table'!$F:$F,$G201)))</f>
        <v/>
      </c>
      <c r="M201" s="163"/>
      <c r="N201" s="138" t="str">
        <f t="shared" si="19"/>
        <v/>
      </c>
      <c r="O201" s="138" t="str">
        <f t="shared" si="16"/>
        <v/>
      </c>
      <c r="P201" s="169" t="str" cm="1">
        <f t="array" ref="P201">IF(""=$F201,"",IF(450=1*$F201,  IF(0&lt;COUNTIFS(WeightRange,"&gt;"&amp;0,TypeRange,"2"), TRUE, IF(AND(0&lt;COUNTIFS(WeightRange,"&gt;"&amp;0,TypeRange,"3"),0=COUNTIFS(WeightRange,"&gt;"&amp;0,TypeRange,{"2","2?"})), FALSE, TRUE)), ""))</f>
        <v/>
      </c>
      <c r="Q201" s="169" t="str">
        <f>IF(""=$F201,"",IF(450=$F201,0&lt;COUNTIFS(WeightRange,"&gt;="&amp;$I201,DOSRange,$D201,EAPGRange,$F201,PaidRange,"EAPG")-COUNTIFS($I201:$I$520,$I201,$D201:$D$520,$D201,$F201:$F$520,$F201,$C201:$C$520,"EAPG"),FALSE))</f>
        <v/>
      </c>
      <c r="R201" s="169" t="str" cm="1">
        <f t="array" ref="R201">IF(""=$F201,"",AND("Yes"=$L201,0&lt;SUM(COUNTIFS(WeightRange,"&gt;"&amp;0,DOSRange,$D201,TypeRange,{"2","3","21","22","23","25"}))))</f>
        <v/>
      </c>
      <c r="S201" s="170" t="str">
        <f t="shared" si="20"/>
        <v/>
      </c>
      <c r="T201" s="138"/>
      <c r="U201" s="177" t="str">
        <f t="shared" si="1"/>
        <v/>
      </c>
      <c r="V201" s="171" t="str">
        <f>IF($F201="","",MAX(0.25,IF(AND("2"=$J201,1&lt;COUNTIF(TypeRange,2)),0.5^(COUNTIFS(TypeRange,"2",DOSRange,$D201,WeightRange,"&gt;="&amp;$I201)-COUNTIFS($J201:$J$520,"2",$D201:$D$520,$D201,$I201:$I$520,$I201)),1)))</f>
        <v/>
      </c>
      <c r="W201" s="171" t="str">
        <f>IF($F201="","",MAX(0.25,IF(AND("Yes"=$O201,1&lt;COUNTIFS(AncDiscoRange,"Yes",DOSRange,$D201,EAPGRange,$F201,PaidRange,"EAPG")),0.5^(COUNTIFS(AncDiscoRange,"Yes",WeightRange,"&gt;="&amp;$I201,DOSRange,$D201,EAPGRange,$F201,PaidRange,"EAPG")-COUNTIFS($O201:$O$520,"Yes",$I201:$I$520,$I201,$D201:$D$520,$D201,$F201:$F$520,$F201,$C201:$C$520,"EAPG")),1)))</f>
        <v/>
      </c>
      <c r="X201" s="172" t="str">
        <f t="shared" si="17"/>
        <v/>
      </c>
      <c r="Y201" s="138"/>
      <c r="Z201" s="173" t="str">
        <f t="shared" si="3"/>
        <v/>
      </c>
      <c r="AA201" s="174" t="str">
        <f t="shared" si="21"/>
        <v/>
      </c>
      <c r="AB201" s="175" t="str">
        <f t="shared" si="18"/>
        <v/>
      </c>
    </row>
    <row r="202" spans="2:28" ht="15" x14ac:dyDescent="0.25">
      <c r="B202" s="163">
        <f t="shared" si="22"/>
        <v>182</v>
      </c>
      <c r="C202" s="119"/>
      <c r="D202" s="190"/>
      <c r="E202" s="165"/>
      <c r="F202" s="166"/>
      <c r="G202" s="169" t="str">
        <f>IF(""=F202,"",MATCH(1*$F202,'EAPG Table'!$B:$B,0))</f>
        <v/>
      </c>
      <c r="H202" s="165" t="str" cm="1">
        <f t="array" ref="H202">IF($F202="","",INDEX('EAPG Table'!$C:$C,$G202))</f>
        <v/>
      </c>
      <c r="I202" s="167" t="str" cm="1">
        <f t="array" ref="I202">IF($F202="","",IF("EAPG"&lt;&gt;C202,0,INDEX('EAPG Table'!$I:$I,$G202)))</f>
        <v/>
      </c>
      <c r="J202" s="138" t="str" cm="1">
        <f t="array" ref="J202">IF($F202="", "", INDEX('EAPG Table'!$D:$D, $G202))</f>
        <v/>
      </c>
      <c r="K202" s="119"/>
      <c r="L202" s="224" t="str" cm="1">
        <f t="array" ref="L202">IF(""=$F202,"",TRIM(INDEX('EAPG Table'!$F:$F,$G202)))</f>
        <v/>
      </c>
      <c r="M202" s="163"/>
      <c r="N202" s="138" t="str">
        <f t="shared" si="19"/>
        <v/>
      </c>
      <c r="O202" s="138" t="str">
        <f t="shared" si="16"/>
        <v/>
      </c>
      <c r="P202" s="169" t="str" cm="1">
        <f t="array" ref="P202">IF(""=$F202,"",IF(450=1*$F202,  IF(0&lt;COUNTIFS(WeightRange,"&gt;"&amp;0,TypeRange,"2"), TRUE, IF(AND(0&lt;COUNTIFS(WeightRange,"&gt;"&amp;0,TypeRange,"3"),0=COUNTIFS(WeightRange,"&gt;"&amp;0,TypeRange,{"2","2?"})), FALSE, TRUE)), ""))</f>
        <v/>
      </c>
      <c r="Q202" s="169" t="str">
        <f>IF(""=$F202,"",IF(450=$F202,0&lt;COUNTIFS(WeightRange,"&gt;="&amp;$I202,DOSRange,$D202,EAPGRange,$F202,PaidRange,"EAPG")-COUNTIFS($I202:$I$520,$I202,$D202:$D$520,$D202,$F202:$F$520,$F202,$C202:$C$520,"EAPG"),FALSE))</f>
        <v/>
      </c>
      <c r="R202" s="169" t="str" cm="1">
        <f t="array" ref="R202">IF(""=$F202,"",AND("Yes"=$L202,0&lt;SUM(COUNTIFS(WeightRange,"&gt;"&amp;0,DOSRange,$D202,TypeRange,{"2","3","21","22","23","25"}))))</f>
        <v/>
      </c>
      <c r="S202" s="170" t="str">
        <f t="shared" si="20"/>
        <v/>
      </c>
      <c r="T202" s="138"/>
      <c r="U202" s="177" t="str">
        <f t="shared" si="1"/>
        <v/>
      </c>
      <c r="V202" s="171" t="str">
        <f>IF($F202="","",MAX(0.25,IF(AND("2"=$J202,1&lt;COUNTIF(TypeRange,2)),0.5^(COUNTIFS(TypeRange,"2",DOSRange,$D202,WeightRange,"&gt;="&amp;$I202)-COUNTIFS($J202:$J$520,"2",$D202:$D$520,$D202,$I202:$I$520,$I202)),1)))</f>
        <v/>
      </c>
      <c r="W202" s="171" t="str">
        <f>IF($F202="","",MAX(0.25,IF(AND("Yes"=$O202,1&lt;COUNTIFS(AncDiscoRange,"Yes",DOSRange,$D202,EAPGRange,$F202,PaidRange,"EAPG")),0.5^(COUNTIFS(AncDiscoRange,"Yes",WeightRange,"&gt;="&amp;$I202,DOSRange,$D202,EAPGRange,$F202,PaidRange,"EAPG")-COUNTIFS($O202:$O$520,"Yes",$I202:$I$520,$I202,$D202:$D$520,$D202,$F202:$F$520,$F202,$C202:$C$520,"EAPG")),1)))</f>
        <v/>
      </c>
      <c r="X202" s="172" t="str">
        <f t="shared" si="17"/>
        <v/>
      </c>
      <c r="Y202" s="138"/>
      <c r="Z202" s="173" t="str">
        <f t="shared" si="3"/>
        <v/>
      </c>
      <c r="AA202" s="174" t="str">
        <f t="shared" si="21"/>
        <v/>
      </c>
      <c r="AB202" s="175" t="str">
        <f t="shared" si="18"/>
        <v/>
      </c>
    </row>
    <row r="203" spans="2:28" ht="15" x14ac:dyDescent="0.25">
      <c r="B203" s="163">
        <f t="shared" si="22"/>
        <v>183</v>
      </c>
      <c r="C203" s="119"/>
      <c r="D203" s="190"/>
      <c r="E203" s="165"/>
      <c r="F203" s="166"/>
      <c r="G203" s="169" t="str">
        <f>IF(""=F203,"",MATCH(1*$F203,'EAPG Table'!$B:$B,0))</f>
        <v/>
      </c>
      <c r="H203" s="165" t="str" cm="1">
        <f t="array" ref="H203">IF($F203="","",INDEX('EAPG Table'!$C:$C,$G203))</f>
        <v/>
      </c>
      <c r="I203" s="167" t="str" cm="1">
        <f t="array" ref="I203">IF($F203="","",IF("EAPG"&lt;&gt;C203,0,INDEX('EAPG Table'!$I:$I,$G203)))</f>
        <v/>
      </c>
      <c r="J203" s="138" t="str" cm="1">
        <f t="array" ref="J203">IF($F203="", "", INDEX('EAPG Table'!$D:$D, $G203))</f>
        <v/>
      </c>
      <c r="K203" s="119"/>
      <c r="L203" s="224" t="str" cm="1">
        <f t="array" ref="L203">IF(""=$F203,"",TRIM(INDEX('EAPG Table'!$F:$F,$G203)))</f>
        <v/>
      </c>
      <c r="M203" s="163"/>
      <c r="N203" s="138" t="str">
        <f t="shared" si="19"/>
        <v/>
      </c>
      <c r="O203" s="138" t="str">
        <f t="shared" si="16"/>
        <v/>
      </c>
      <c r="P203" s="169" t="str" cm="1">
        <f t="array" ref="P203">IF(""=$F203,"",IF(450=1*$F203,  IF(0&lt;COUNTIFS(WeightRange,"&gt;"&amp;0,TypeRange,"2"), TRUE, IF(AND(0&lt;COUNTIFS(WeightRange,"&gt;"&amp;0,TypeRange,"3"),0=COUNTIFS(WeightRange,"&gt;"&amp;0,TypeRange,{"2","2?"})), FALSE, TRUE)), ""))</f>
        <v/>
      </c>
      <c r="Q203" s="169" t="str">
        <f>IF(""=$F203,"",IF(450=$F203,0&lt;COUNTIFS(WeightRange,"&gt;="&amp;$I203,DOSRange,$D203,EAPGRange,$F203,PaidRange,"EAPG")-COUNTIFS($I203:$I$520,$I203,$D203:$D$520,$D203,$F203:$F$520,$F203,$C203:$C$520,"EAPG"),FALSE))</f>
        <v/>
      </c>
      <c r="R203" s="169" t="str" cm="1">
        <f t="array" ref="R203">IF(""=$F203,"",AND("Yes"=$L203,0&lt;SUM(COUNTIFS(WeightRange,"&gt;"&amp;0,DOSRange,$D203,TypeRange,{"2","3","21","22","23","25"}))))</f>
        <v/>
      </c>
      <c r="S203" s="170" t="str">
        <f t="shared" si="20"/>
        <v/>
      </c>
      <c r="T203" s="138"/>
      <c r="U203" s="177" t="str">
        <f t="shared" si="1"/>
        <v/>
      </c>
      <c r="V203" s="171" t="str">
        <f>IF($F203="","",MAX(0.25,IF(AND("2"=$J203,1&lt;COUNTIF(TypeRange,2)),0.5^(COUNTIFS(TypeRange,"2",DOSRange,$D203,WeightRange,"&gt;="&amp;$I203)-COUNTIFS($J203:$J$520,"2",$D203:$D$520,$D203,$I203:$I$520,$I203)),1)))</f>
        <v/>
      </c>
      <c r="W203" s="171" t="str">
        <f>IF($F203="","",MAX(0.25,IF(AND("Yes"=$O203,1&lt;COUNTIFS(AncDiscoRange,"Yes",DOSRange,$D203,EAPGRange,$F203,PaidRange,"EAPG")),0.5^(COUNTIFS(AncDiscoRange,"Yes",WeightRange,"&gt;="&amp;$I203,DOSRange,$D203,EAPGRange,$F203,PaidRange,"EAPG")-COUNTIFS($O203:$O$520,"Yes",$I203:$I$520,$I203,$D203:$D$520,$D203,$F203:$F$520,$F203,$C203:$C$520,"EAPG")),1)))</f>
        <v/>
      </c>
      <c r="X203" s="172" t="str">
        <f t="shared" si="17"/>
        <v/>
      </c>
      <c r="Y203" s="138"/>
      <c r="Z203" s="173" t="str">
        <f t="shared" si="3"/>
        <v/>
      </c>
      <c r="AA203" s="174" t="str">
        <f t="shared" si="21"/>
        <v/>
      </c>
      <c r="AB203" s="175" t="str">
        <f t="shared" si="18"/>
        <v/>
      </c>
    </row>
    <row r="204" spans="2:28" ht="15" x14ac:dyDescent="0.25">
      <c r="B204" s="163">
        <f t="shared" si="22"/>
        <v>184</v>
      </c>
      <c r="C204" s="119"/>
      <c r="D204" s="190"/>
      <c r="E204" s="165"/>
      <c r="F204" s="166"/>
      <c r="G204" s="169" t="str">
        <f>IF(""=F204,"",MATCH(1*$F204,'EAPG Table'!$B:$B,0))</f>
        <v/>
      </c>
      <c r="H204" s="165" t="str" cm="1">
        <f t="array" ref="H204">IF($F204="","",INDEX('EAPG Table'!$C:$C,$G204))</f>
        <v/>
      </c>
      <c r="I204" s="167" t="str" cm="1">
        <f t="array" ref="I204">IF($F204="","",IF("EAPG"&lt;&gt;C204,0,INDEX('EAPG Table'!$I:$I,$G204)))</f>
        <v/>
      </c>
      <c r="J204" s="138" t="str" cm="1">
        <f t="array" ref="J204">IF($F204="", "", INDEX('EAPG Table'!$D:$D, $G204))</f>
        <v/>
      </c>
      <c r="K204" s="119"/>
      <c r="L204" s="224" t="str" cm="1">
        <f t="array" ref="L204">IF(""=$F204,"",TRIM(INDEX('EAPG Table'!$F:$F,$G204)))</f>
        <v/>
      </c>
      <c r="M204" s="163"/>
      <c r="N204" s="138" t="str">
        <f t="shared" si="19"/>
        <v/>
      </c>
      <c r="O204" s="138" t="str">
        <f t="shared" si="16"/>
        <v/>
      </c>
      <c r="P204" s="169" t="str" cm="1">
        <f t="array" ref="P204">IF(""=$F204,"",IF(450=1*$F204,  IF(0&lt;COUNTIFS(WeightRange,"&gt;"&amp;0,TypeRange,"2"), TRUE, IF(AND(0&lt;COUNTIFS(WeightRange,"&gt;"&amp;0,TypeRange,"3"),0=COUNTIFS(WeightRange,"&gt;"&amp;0,TypeRange,{"2","2?"})), FALSE, TRUE)), ""))</f>
        <v/>
      </c>
      <c r="Q204" s="169" t="str">
        <f>IF(""=$F204,"",IF(450=$F204,0&lt;COUNTIFS(WeightRange,"&gt;="&amp;$I204,DOSRange,$D204,EAPGRange,$F204,PaidRange,"EAPG")-COUNTIFS($I204:$I$520,$I204,$D204:$D$520,$D204,$F204:$F$520,$F204,$C204:$C$520,"EAPG"),FALSE))</f>
        <v/>
      </c>
      <c r="R204" s="169" t="str" cm="1">
        <f t="array" ref="R204">IF(""=$F204,"",AND("Yes"=$L204,0&lt;SUM(COUNTIFS(WeightRange,"&gt;"&amp;0,DOSRange,$D204,TypeRange,{"2","3","21","22","23","25"}))))</f>
        <v/>
      </c>
      <c r="S204" s="170" t="str">
        <f t="shared" si="20"/>
        <v/>
      </c>
      <c r="T204" s="138"/>
      <c r="U204" s="177" t="str">
        <f t="shared" si="1"/>
        <v/>
      </c>
      <c r="V204" s="171" t="str">
        <f>IF($F204="","",MAX(0.25,IF(AND("2"=$J204,1&lt;COUNTIF(TypeRange,2)),0.5^(COUNTIFS(TypeRange,"2",DOSRange,$D204,WeightRange,"&gt;="&amp;$I204)-COUNTIFS($J204:$J$520,"2",$D204:$D$520,$D204,$I204:$I$520,$I204)),1)))</f>
        <v/>
      </c>
      <c r="W204" s="171" t="str">
        <f>IF($F204="","",MAX(0.25,IF(AND("Yes"=$O204,1&lt;COUNTIFS(AncDiscoRange,"Yes",DOSRange,$D204,EAPGRange,$F204,PaidRange,"EAPG")),0.5^(COUNTIFS(AncDiscoRange,"Yes",WeightRange,"&gt;="&amp;$I204,DOSRange,$D204,EAPGRange,$F204,PaidRange,"EAPG")-COUNTIFS($O204:$O$520,"Yes",$I204:$I$520,$I204,$D204:$D$520,$D204,$F204:$F$520,$F204,$C204:$C$520,"EAPG")),1)))</f>
        <v/>
      </c>
      <c r="X204" s="172" t="str">
        <f t="shared" si="17"/>
        <v/>
      </c>
      <c r="Y204" s="138"/>
      <c r="Z204" s="173" t="str">
        <f t="shared" si="3"/>
        <v/>
      </c>
      <c r="AA204" s="174" t="str">
        <f t="shared" si="21"/>
        <v/>
      </c>
      <c r="AB204" s="175" t="str">
        <f t="shared" si="18"/>
        <v/>
      </c>
    </row>
    <row r="205" spans="2:28" ht="15" x14ac:dyDescent="0.25">
      <c r="B205" s="178">
        <f t="shared" si="22"/>
        <v>185</v>
      </c>
      <c r="C205" s="120"/>
      <c r="D205" s="191"/>
      <c r="E205" s="179"/>
      <c r="F205" s="166"/>
      <c r="G205" s="182" t="str">
        <f>IF(""=F205,"",MATCH(1*$F205,'EAPG Table'!$B:$B,0))</f>
        <v/>
      </c>
      <c r="H205" s="179" t="str" cm="1">
        <f t="array" ref="H205">IF($F205="","",INDEX('EAPG Table'!$C:$C,$G205))</f>
        <v/>
      </c>
      <c r="I205" s="180" t="str" cm="1">
        <f t="array" ref="I205">IF($F205="","",IF("EAPG"&lt;&gt;C205,0,INDEX('EAPG Table'!$I:$I,$G205)))</f>
        <v/>
      </c>
      <c r="J205" s="181" t="str" cm="1">
        <f t="array" ref="J205">IF($F205="", "", INDEX('EAPG Table'!$D:$D, $G205))</f>
        <v/>
      </c>
      <c r="K205" s="120"/>
      <c r="L205" s="225" t="str" cm="1">
        <f t="array" ref="L205">IF(""=$F205,"",TRIM(INDEX('EAPG Table'!$F:$F,$G205)))</f>
        <v/>
      </c>
      <c r="M205" s="163"/>
      <c r="N205" s="181" t="str">
        <f t="shared" si="19"/>
        <v/>
      </c>
      <c r="O205" s="181" t="str">
        <f t="shared" si="16"/>
        <v/>
      </c>
      <c r="P205" s="182" t="str" cm="1">
        <f t="array" ref="P205">IF(""=$F205,"",IF(450=1*$F205,  IF(0&lt;COUNTIFS(WeightRange,"&gt;"&amp;0,TypeRange,"2"), TRUE, IF(AND(0&lt;COUNTIFS(WeightRange,"&gt;"&amp;0,TypeRange,"3"),0=COUNTIFS(WeightRange,"&gt;"&amp;0,TypeRange,{"2","2?"})), FALSE, TRUE)), ""))</f>
        <v/>
      </c>
      <c r="Q205" s="182" t="str">
        <f>IF(""=$F205,"",IF(450=$F205,0&lt;COUNTIFS(WeightRange,"&gt;="&amp;$I205,DOSRange,$D205,EAPGRange,$F205,PaidRange,"EAPG")-COUNTIFS($I205:$I$520,$I205,$D205:$D$520,$D205,$F205:$F$520,$F205,$C205:$C$520,"EAPG"),FALSE))</f>
        <v/>
      </c>
      <c r="R205" s="182" t="str" cm="1">
        <f t="array" ref="R205">IF(""=$F205,"",AND("Yes"=$L205,0&lt;SUM(COUNTIFS(WeightRange,"&gt;"&amp;0,DOSRange,$D205,TypeRange,{"2","3","21","22","23","25"}))))</f>
        <v/>
      </c>
      <c r="S205" s="183" t="str">
        <f t="shared" si="20"/>
        <v/>
      </c>
      <c r="T205" s="138"/>
      <c r="U205" s="184" t="str">
        <f t="shared" si="1"/>
        <v/>
      </c>
      <c r="V205" s="185" t="str">
        <f>IF($F205="","",MAX(0.25,IF(AND("2"=$J205,1&lt;COUNTIF(TypeRange,2)),0.5^(COUNTIFS(TypeRange,"2",DOSRange,$D205,WeightRange,"&gt;="&amp;$I205)-COUNTIFS($J205:$J$520,"2",$D205:$D$520,$D205,$I205:$I$520,$I205)),1)))</f>
        <v/>
      </c>
      <c r="W205" s="185" t="str">
        <f>IF($F205="","",MAX(0.25,IF(AND("Yes"=$O205,1&lt;COUNTIFS(AncDiscoRange,"Yes",DOSRange,$D205,EAPGRange,$F205,PaidRange,"EAPG")),0.5^(COUNTIFS(AncDiscoRange,"Yes",WeightRange,"&gt;="&amp;$I205,DOSRange,$D205,EAPGRange,$F205,PaidRange,"EAPG")-COUNTIFS($O205:$O$520,"Yes",$I205:$I$520,$I205,$D205:$D$520,$D205,$F205:$F$520,$F205,$C205:$C$520,"EAPG")),1)))</f>
        <v/>
      </c>
      <c r="X205" s="186" t="str">
        <f t="shared" si="17"/>
        <v/>
      </c>
      <c r="Y205" s="138"/>
      <c r="Z205" s="187" t="str">
        <f t="shared" si="3"/>
        <v/>
      </c>
      <c r="AA205" s="188" t="str">
        <f t="shared" si="21"/>
        <v/>
      </c>
      <c r="AB205" s="189" t="str">
        <f t="shared" si="18"/>
        <v/>
      </c>
    </row>
    <row r="206" spans="2:28" ht="15" x14ac:dyDescent="0.25">
      <c r="B206" s="163">
        <f t="shared" si="22"/>
        <v>186</v>
      </c>
      <c r="C206" s="119"/>
      <c r="D206" s="190"/>
      <c r="E206" s="165"/>
      <c r="F206" s="166"/>
      <c r="G206" s="169" t="str">
        <f>IF(""=F206,"",MATCH(1*$F206,'EAPG Table'!$B:$B,0))</f>
        <v/>
      </c>
      <c r="H206" s="165" t="str" cm="1">
        <f t="array" ref="H206">IF($F206="","",INDEX('EAPG Table'!$C:$C,$G206))</f>
        <v/>
      </c>
      <c r="I206" s="167" t="str" cm="1">
        <f t="array" ref="I206">IF($F206="","",IF("EAPG"&lt;&gt;C206,0,INDEX('EAPG Table'!$I:$I,$G206)))</f>
        <v/>
      </c>
      <c r="J206" s="138" t="str" cm="1">
        <f t="array" ref="J206">IF($F206="", "", INDEX('EAPG Table'!$D:$D, $G206))</f>
        <v/>
      </c>
      <c r="K206" s="119"/>
      <c r="L206" s="224" t="str" cm="1">
        <f t="array" ref="L206">IF(""=$F206,"",TRIM(INDEX('EAPG Table'!$F:$F,$G206)))</f>
        <v/>
      </c>
      <c r="M206" s="163"/>
      <c r="N206" s="138" t="str">
        <f t="shared" si="19"/>
        <v/>
      </c>
      <c r="O206" s="138" t="str">
        <f t="shared" si="16"/>
        <v/>
      </c>
      <c r="P206" s="169" t="str" cm="1">
        <f t="array" ref="P206">IF(""=$F206,"",IF(450=1*$F206,  IF(0&lt;COUNTIFS(WeightRange,"&gt;"&amp;0,TypeRange,"2"), TRUE, IF(AND(0&lt;COUNTIFS(WeightRange,"&gt;"&amp;0,TypeRange,"3"),0=COUNTIFS(WeightRange,"&gt;"&amp;0,TypeRange,{"2","2?"})), FALSE, TRUE)), ""))</f>
        <v/>
      </c>
      <c r="Q206" s="169" t="str">
        <f>IF(""=$F206,"",IF(450=$F206,0&lt;COUNTIFS(WeightRange,"&gt;="&amp;$I206,DOSRange,$D206,EAPGRange,$F206,PaidRange,"EAPG")-COUNTIFS($I206:$I$520,$I206,$D206:$D$520,$D206,$F206:$F$520,$F206,$C206:$C$520,"EAPG"),FALSE))</f>
        <v/>
      </c>
      <c r="R206" s="169" t="str" cm="1">
        <f t="array" ref="R206">IF(""=$F206,"",AND("Yes"=$L206,0&lt;SUM(COUNTIFS(WeightRange,"&gt;"&amp;0,DOSRange,$D206,TypeRange,{"2","3","21","22","23","25"}))))</f>
        <v/>
      </c>
      <c r="S206" s="170" t="str">
        <f t="shared" si="20"/>
        <v/>
      </c>
      <c r="T206" s="138"/>
      <c r="U206" s="177" t="str">
        <f t="shared" si="1"/>
        <v/>
      </c>
      <c r="V206" s="171" t="str">
        <f>IF($F206="","",MAX(0.25,IF(AND("2"=$J206,1&lt;COUNTIF(TypeRange,2)),0.5^(COUNTIFS(TypeRange,"2",DOSRange,$D206,WeightRange,"&gt;="&amp;$I206)-COUNTIFS($J206:$J$520,"2",$D206:$D$520,$D206,$I206:$I$520,$I206)),1)))</f>
        <v/>
      </c>
      <c r="W206" s="171" t="str">
        <f>IF($F206="","",MAX(0.25,IF(AND("Yes"=$O206,1&lt;COUNTIFS(AncDiscoRange,"Yes",DOSRange,$D206,EAPGRange,$F206,PaidRange,"EAPG")),0.5^(COUNTIFS(AncDiscoRange,"Yes",WeightRange,"&gt;="&amp;$I206,DOSRange,$D206,EAPGRange,$F206,PaidRange,"EAPG")-COUNTIFS($O206:$O$520,"Yes",$I206:$I$520,$I206,$D206:$D$520,$D206,$F206:$F$520,$F206,$C206:$C$520,"EAPG")),1)))</f>
        <v/>
      </c>
      <c r="X206" s="172" t="str">
        <f t="shared" si="17"/>
        <v/>
      </c>
      <c r="Y206" s="138"/>
      <c r="Z206" s="173" t="str">
        <f t="shared" si="3"/>
        <v/>
      </c>
      <c r="AA206" s="174" t="str">
        <f t="shared" si="21"/>
        <v/>
      </c>
      <c r="AB206" s="175" t="str">
        <f t="shared" si="18"/>
        <v/>
      </c>
    </row>
    <row r="207" spans="2:28" ht="15" x14ac:dyDescent="0.25">
      <c r="B207" s="163">
        <f t="shared" si="22"/>
        <v>187</v>
      </c>
      <c r="C207" s="119"/>
      <c r="D207" s="190"/>
      <c r="E207" s="165"/>
      <c r="F207" s="166"/>
      <c r="G207" s="169" t="str">
        <f>IF(""=F207,"",MATCH(1*$F207,'EAPG Table'!$B:$B,0))</f>
        <v/>
      </c>
      <c r="H207" s="165" t="str" cm="1">
        <f t="array" ref="H207">IF($F207="","",INDEX('EAPG Table'!$C:$C,$G207))</f>
        <v/>
      </c>
      <c r="I207" s="167" t="str" cm="1">
        <f t="array" ref="I207">IF($F207="","",IF("EAPG"&lt;&gt;C207,0,INDEX('EAPG Table'!$I:$I,$G207)))</f>
        <v/>
      </c>
      <c r="J207" s="138" t="str" cm="1">
        <f t="array" ref="J207">IF($F207="", "", INDEX('EAPG Table'!$D:$D, $G207))</f>
        <v/>
      </c>
      <c r="K207" s="119"/>
      <c r="L207" s="224" t="str" cm="1">
        <f t="array" ref="L207">IF(""=$F207,"",TRIM(INDEX('EAPG Table'!$F:$F,$G207)))</f>
        <v/>
      </c>
      <c r="M207" s="163"/>
      <c r="N207" s="138" t="str">
        <f t="shared" si="19"/>
        <v/>
      </c>
      <c r="O207" s="138" t="str">
        <f t="shared" si="16"/>
        <v/>
      </c>
      <c r="P207" s="169" t="str" cm="1">
        <f t="array" ref="P207">IF(""=$F207,"",IF(450=1*$F207,  IF(0&lt;COUNTIFS(WeightRange,"&gt;"&amp;0,TypeRange,"2"), TRUE, IF(AND(0&lt;COUNTIFS(WeightRange,"&gt;"&amp;0,TypeRange,"3"),0=COUNTIFS(WeightRange,"&gt;"&amp;0,TypeRange,{"2","2?"})), FALSE, TRUE)), ""))</f>
        <v/>
      </c>
      <c r="Q207" s="169" t="str">
        <f>IF(""=$F207,"",IF(450=$F207,0&lt;COUNTIFS(WeightRange,"&gt;="&amp;$I207,DOSRange,$D207,EAPGRange,$F207,PaidRange,"EAPG")-COUNTIFS($I207:$I$520,$I207,$D207:$D$520,$D207,$F207:$F$520,$F207,$C207:$C$520,"EAPG"),FALSE))</f>
        <v/>
      </c>
      <c r="R207" s="169" t="str" cm="1">
        <f t="array" ref="R207">IF(""=$F207,"",AND("Yes"=$L207,0&lt;SUM(COUNTIFS(WeightRange,"&gt;"&amp;0,DOSRange,$D207,TypeRange,{"2","3","21","22","23","25"}))))</f>
        <v/>
      </c>
      <c r="S207" s="170" t="str">
        <f t="shared" si="20"/>
        <v/>
      </c>
      <c r="T207" s="138"/>
      <c r="U207" s="177" t="str">
        <f t="shared" si="1"/>
        <v/>
      </c>
      <c r="V207" s="171" t="str">
        <f>IF($F207="","",MAX(0.25,IF(AND("2"=$J207,1&lt;COUNTIF(TypeRange,2)),0.5^(COUNTIFS(TypeRange,"2",DOSRange,$D207,WeightRange,"&gt;="&amp;$I207)-COUNTIFS($J207:$J$520,"2",$D207:$D$520,$D207,$I207:$I$520,$I207)),1)))</f>
        <v/>
      </c>
      <c r="W207" s="171" t="str">
        <f>IF($F207="","",MAX(0.25,IF(AND("Yes"=$O207,1&lt;COUNTIFS(AncDiscoRange,"Yes",DOSRange,$D207,EAPGRange,$F207,PaidRange,"EAPG")),0.5^(COUNTIFS(AncDiscoRange,"Yes",WeightRange,"&gt;="&amp;$I207,DOSRange,$D207,EAPGRange,$F207,PaidRange,"EAPG")-COUNTIFS($O207:$O$520,"Yes",$I207:$I$520,$I207,$D207:$D$520,$D207,$F207:$F$520,$F207,$C207:$C$520,"EAPG")),1)))</f>
        <v/>
      </c>
      <c r="X207" s="172" t="str">
        <f t="shared" si="17"/>
        <v/>
      </c>
      <c r="Y207" s="138"/>
      <c r="Z207" s="173" t="str">
        <f t="shared" si="3"/>
        <v/>
      </c>
      <c r="AA207" s="174" t="str">
        <f t="shared" si="21"/>
        <v/>
      </c>
      <c r="AB207" s="175" t="str">
        <f t="shared" si="18"/>
        <v/>
      </c>
    </row>
    <row r="208" spans="2:28" ht="15" x14ac:dyDescent="0.25">
      <c r="B208" s="163">
        <f t="shared" si="22"/>
        <v>188</v>
      </c>
      <c r="C208" s="119"/>
      <c r="D208" s="190"/>
      <c r="E208" s="165"/>
      <c r="F208" s="166"/>
      <c r="G208" s="169" t="str">
        <f>IF(""=F208,"",MATCH(1*$F208,'EAPG Table'!$B:$B,0))</f>
        <v/>
      </c>
      <c r="H208" s="165" t="str" cm="1">
        <f t="array" ref="H208">IF($F208="","",INDEX('EAPG Table'!$C:$C,$G208))</f>
        <v/>
      </c>
      <c r="I208" s="167" t="str" cm="1">
        <f t="array" ref="I208">IF($F208="","",IF("EAPG"&lt;&gt;C208,0,INDEX('EAPG Table'!$I:$I,$G208)))</f>
        <v/>
      </c>
      <c r="J208" s="138" t="str" cm="1">
        <f t="array" ref="J208">IF($F208="", "", INDEX('EAPG Table'!$D:$D, $G208))</f>
        <v/>
      </c>
      <c r="K208" s="119"/>
      <c r="L208" s="224" t="str" cm="1">
        <f t="array" ref="L208">IF(""=$F208,"",TRIM(INDEX('EAPG Table'!$F:$F,$G208)))</f>
        <v/>
      </c>
      <c r="M208" s="163"/>
      <c r="N208" s="138" t="str">
        <f t="shared" si="19"/>
        <v/>
      </c>
      <c r="O208" s="138" t="str">
        <f t="shared" si="16"/>
        <v/>
      </c>
      <c r="P208" s="169" t="str" cm="1">
        <f t="array" ref="P208">IF(""=$F208,"",IF(450=1*$F208,  IF(0&lt;COUNTIFS(WeightRange,"&gt;"&amp;0,TypeRange,"2"), TRUE, IF(AND(0&lt;COUNTIFS(WeightRange,"&gt;"&amp;0,TypeRange,"3"),0=COUNTIFS(WeightRange,"&gt;"&amp;0,TypeRange,{"2","2?"})), FALSE, TRUE)), ""))</f>
        <v/>
      </c>
      <c r="Q208" s="169" t="str">
        <f>IF(""=$F208,"",IF(450=$F208,0&lt;COUNTIFS(WeightRange,"&gt;="&amp;$I208,DOSRange,$D208,EAPGRange,$F208,PaidRange,"EAPG")-COUNTIFS($I208:$I$520,$I208,$D208:$D$520,$D208,$F208:$F$520,$F208,$C208:$C$520,"EAPG"),FALSE))</f>
        <v/>
      </c>
      <c r="R208" s="169" t="str" cm="1">
        <f t="array" ref="R208">IF(""=$F208,"",AND("Yes"=$L208,0&lt;SUM(COUNTIFS(WeightRange,"&gt;"&amp;0,DOSRange,$D208,TypeRange,{"2","3","21","22","23","25"}))))</f>
        <v/>
      </c>
      <c r="S208" s="170" t="str">
        <f t="shared" si="20"/>
        <v/>
      </c>
      <c r="T208" s="138"/>
      <c r="U208" s="177" t="str">
        <f t="shared" si="1"/>
        <v/>
      </c>
      <c r="V208" s="171" t="str">
        <f>IF($F208="","",MAX(0.25,IF(AND("2"=$J208,1&lt;COUNTIF(TypeRange,2)),0.5^(COUNTIFS(TypeRange,"2",DOSRange,$D208,WeightRange,"&gt;="&amp;$I208)-COUNTIFS($J208:$J$520,"2",$D208:$D$520,$D208,$I208:$I$520,$I208)),1)))</f>
        <v/>
      </c>
      <c r="W208" s="171" t="str">
        <f>IF($F208="","",MAX(0.25,IF(AND("Yes"=$O208,1&lt;COUNTIFS(AncDiscoRange,"Yes",DOSRange,$D208,EAPGRange,$F208,PaidRange,"EAPG")),0.5^(COUNTIFS(AncDiscoRange,"Yes",WeightRange,"&gt;="&amp;$I208,DOSRange,$D208,EAPGRange,$F208,PaidRange,"EAPG")-COUNTIFS($O208:$O$520,"Yes",$I208:$I$520,$I208,$D208:$D$520,$D208,$F208:$F$520,$F208,$C208:$C$520,"EAPG")),1)))</f>
        <v/>
      </c>
      <c r="X208" s="172" t="str">
        <f t="shared" si="17"/>
        <v/>
      </c>
      <c r="Y208" s="138"/>
      <c r="Z208" s="173" t="str">
        <f t="shared" si="3"/>
        <v/>
      </c>
      <c r="AA208" s="174" t="str">
        <f t="shared" si="21"/>
        <v/>
      </c>
      <c r="AB208" s="175" t="str">
        <f t="shared" si="18"/>
        <v/>
      </c>
    </row>
    <row r="209" spans="2:28" ht="15" x14ac:dyDescent="0.25">
      <c r="B209" s="163">
        <f t="shared" si="22"/>
        <v>189</v>
      </c>
      <c r="C209" s="119"/>
      <c r="D209" s="190"/>
      <c r="E209" s="165"/>
      <c r="F209" s="166"/>
      <c r="G209" s="169" t="str">
        <f>IF(""=F209,"",MATCH(1*$F209,'EAPG Table'!$B:$B,0))</f>
        <v/>
      </c>
      <c r="H209" s="165" t="str" cm="1">
        <f t="array" ref="H209">IF($F209="","",INDEX('EAPG Table'!$C:$C,$G209))</f>
        <v/>
      </c>
      <c r="I209" s="167" t="str" cm="1">
        <f t="array" ref="I209">IF($F209="","",IF("EAPG"&lt;&gt;C209,0,INDEX('EAPG Table'!$I:$I,$G209)))</f>
        <v/>
      </c>
      <c r="J209" s="138" t="str" cm="1">
        <f t="array" ref="J209">IF($F209="", "", INDEX('EAPG Table'!$D:$D, $G209))</f>
        <v/>
      </c>
      <c r="K209" s="119"/>
      <c r="L209" s="224" t="str" cm="1">
        <f t="array" ref="L209">IF(""=$F209,"",TRIM(INDEX('EAPG Table'!$F:$F,$G209)))</f>
        <v/>
      </c>
      <c r="M209" s="163"/>
      <c r="N209" s="138" t="str">
        <f t="shared" si="19"/>
        <v/>
      </c>
      <c r="O209" s="138" t="str">
        <f t="shared" si="16"/>
        <v/>
      </c>
      <c r="P209" s="169" t="str" cm="1">
        <f t="array" ref="P209">IF(""=$F209,"",IF(450=1*$F209,  IF(0&lt;COUNTIFS(WeightRange,"&gt;"&amp;0,TypeRange,"2"), TRUE, IF(AND(0&lt;COUNTIFS(WeightRange,"&gt;"&amp;0,TypeRange,"3"),0=COUNTIFS(WeightRange,"&gt;"&amp;0,TypeRange,{"2","2?"})), FALSE, TRUE)), ""))</f>
        <v/>
      </c>
      <c r="Q209" s="169" t="str">
        <f>IF(""=$F209,"",IF(450=$F209,0&lt;COUNTIFS(WeightRange,"&gt;="&amp;$I209,DOSRange,$D209,EAPGRange,$F209,PaidRange,"EAPG")-COUNTIFS($I209:$I$520,$I209,$D209:$D$520,$D209,$F209:$F$520,$F209,$C209:$C$520,"EAPG"),FALSE))</f>
        <v/>
      </c>
      <c r="R209" s="169" t="str" cm="1">
        <f t="array" ref="R209">IF(""=$F209,"",AND("Yes"=$L209,0&lt;SUM(COUNTIFS(WeightRange,"&gt;"&amp;0,DOSRange,$D209,TypeRange,{"2","3","21","22","23","25"}))))</f>
        <v/>
      </c>
      <c r="S209" s="170" t="str">
        <f t="shared" si="20"/>
        <v/>
      </c>
      <c r="T209" s="138"/>
      <c r="U209" s="177" t="str">
        <f t="shared" si="1"/>
        <v/>
      </c>
      <c r="V209" s="171" t="str">
        <f>IF($F209="","",MAX(0.25,IF(AND("2"=$J209,1&lt;COUNTIF(TypeRange,2)),0.5^(COUNTIFS(TypeRange,"2",DOSRange,$D209,WeightRange,"&gt;="&amp;$I209)-COUNTIFS($J209:$J$520,"2",$D209:$D$520,$D209,$I209:$I$520,$I209)),1)))</f>
        <v/>
      </c>
      <c r="W209" s="171" t="str">
        <f>IF($F209="","",MAX(0.25,IF(AND("Yes"=$O209,1&lt;COUNTIFS(AncDiscoRange,"Yes",DOSRange,$D209,EAPGRange,$F209,PaidRange,"EAPG")),0.5^(COUNTIFS(AncDiscoRange,"Yes",WeightRange,"&gt;="&amp;$I209,DOSRange,$D209,EAPGRange,$F209,PaidRange,"EAPG")-COUNTIFS($O209:$O$520,"Yes",$I209:$I$520,$I209,$D209:$D$520,$D209,$F209:$F$520,$F209,$C209:$C$520,"EAPG")),1)))</f>
        <v/>
      </c>
      <c r="X209" s="172" t="str">
        <f t="shared" si="17"/>
        <v/>
      </c>
      <c r="Y209" s="138"/>
      <c r="Z209" s="173" t="str">
        <f t="shared" si="3"/>
        <v/>
      </c>
      <c r="AA209" s="174" t="str">
        <f t="shared" si="21"/>
        <v/>
      </c>
      <c r="AB209" s="175" t="str">
        <f t="shared" si="18"/>
        <v/>
      </c>
    </row>
    <row r="210" spans="2:28" ht="15" x14ac:dyDescent="0.25">
      <c r="B210" s="178">
        <f t="shared" si="22"/>
        <v>190</v>
      </c>
      <c r="C210" s="120"/>
      <c r="D210" s="191"/>
      <c r="E210" s="179"/>
      <c r="F210" s="166"/>
      <c r="G210" s="182" t="str">
        <f>IF(""=F210,"",MATCH(1*$F210,'EAPG Table'!$B:$B,0))</f>
        <v/>
      </c>
      <c r="H210" s="179" t="str" cm="1">
        <f t="array" ref="H210">IF($F210="","",INDEX('EAPG Table'!$C:$C,$G210))</f>
        <v/>
      </c>
      <c r="I210" s="180" t="str" cm="1">
        <f t="array" ref="I210">IF($F210="","",IF("EAPG"&lt;&gt;C210,0,INDEX('EAPG Table'!$I:$I,$G210)))</f>
        <v/>
      </c>
      <c r="J210" s="181" t="str" cm="1">
        <f t="array" ref="J210">IF($F210="", "", INDEX('EAPG Table'!$D:$D, $G210))</f>
        <v/>
      </c>
      <c r="K210" s="120"/>
      <c r="L210" s="225" t="str" cm="1">
        <f t="array" ref="L210">IF(""=$F210,"",TRIM(INDEX('EAPG Table'!$F:$F,$G210)))</f>
        <v/>
      </c>
      <c r="M210" s="163"/>
      <c r="N210" s="181" t="str">
        <f t="shared" si="19"/>
        <v/>
      </c>
      <c r="O210" s="181" t="str">
        <f t="shared" si="16"/>
        <v/>
      </c>
      <c r="P210" s="182" t="str" cm="1">
        <f t="array" ref="P210">IF(""=$F210,"",IF(450=1*$F210,  IF(0&lt;COUNTIFS(WeightRange,"&gt;"&amp;0,TypeRange,"2"), TRUE, IF(AND(0&lt;COUNTIFS(WeightRange,"&gt;"&amp;0,TypeRange,"3"),0=COUNTIFS(WeightRange,"&gt;"&amp;0,TypeRange,{"2","2?"})), FALSE, TRUE)), ""))</f>
        <v/>
      </c>
      <c r="Q210" s="182" t="str">
        <f>IF(""=$F210,"",IF(450=$F210,0&lt;COUNTIFS(WeightRange,"&gt;="&amp;$I210,DOSRange,$D210,EAPGRange,$F210,PaidRange,"EAPG")-COUNTIFS($I210:$I$520,$I210,$D210:$D$520,$D210,$F210:$F$520,$F210,$C210:$C$520,"EAPG"),FALSE))</f>
        <v/>
      </c>
      <c r="R210" s="182" t="str" cm="1">
        <f t="array" ref="R210">IF(""=$F210,"",AND("Yes"=$L210,0&lt;SUM(COUNTIFS(WeightRange,"&gt;"&amp;0,DOSRange,$D210,TypeRange,{"2","3","21","22","23","25"}))))</f>
        <v/>
      </c>
      <c r="S210" s="183" t="str">
        <f t="shared" si="20"/>
        <v/>
      </c>
      <c r="T210" s="138"/>
      <c r="U210" s="184" t="str">
        <f t="shared" si="1"/>
        <v/>
      </c>
      <c r="V210" s="185" t="str">
        <f>IF($F210="","",MAX(0.25,IF(AND("2"=$J210,1&lt;COUNTIF(TypeRange,2)),0.5^(COUNTIFS(TypeRange,"2",DOSRange,$D210,WeightRange,"&gt;="&amp;$I210)-COUNTIFS($J210:$J$520,"2",$D210:$D$520,$D210,$I210:$I$520,$I210)),1)))</f>
        <v/>
      </c>
      <c r="W210" s="185" t="str">
        <f>IF($F210="","",MAX(0.25,IF(AND("Yes"=$O210,1&lt;COUNTIFS(AncDiscoRange,"Yes",DOSRange,$D210,EAPGRange,$F210,PaidRange,"EAPG")),0.5^(COUNTIFS(AncDiscoRange,"Yes",WeightRange,"&gt;="&amp;$I210,DOSRange,$D210,EAPGRange,$F210,PaidRange,"EAPG")-COUNTIFS($O210:$O$520,"Yes",$I210:$I$520,$I210,$D210:$D$520,$D210,$F210:$F$520,$F210,$C210:$C$520,"EAPG")),1)))</f>
        <v/>
      </c>
      <c r="X210" s="186" t="str">
        <f t="shared" si="17"/>
        <v/>
      </c>
      <c r="Y210" s="138"/>
      <c r="Z210" s="187" t="str">
        <f t="shared" si="3"/>
        <v/>
      </c>
      <c r="AA210" s="188" t="str">
        <f t="shared" si="21"/>
        <v/>
      </c>
      <c r="AB210" s="189" t="str">
        <f t="shared" si="18"/>
        <v/>
      </c>
    </row>
    <row r="211" spans="2:28" ht="15" x14ac:dyDescent="0.25">
      <c r="B211" s="163">
        <f t="shared" si="22"/>
        <v>191</v>
      </c>
      <c r="C211" s="119"/>
      <c r="D211" s="190"/>
      <c r="E211" s="165"/>
      <c r="F211" s="166"/>
      <c r="G211" s="169" t="str">
        <f>IF(""=F211,"",MATCH(1*$F211,'EAPG Table'!$B:$B,0))</f>
        <v/>
      </c>
      <c r="H211" s="165" t="str" cm="1">
        <f t="array" ref="H211">IF($F211="","",INDEX('EAPG Table'!$C:$C,$G211))</f>
        <v/>
      </c>
      <c r="I211" s="167" t="str" cm="1">
        <f t="array" ref="I211">IF($F211="","",IF("EAPG"&lt;&gt;C211,0,INDEX('EAPG Table'!$I:$I,$G211)))</f>
        <v/>
      </c>
      <c r="J211" s="138" t="str" cm="1">
        <f t="array" ref="J211">IF($F211="", "", INDEX('EAPG Table'!$D:$D, $G211))</f>
        <v/>
      </c>
      <c r="K211" s="119"/>
      <c r="L211" s="224" t="str" cm="1">
        <f t="array" ref="L211">IF(""=$F211,"",TRIM(INDEX('EAPG Table'!$F:$F,$G211)))</f>
        <v/>
      </c>
      <c r="M211" s="163"/>
      <c r="N211" s="138" t="str">
        <f t="shared" si="19"/>
        <v/>
      </c>
      <c r="O211" s="138" t="str">
        <f t="shared" si="16"/>
        <v/>
      </c>
      <c r="P211" s="169" t="str" cm="1">
        <f t="array" ref="P211">IF(""=$F211,"",IF(450=1*$F211,  IF(0&lt;COUNTIFS(WeightRange,"&gt;"&amp;0,TypeRange,"2"), TRUE, IF(AND(0&lt;COUNTIFS(WeightRange,"&gt;"&amp;0,TypeRange,"3"),0=COUNTIFS(WeightRange,"&gt;"&amp;0,TypeRange,{"2","2?"})), FALSE, TRUE)), ""))</f>
        <v/>
      </c>
      <c r="Q211" s="169" t="str">
        <f>IF(""=$F211,"",IF(450=$F211,0&lt;COUNTIFS(WeightRange,"&gt;="&amp;$I211,DOSRange,$D211,EAPGRange,$F211,PaidRange,"EAPG")-COUNTIFS($I211:$I$520,$I211,$D211:$D$520,$D211,$F211:$F$520,$F211,$C211:$C$520,"EAPG"),FALSE))</f>
        <v/>
      </c>
      <c r="R211" s="169" t="str" cm="1">
        <f t="array" ref="R211">IF(""=$F211,"",AND("Yes"=$L211,0&lt;SUM(COUNTIFS(WeightRange,"&gt;"&amp;0,DOSRange,$D211,TypeRange,{"2","3","21","22","23","25"}))))</f>
        <v/>
      </c>
      <c r="S211" s="170" t="str">
        <f t="shared" si="20"/>
        <v/>
      </c>
      <c r="T211" s="138"/>
      <c r="U211" s="177" t="str">
        <f t="shared" si="1"/>
        <v/>
      </c>
      <c r="V211" s="171" t="str">
        <f>IF($F211="","",MAX(0.25,IF(AND("2"=$J211,1&lt;COUNTIF(TypeRange,2)),0.5^(COUNTIFS(TypeRange,"2",DOSRange,$D211,WeightRange,"&gt;="&amp;$I211)-COUNTIFS($J211:$J$520,"2",$D211:$D$520,$D211,$I211:$I$520,$I211)),1)))</f>
        <v/>
      </c>
      <c r="W211" s="171" t="str">
        <f>IF($F211="","",MAX(0.25,IF(AND("Yes"=$O211,1&lt;COUNTIFS(AncDiscoRange,"Yes",DOSRange,$D211,EAPGRange,$F211,PaidRange,"EAPG")),0.5^(COUNTIFS(AncDiscoRange,"Yes",WeightRange,"&gt;="&amp;$I211,DOSRange,$D211,EAPGRange,$F211,PaidRange,"EAPG")-COUNTIFS($O211:$O$520,"Yes",$I211:$I$520,$I211,$D211:$D$520,$D211,$F211:$F$520,$F211,$C211:$C$520,"EAPG")),1)))</f>
        <v/>
      </c>
      <c r="X211" s="172" t="str">
        <f t="shared" si="17"/>
        <v/>
      </c>
      <c r="Y211" s="138"/>
      <c r="Z211" s="173" t="str">
        <f t="shared" si="3"/>
        <v/>
      </c>
      <c r="AA211" s="174" t="str">
        <f t="shared" si="21"/>
        <v/>
      </c>
      <c r="AB211" s="175" t="str">
        <f t="shared" si="18"/>
        <v/>
      </c>
    </row>
    <row r="212" spans="2:28" ht="15" x14ac:dyDescent="0.25">
      <c r="B212" s="163">
        <f t="shared" si="22"/>
        <v>192</v>
      </c>
      <c r="C212" s="119"/>
      <c r="D212" s="190"/>
      <c r="E212" s="165"/>
      <c r="F212" s="166"/>
      <c r="G212" s="169" t="str">
        <f>IF(""=F212,"",MATCH(1*$F212,'EAPG Table'!$B:$B,0))</f>
        <v/>
      </c>
      <c r="H212" s="165" t="str" cm="1">
        <f t="array" ref="H212">IF($F212="","",INDEX('EAPG Table'!$C:$C,$G212))</f>
        <v/>
      </c>
      <c r="I212" s="167" t="str" cm="1">
        <f t="array" ref="I212">IF($F212="","",IF("EAPG"&lt;&gt;C212,0,INDEX('EAPG Table'!$I:$I,$G212)))</f>
        <v/>
      </c>
      <c r="J212" s="138" t="str" cm="1">
        <f t="array" ref="J212">IF($F212="", "", INDEX('EAPG Table'!$D:$D, $G212))</f>
        <v/>
      </c>
      <c r="K212" s="119"/>
      <c r="L212" s="224" t="str" cm="1">
        <f t="array" ref="L212">IF(""=$F212,"",TRIM(INDEX('EAPG Table'!$F:$F,$G212)))</f>
        <v/>
      </c>
      <c r="M212" s="163"/>
      <c r="N212" s="138" t="str">
        <f t="shared" si="19"/>
        <v/>
      </c>
      <c r="O212" s="138" t="str">
        <f t="shared" si="16"/>
        <v/>
      </c>
      <c r="P212" s="169" t="str" cm="1">
        <f t="array" ref="P212">IF(""=$F212,"",IF(450=1*$F212,  IF(0&lt;COUNTIFS(WeightRange,"&gt;"&amp;0,TypeRange,"2"), TRUE, IF(AND(0&lt;COUNTIFS(WeightRange,"&gt;"&amp;0,TypeRange,"3"),0=COUNTIFS(WeightRange,"&gt;"&amp;0,TypeRange,{"2","2?"})), FALSE, TRUE)), ""))</f>
        <v/>
      </c>
      <c r="Q212" s="169" t="str">
        <f>IF(""=$F212,"",IF(450=$F212,0&lt;COUNTIFS(WeightRange,"&gt;="&amp;$I212,DOSRange,$D212,EAPGRange,$F212,PaidRange,"EAPG")-COUNTIFS($I212:$I$520,$I212,$D212:$D$520,$D212,$F212:$F$520,$F212,$C212:$C$520,"EAPG"),FALSE))</f>
        <v/>
      </c>
      <c r="R212" s="169" t="str" cm="1">
        <f t="array" ref="R212">IF(""=$F212,"",AND("Yes"=$L212,0&lt;SUM(COUNTIFS(WeightRange,"&gt;"&amp;0,DOSRange,$D212,TypeRange,{"2","3","21","22","23","25"}))))</f>
        <v/>
      </c>
      <c r="S212" s="170" t="str">
        <f t="shared" si="20"/>
        <v/>
      </c>
      <c r="T212" s="138"/>
      <c r="U212" s="177" t="str">
        <f t="shared" si="1"/>
        <v/>
      </c>
      <c r="V212" s="171" t="str">
        <f>IF($F212="","",MAX(0.25,IF(AND("2"=$J212,1&lt;COUNTIF(TypeRange,2)),0.5^(COUNTIFS(TypeRange,"2",DOSRange,$D212,WeightRange,"&gt;="&amp;$I212)-COUNTIFS($J212:$J$520,"2",$D212:$D$520,$D212,$I212:$I$520,$I212)),1)))</f>
        <v/>
      </c>
      <c r="W212" s="171" t="str">
        <f>IF($F212="","",MAX(0.25,IF(AND("Yes"=$O212,1&lt;COUNTIFS(AncDiscoRange,"Yes",DOSRange,$D212,EAPGRange,$F212,PaidRange,"EAPG")),0.5^(COUNTIFS(AncDiscoRange,"Yes",WeightRange,"&gt;="&amp;$I212,DOSRange,$D212,EAPGRange,$F212,PaidRange,"EAPG")-COUNTIFS($O212:$O$520,"Yes",$I212:$I$520,$I212,$D212:$D$520,$D212,$F212:$F$520,$F212,$C212:$C$520,"EAPG")),1)))</f>
        <v/>
      </c>
      <c r="X212" s="172" t="str">
        <f t="shared" si="17"/>
        <v/>
      </c>
      <c r="Y212" s="138"/>
      <c r="Z212" s="173" t="str">
        <f t="shared" si="3"/>
        <v/>
      </c>
      <c r="AA212" s="174" t="str">
        <f t="shared" si="21"/>
        <v/>
      </c>
      <c r="AB212" s="175" t="str">
        <f t="shared" si="18"/>
        <v/>
      </c>
    </row>
    <row r="213" spans="2:28" ht="15" x14ac:dyDescent="0.25">
      <c r="B213" s="163">
        <f t="shared" si="22"/>
        <v>193</v>
      </c>
      <c r="C213" s="119"/>
      <c r="D213" s="190"/>
      <c r="E213" s="165"/>
      <c r="F213" s="166"/>
      <c r="G213" s="169" t="str">
        <f>IF(""=F213,"",MATCH(1*$F213,'EAPG Table'!$B:$B,0))</f>
        <v/>
      </c>
      <c r="H213" s="165" t="str" cm="1">
        <f t="array" ref="H213">IF($F213="","",INDEX('EAPG Table'!$C:$C,$G213))</f>
        <v/>
      </c>
      <c r="I213" s="167" t="str" cm="1">
        <f t="array" ref="I213">IF($F213="","",IF("EAPG"&lt;&gt;C213,0,INDEX('EAPG Table'!$I:$I,$G213)))</f>
        <v/>
      </c>
      <c r="J213" s="138" t="str" cm="1">
        <f t="array" ref="J213">IF($F213="", "", INDEX('EAPG Table'!$D:$D, $G213))</f>
        <v/>
      </c>
      <c r="K213" s="119"/>
      <c r="L213" s="224" t="str" cm="1">
        <f t="array" ref="L213">IF(""=$F213,"",TRIM(INDEX('EAPG Table'!$F:$F,$G213)))</f>
        <v/>
      </c>
      <c r="M213" s="163"/>
      <c r="N213" s="138" t="str">
        <f t="shared" si="19"/>
        <v/>
      </c>
      <c r="O213" s="138" t="str">
        <f t="shared" ref="O213:O276" si="23">IF(""=$F213,"",IF(AND("4"=$J213,"00450"&lt;&gt;$F213,1&lt;COUNTIFS($J$21:$J$520,"4",EAPGRange,$F213,DOSRange,$D213)),"Yes","No"))</f>
        <v/>
      </c>
      <c r="P213" s="169" t="str" cm="1">
        <f t="array" ref="P213">IF(""=$F213,"",IF(450=1*$F213,  IF(0&lt;COUNTIFS(WeightRange,"&gt;"&amp;0,TypeRange,"2"), TRUE, IF(AND(0&lt;COUNTIFS(WeightRange,"&gt;"&amp;0,TypeRange,"3"),0=COUNTIFS(WeightRange,"&gt;"&amp;0,TypeRange,{"2","2?"})), FALSE, TRUE)), ""))</f>
        <v/>
      </c>
      <c r="Q213" s="169" t="str">
        <f>IF(""=$F213,"",IF(450=$F213,0&lt;COUNTIFS(WeightRange,"&gt;="&amp;$I213,DOSRange,$D213,EAPGRange,$F213,PaidRange,"EAPG")-COUNTIFS($I213:$I$520,$I213,$D213:$D$520,$D213,$F213:$F$520,$F213,$C213:$C$520,"EAPG"),FALSE))</f>
        <v/>
      </c>
      <c r="R213" s="169" t="str" cm="1">
        <f t="array" ref="R213">IF(""=$F213,"",AND("Yes"=$L213,0&lt;SUM(COUNTIFS(WeightRange,"&gt;"&amp;0,DOSRange,$D213,TypeRange,{"2","3","21","22","23","25"}))))</f>
        <v/>
      </c>
      <c r="S213" s="170" t="str">
        <f t="shared" si="20"/>
        <v/>
      </c>
      <c r="T213" s="138"/>
      <c r="U213" s="177" t="str">
        <f t="shared" ref="U213:U276" si="24">IF($F213="","",IF($K213="Yes",1.5,1))</f>
        <v/>
      </c>
      <c r="V213" s="171" t="str">
        <f>IF($F213="","",MAX(0.25,IF(AND("2"=$J213,1&lt;COUNTIF(TypeRange,2)),0.5^(COUNTIFS(TypeRange,"2",DOSRange,$D213,WeightRange,"&gt;="&amp;$I213)-COUNTIFS($J213:$J$520,"2",$D213:$D$520,$D213,$I213:$I$520,$I213)),1)))</f>
        <v/>
      </c>
      <c r="W213" s="171" t="str">
        <f>IF($F213="","",MAX(0.25,IF(AND("Yes"=$O213,1&lt;COUNTIFS(AncDiscoRange,"Yes",DOSRange,$D213,EAPGRange,$F213,PaidRange,"EAPG")),0.5^(COUNTIFS(AncDiscoRange,"Yes",WeightRange,"&gt;="&amp;$I213,DOSRange,$D213,EAPGRange,$F213,PaidRange,"EAPG")-COUNTIFS($O213:$O$520,"Yes",$I213:$I$520,$I213,$D213:$D$520,$D213,$F213:$F$520,$F213,$C213:$C$520,"EAPG")),1)))</f>
        <v/>
      </c>
      <c r="X213" s="172" t="str">
        <f t="shared" ref="X213:X276" si="25">IF($F213="","",IF(AND("Yes"=$S213,0&lt;SUMIFS(WeightRange,LineRange,"&lt;&gt;"&amp;$B213)),0,1))</f>
        <v/>
      </c>
      <c r="Y213" s="138"/>
      <c r="Z213" s="173" t="str">
        <f t="shared" ref="Z213:Z276" si="26">IFERROR(IF($F213="","",ROUND($F$13*$I213,2)), "")</f>
        <v/>
      </c>
      <c r="AA213" s="174" t="str">
        <f t="shared" si="21"/>
        <v/>
      </c>
      <c r="AB213" s="175" t="str">
        <f t="shared" ref="AB213:AB276" si="27">IF(Z213="","",IF($F213="","",IF($C213="EAPG",$Z213*$AA213,0)))</f>
        <v/>
      </c>
    </row>
    <row r="214" spans="2:28" ht="15" x14ac:dyDescent="0.25">
      <c r="B214" s="163">
        <f t="shared" si="22"/>
        <v>194</v>
      </c>
      <c r="C214" s="119"/>
      <c r="D214" s="190"/>
      <c r="E214" s="165"/>
      <c r="F214" s="166"/>
      <c r="G214" s="169" t="str">
        <f>IF(""=F214,"",MATCH(1*$F214,'EAPG Table'!$B:$B,0))</f>
        <v/>
      </c>
      <c r="H214" s="165" t="str" cm="1">
        <f t="array" ref="H214">IF($F214="","",INDEX('EAPG Table'!$C:$C,$G214))</f>
        <v/>
      </c>
      <c r="I214" s="167" t="str" cm="1">
        <f t="array" ref="I214">IF($F214="","",IF("EAPG"&lt;&gt;C214,0,INDEX('EAPG Table'!$I:$I,$G214)))</f>
        <v/>
      </c>
      <c r="J214" s="138" t="str" cm="1">
        <f t="array" ref="J214">IF($F214="", "", INDEX('EAPG Table'!$D:$D, $G214))</f>
        <v/>
      </c>
      <c r="K214" s="119"/>
      <c r="L214" s="224" t="str" cm="1">
        <f t="array" ref="L214">IF(""=$F214,"",TRIM(INDEX('EAPG Table'!$F:$F,$G214)))</f>
        <v/>
      </c>
      <c r="M214" s="163"/>
      <c r="N214" s="138" t="str">
        <f t="shared" ref="N214:N277" si="28">IF($F214="","",IF(V214&lt;1,"Yes","No"))</f>
        <v/>
      </c>
      <c r="O214" s="138" t="str">
        <f t="shared" si="23"/>
        <v/>
      </c>
      <c r="P214" s="169" t="str" cm="1">
        <f t="array" ref="P214">IF(""=$F214,"",IF(450=1*$F214,  IF(0&lt;COUNTIFS(WeightRange,"&gt;"&amp;0,TypeRange,"2"), TRUE, IF(AND(0&lt;COUNTIFS(WeightRange,"&gt;"&amp;0,TypeRange,"3"),0=COUNTIFS(WeightRange,"&gt;"&amp;0,TypeRange,{"2","2?"})), FALSE, TRUE)), ""))</f>
        <v/>
      </c>
      <c r="Q214" s="169" t="str">
        <f>IF(""=$F214,"",IF(450=$F214,0&lt;COUNTIFS(WeightRange,"&gt;="&amp;$I214,DOSRange,$D214,EAPGRange,$F214,PaidRange,"EAPG")-COUNTIFS($I214:$I$520,$I214,$D214:$D$520,$D214,$F214:$F$520,$F214,$C214:$C$520,"EAPG"),FALSE))</f>
        <v/>
      </c>
      <c r="R214" s="169" t="str" cm="1">
        <f t="array" ref="R214">IF(""=$F214,"",AND("Yes"=$L214,0&lt;SUM(COUNTIFS(WeightRange,"&gt;"&amp;0,DOSRange,$D214,TypeRange,{"2","3","21","22","23","25"}))))</f>
        <v/>
      </c>
      <c r="S214" s="170" t="str">
        <f t="shared" ref="S214:S277" si="29">IF(""=$F214,"",IF(OR(P214:R214),"Yes","No"))</f>
        <v/>
      </c>
      <c r="T214" s="138"/>
      <c r="U214" s="177" t="str">
        <f t="shared" si="24"/>
        <v/>
      </c>
      <c r="V214" s="171" t="str">
        <f>IF($F214="","",MAX(0.25,IF(AND("2"=$J214,1&lt;COUNTIF(TypeRange,2)),0.5^(COUNTIFS(TypeRange,"2",DOSRange,$D214,WeightRange,"&gt;="&amp;$I214)-COUNTIFS($J214:$J$520,"2",$D214:$D$520,$D214,$I214:$I$520,$I214)),1)))</f>
        <v/>
      </c>
      <c r="W214" s="171" t="str">
        <f>IF($F214="","",MAX(0.25,IF(AND("Yes"=$O214,1&lt;COUNTIFS(AncDiscoRange,"Yes",DOSRange,$D214,EAPGRange,$F214,PaidRange,"EAPG")),0.5^(COUNTIFS(AncDiscoRange,"Yes",WeightRange,"&gt;="&amp;$I214,DOSRange,$D214,EAPGRange,$F214,PaidRange,"EAPG")-COUNTIFS($O214:$O$520,"Yes",$I214:$I$520,$I214,$D214:$D$520,$D214,$F214:$F$520,$F214,$C214:$C$520,"EAPG")),1)))</f>
        <v/>
      </c>
      <c r="X214" s="172" t="str">
        <f t="shared" si="25"/>
        <v/>
      </c>
      <c r="Y214" s="138"/>
      <c r="Z214" s="173" t="str">
        <f t="shared" si="26"/>
        <v/>
      </c>
      <c r="AA214" s="174" t="str">
        <f t="shared" ref="AA214:AA277" si="30">IF(Z214="","",PRODUCT(U214:X214))</f>
        <v/>
      </c>
      <c r="AB214" s="175" t="str">
        <f t="shared" si="27"/>
        <v/>
      </c>
    </row>
    <row r="215" spans="2:28" ht="15" x14ac:dyDescent="0.25">
      <c r="B215" s="178">
        <f t="shared" ref="B215:B278" si="31">B214+1</f>
        <v>195</v>
      </c>
      <c r="C215" s="120"/>
      <c r="D215" s="191"/>
      <c r="E215" s="179"/>
      <c r="F215" s="166"/>
      <c r="G215" s="182" t="str">
        <f>IF(""=F215,"",MATCH(1*$F215,'EAPG Table'!$B:$B,0))</f>
        <v/>
      </c>
      <c r="H215" s="179" t="str" cm="1">
        <f t="array" ref="H215">IF($F215="","",INDEX('EAPG Table'!$C:$C,$G215))</f>
        <v/>
      </c>
      <c r="I215" s="180" t="str" cm="1">
        <f t="array" ref="I215">IF($F215="","",IF("EAPG"&lt;&gt;C215,0,INDEX('EAPG Table'!$I:$I,$G215)))</f>
        <v/>
      </c>
      <c r="J215" s="181" t="str" cm="1">
        <f t="array" ref="J215">IF($F215="", "", INDEX('EAPG Table'!$D:$D, $G215))</f>
        <v/>
      </c>
      <c r="K215" s="120"/>
      <c r="L215" s="225" t="str" cm="1">
        <f t="array" ref="L215">IF(""=$F215,"",TRIM(INDEX('EAPG Table'!$F:$F,$G215)))</f>
        <v/>
      </c>
      <c r="M215" s="163"/>
      <c r="N215" s="181" t="str">
        <f t="shared" si="28"/>
        <v/>
      </c>
      <c r="O215" s="181" t="str">
        <f t="shared" si="23"/>
        <v/>
      </c>
      <c r="P215" s="182" t="str" cm="1">
        <f t="array" ref="P215">IF(""=$F215,"",IF(450=1*$F215,  IF(0&lt;COUNTIFS(WeightRange,"&gt;"&amp;0,TypeRange,"2"), TRUE, IF(AND(0&lt;COUNTIFS(WeightRange,"&gt;"&amp;0,TypeRange,"3"),0=COUNTIFS(WeightRange,"&gt;"&amp;0,TypeRange,{"2","2?"})), FALSE, TRUE)), ""))</f>
        <v/>
      </c>
      <c r="Q215" s="182" t="str">
        <f>IF(""=$F215,"",IF(450=$F215,0&lt;COUNTIFS(WeightRange,"&gt;="&amp;$I215,DOSRange,$D215,EAPGRange,$F215,PaidRange,"EAPG")-COUNTIFS($I215:$I$520,$I215,$D215:$D$520,$D215,$F215:$F$520,$F215,$C215:$C$520,"EAPG"),FALSE))</f>
        <v/>
      </c>
      <c r="R215" s="182" t="str" cm="1">
        <f t="array" ref="R215">IF(""=$F215,"",AND("Yes"=$L215,0&lt;SUM(COUNTIFS(WeightRange,"&gt;"&amp;0,DOSRange,$D215,TypeRange,{"2","3","21","22","23","25"}))))</f>
        <v/>
      </c>
      <c r="S215" s="183" t="str">
        <f t="shared" si="29"/>
        <v/>
      </c>
      <c r="T215" s="138"/>
      <c r="U215" s="184" t="str">
        <f t="shared" si="24"/>
        <v/>
      </c>
      <c r="V215" s="185" t="str">
        <f>IF($F215="","",MAX(0.25,IF(AND("2"=$J215,1&lt;COUNTIF(TypeRange,2)),0.5^(COUNTIFS(TypeRange,"2",DOSRange,$D215,WeightRange,"&gt;="&amp;$I215)-COUNTIFS($J215:$J$520,"2",$D215:$D$520,$D215,$I215:$I$520,$I215)),1)))</f>
        <v/>
      </c>
      <c r="W215" s="185" t="str">
        <f>IF($F215="","",MAX(0.25,IF(AND("Yes"=$O215,1&lt;COUNTIFS(AncDiscoRange,"Yes",DOSRange,$D215,EAPGRange,$F215,PaidRange,"EAPG")),0.5^(COUNTIFS(AncDiscoRange,"Yes",WeightRange,"&gt;="&amp;$I215,DOSRange,$D215,EAPGRange,$F215,PaidRange,"EAPG")-COUNTIFS($O215:$O$520,"Yes",$I215:$I$520,$I215,$D215:$D$520,$D215,$F215:$F$520,$F215,$C215:$C$520,"EAPG")),1)))</f>
        <v/>
      </c>
      <c r="X215" s="186" t="str">
        <f t="shared" si="25"/>
        <v/>
      </c>
      <c r="Y215" s="138"/>
      <c r="Z215" s="187" t="str">
        <f t="shared" si="26"/>
        <v/>
      </c>
      <c r="AA215" s="188" t="str">
        <f t="shared" si="30"/>
        <v/>
      </c>
      <c r="AB215" s="189" t="str">
        <f t="shared" si="27"/>
        <v/>
      </c>
    </row>
    <row r="216" spans="2:28" ht="15" x14ac:dyDescent="0.25">
      <c r="B216" s="163">
        <f t="shared" si="31"/>
        <v>196</v>
      </c>
      <c r="C216" s="119"/>
      <c r="D216" s="190"/>
      <c r="E216" s="165"/>
      <c r="F216" s="166"/>
      <c r="G216" s="169" t="str">
        <f>IF(""=F216,"",MATCH(1*$F216,'EAPG Table'!$B:$B,0))</f>
        <v/>
      </c>
      <c r="H216" s="165" t="str" cm="1">
        <f t="array" ref="H216">IF($F216="","",INDEX('EAPG Table'!$C:$C,$G216))</f>
        <v/>
      </c>
      <c r="I216" s="167" t="str" cm="1">
        <f t="array" ref="I216">IF($F216="","",IF("EAPG"&lt;&gt;C216,0,INDEX('EAPG Table'!$I:$I,$G216)))</f>
        <v/>
      </c>
      <c r="J216" s="138" t="str" cm="1">
        <f t="array" ref="J216">IF($F216="", "", INDEX('EAPG Table'!$D:$D, $G216))</f>
        <v/>
      </c>
      <c r="K216" s="119"/>
      <c r="L216" s="224" t="str" cm="1">
        <f t="array" ref="L216">IF(""=$F216,"",TRIM(INDEX('EAPG Table'!$F:$F,$G216)))</f>
        <v/>
      </c>
      <c r="M216" s="163"/>
      <c r="N216" s="138" t="str">
        <f t="shared" si="28"/>
        <v/>
      </c>
      <c r="O216" s="138" t="str">
        <f t="shared" si="23"/>
        <v/>
      </c>
      <c r="P216" s="169" t="str" cm="1">
        <f t="array" ref="P216">IF(""=$F216,"",IF(450=1*$F216,  IF(0&lt;COUNTIFS(WeightRange,"&gt;"&amp;0,TypeRange,"2"), TRUE, IF(AND(0&lt;COUNTIFS(WeightRange,"&gt;"&amp;0,TypeRange,"3"),0=COUNTIFS(WeightRange,"&gt;"&amp;0,TypeRange,{"2","2?"})), FALSE, TRUE)), ""))</f>
        <v/>
      </c>
      <c r="Q216" s="169" t="str">
        <f>IF(""=$F216,"",IF(450=$F216,0&lt;COUNTIFS(WeightRange,"&gt;="&amp;$I216,DOSRange,$D216,EAPGRange,$F216,PaidRange,"EAPG")-COUNTIFS($I216:$I$520,$I216,$D216:$D$520,$D216,$F216:$F$520,$F216,$C216:$C$520,"EAPG"),FALSE))</f>
        <v/>
      </c>
      <c r="R216" s="169" t="str" cm="1">
        <f t="array" ref="R216">IF(""=$F216,"",AND("Yes"=$L216,0&lt;SUM(COUNTIFS(WeightRange,"&gt;"&amp;0,DOSRange,$D216,TypeRange,{"2","3","21","22","23","25"}))))</f>
        <v/>
      </c>
      <c r="S216" s="170" t="str">
        <f t="shared" si="29"/>
        <v/>
      </c>
      <c r="T216" s="138"/>
      <c r="U216" s="177" t="str">
        <f t="shared" si="24"/>
        <v/>
      </c>
      <c r="V216" s="171" t="str">
        <f>IF($F216="","",MAX(0.25,IF(AND("2"=$J216,1&lt;COUNTIF(TypeRange,2)),0.5^(COUNTIFS(TypeRange,"2",DOSRange,$D216,WeightRange,"&gt;="&amp;$I216)-COUNTIFS($J216:$J$520,"2",$D216:$D$520,$D216,$I216:$I$520,$I216)),1)))</f>
        <v/>
      </c>
      <c r="W216" s="171" t="str">
        <f>IF($F216="","",MAX(0.25,IF(AND("Yes"=$O216,1&lt;COUNTIFS(AncDiscoRange,"Yes",DOSRange,$D216,EAPGRange,$F216,PaidRange,"EAPG")),0.5^(COUNTIFS(AncDiscoRange,"Yes",WeightRange,"&gt;="&amp;$I216,DOSRange,$D216,EAPGRange,$F216,PaidRange,"EAPG")-COUNTIFS($O216:$O$520,"Yes",$I216:$I$520,$I216,$D216:$D$520,$D216,$F216:$F$520,$F216,$C216:$C$520,"EAPG")),1)))</f>
        <v/>
      </c>
      <c r="X216" s="172" t="str">
        <f t="shared" si="25"/>
        <v/>
      </c>
      <c r="Y216" s="138"/>
      <c r="Z216" s="173" t="str">
        <f t="shared" si="26"/>
        <v/>
      </c>
      <c r="AA216" s="174" t="str">
        <f t="shared" si="30"/>
        <v/>
      </c>
      <c r="AB216" s="175" t="str">
        <f t="shared" si="27"/>
        <v/>
      </c>
    </row>
    <row r="217" spans="2:28" ht="15" x14ac:dyDescent="0.25">
      <c r="B217" s="163">
        <f t="shared" si="31"/>
        <v>197</v>
      </c>
      <c r="C217" s="119"/>
      <c r="D217" s="190"/>
      <c r="E217" s="165"/>
      <c r="F217" s="166"/>
      <c r="G217" s="169" t="str">
        <f>IF(""=F217,"",MATCH(1*$F217,'EAPG Table'!$B:$B,0))</f>
        <v/>
      </c>
      <c r="H217" s="165" t="str" cm="1">
        <f t="array" ref="H217">IF($F217="","",INDEX('EAPG Table'!$C:$C,$G217))</f>
        <v/>
      </c>
      <c r="I217" s="167" t="str" cm="1">
        <f t="array" ref="I217">IF($F217="","",IF("EAPG"&lt;&gt;C217,0,INDEX('EAPG Table'!$I:$I,$G217)))</f>
        <v/>
      </c>
      <c r="J217" s="138" t="str" cm="1">
        <f t="array" ref="J217">IF($F217="", "", INDEX('EAPG Table'!$D:$D, $G217))</f>
        <v/>
      </c>
      <c r="K217" s="119"/>
      <c r="L217" s="224" t="str" cm="1">
        <f t="array" ref="L217">IF(""=$F217,"",TRIM(INDEX('EAPG Table'!$F:$F,$G217)))</f>
        <v/>
      </c>
      <c r="M217" s="163"/>
      <c r="N217" s="138" t="str">
        <f t="shared" si="28"/>
        <v/>
      </c>
      <c r="O217" s="138" t="str">
        <f t="shared" si="23"/>
        <v/>
      </c>
      <c r="P217" s="169" t="str" cm="1">
        <f t="array" ref="P217">IF(""=$F217,"",IF(450=1*$F217,  IF(0&lt;COUNTIFS(WeightRange,"&gt;"&amp;0,TypeRange,"2"), TRUE, IF(AND(0&lt;COUNTIFS(WeightRange,"&gt;"&amp;0,TypeRange,"3"),0=COUNTIFS(WeightRange,"&gt;"&amp;0,TypeRange,{"2","2?"})), FALSE, TRUE)), ""))</f>
        <v/>
      </c>
      <c r="Q217" s="169" t="str">
        <f>IF(""=$F217,"",IF(450=$F217,0&lt;COUNTIFS(WeightRange,"&gt;="&amp;$I217,DOSRange,$D217,EAPGRange,$F217,PaidRange,"EAPG")-COUNTIFS($I217:$I$520,$I217,$D217:$D$520,$D217,$F217:$F$520,$F217,$C217:$C$520,"EAPG"),FALSE))</f>
        <v/>
      </c>
      <c r="R217" s="169" t="str" cm="1">
        <f t="array" ref="R217">IF(""=$F217,"",AND("Yes"=$L217,0&lt;SUM(COUNTIFS(WeightRange,"&gt;"&amp;0,DOSRange,$D217,TypeRange,{"2","3","21","22","23","25"}))))</f>
        <v/>
      </c>
      <c r="S217" s="170" t="str">
        <f t="shared" si="29"/>
        <v/>
      </c>
      <c r="T217" s="138"/>
      <c r="U217" s="177" t="str">
        <f t="shared" si="24"/>
        <v/>
      </c>
      <c r="V217" s="171" t="str">
        <f>IF($F217="","",MAX(0.25,IF(AND("2"=$J217,1&lt;COUNTIF(TypeRange,2)),0.5^(COUNTIFS(TypeRange,"2",DOSRange,$D217,WeightRange,"&gt;="&amp;$I217)-COUNTIFS($J217:$J$520,"2",$D217:$D$520,$D217,$I217:$I$520,$I217)),1)))</f>
        <v/>
      </c>
      <c r="W217" s="171" t="str">
        <f>IF($F217="","",MAX(0.25,IF(AND("Yes"=$O217,1&lt;COUNTIFS(AncDiscoRange,"Yes",DOSRange,$D217,EAPGRange,$F217,PaidRange,"EAPG")),0.5^(COUNTIFS(AncDiscoRange,"Yes",WeightRange,"&gt;="&amp;$I217,DOSRange,$D217,EAPGRange,$F217,PaidRange,"EAPG")-COUNTIFS($O217:$O$520,"Yes",$I217:$I$520,$I217,$D217:$D$520,$D217,$F217:$F$520,$F217,$C217:$C$520,"EAPG")),1)))</f>
        <v/>
      </c>
      <c r="X217" s="172" t="str">
        <f t="shared" si="25"/>
        <v/>
      </c>
      <c r="Y217" s="138"/>
      <c r="Z217" s="173" t="str">
        <f t="shared" si="26"/>
        <v/>
      </c>
      <c r="AA217" s="174" t="str">
        <f t="shared" si="30"/>
        <v/>
      </c>
      <c r="AB217" s="175" t="str">
        <f t="shared" si="27"/>
        <v/>
      </c>
    </row>
    <row r="218" spans="2:28" ht="15" x14ac:dyDescent="0.25">
      <c r="B218" s="163">
        <f t="shared" si="31"/>
        <v>198</v>
      </c>
      <c r="C218" s="119"/>
      <c r="D218" s="190"/>
      <c r="E218" s="165"/>
      <c r="F218" s="166"/>
      <c r="G218" s="169" t="str">
        <f>IF(""=F218,"",MATCH(1*$F218,'EAPG Table'!$B:$B,0))</f>
        <v/>
      </c>
      <c r="H218" s="165" t="str" cm="1">
        <f t="array" ref="H218">IF($F218="","",INDEX('EAPG Table'!$C:$C,$G218))</f>
        <v/>
      </c>
      <c r="I218" s="167" t="str" cm="1">
        <f t="array" ref="I218">IF($F218="","",IF("EAPG"&lt;&gt;C218,0,INDEX('EAPG Table'!$I:$I,$G218)))</f>
        <v/>
      </c>
      <c r="J218" s="138" t="str" cm="1">
        <f t="array" ref="J218">IF($F218="", "", INDEX('EAPG Table'!$D:$D, $G218))</f>
        <v/>
      </c>
      <c r="K218" s="119"/>
      <c r="L218" s="224" t="str" cm="1">
        <f t="array" ref="L218">IF(""=$F218,"",TRIM(INDEX('EAPG Table'!$F:$F,$G218)))</f>
        <v/>
      </c>
      <c r="M218" s="163"/>
      <c r="N218" s="138" t="str">
        <f t="shared" si="28"/>
        <v/>
      </c>
      <c r="O218" s="138" t="str">
        <f t="shared" si="23"/>
        <v/>
      </c>
      <c r="P218" s="169" t="str" cm="1">
        <f t="array" ref="P218">IF(""=$F218,"",IF(450=1*$F218,  IF(0&lt;COUNTIFS(WeightRange,"&gt;"&amp;0,TypeRange,"2"), TRUE, IF(AND(0&lt;COUNTIFS(WeightRange,"&gt;"&amp;0,TypeRange,"3"),0=COUNTIFS(WeightRange,"&gt;"&amp;0,TypeRange,{"2","2?"})), FALSE, TRUE)), ""))</f>
        <v/>
      </c>
      <c r="Q218" s="169" t="str">
        <f>IF(""=$F218,"",IF(450=$F218,0&lt;COUNTIFS(WeightRange,"&gt;="&amp;$I218,DOSRange,$D218,EAPGRange,$F218,PaidRange,"EAPG")-COUNTIFS($I218:$I$520,$I218,$D218:$D$520,$D218,$F218:$F$520,$F218,$C218:$C$520,"EAPG"),FALSE))</f>
        <v/>
      </c>
      <c r="R218" s="169" t="str" cm="1">
        <f t="array" ref="R218">IF(""=$F218,"",AND("Yes"=$L218,0&lt;SUM(COUNTIFS(WeightRange,"&gt;"&amp;0,DOSRange,$D218,TypeRange,{"2","3","21","22","23","25"}))))</f>
        <v/>
      </c>
      <c r="S218" s="170" t="str">
        <f t="shared" si="29"/>
        <v/>
      </c>
      <c r="T218" s="138"/>
      <c r="U218" s="177" t="str">
        <f t="shared" si="24"/>
        <v/>
      </c>
      <c r="V218" s="171" t="str">
        <f>IF($F218="","",MAX(0.25,IF(AND("2"=$J218,1&lt;COUNTIF(TypeRange,2)),0.5^(COUNTIFS(TypeRange,"2",DOSRange,$D218,WeightRange,"&gt;="&amp;$I218)-COUNTIFS($J218:$J$520,"2",$D218:$D$520,$D218,$I218:$I$520,$I218)),1)))</f>
        <v/>
      </c>
      <c r="W218" s="171" t="str">
        <f>IF($F218="","",MAX(0.25,IF(AND("Yes"=$O218,1&lt;COUNTIFS(AncDiscoRange,"Yes",DOSRange,$D218,EAPGRange,$F218,PaidRange,"EAPG")),0.5^(COUNTIFS(AncDiscoRange,"Yes",WeightRange,"&gt;="&amp;$I218,DOSRange,$D218,EAPGRange,$F218,PaidRange,"EAPG")-COUNTIFS($O218:$O$520,"Yes",$I218:$I$520,$I218,$D218:$D$520,$D218,$F218:$F$520,$F218,$C218:$C$520,"EAPG")),1)))</f>
        <v/>
      </c>
      <c r="X218" s="172" t="str">
        <f t="shared" si="25"/>
        <v/>
      </c>
      <c r="Y218" s="138"/>
      <c r="Z218" s="173" t="str">
        <f t="shared" si="26"/>
        <v/>
      </c>
      <c r="AA218" s="174" t="str">
        <f t="shared" si="30"/>
        <v/>
      </c>
      <c r="AB218" s="175" t="str">
        <f t="shared" si="27"/>
        <v/>
      </c>
    </row>
    <row r="219" spans="2:28" ht="15" x14ac:dyDescent="0.25">
      <c r="B219" s="163">
        <f t="shared" si="31"/>
        <v>199</v>
      </c>
      <c r="C219" s="119"/>
      <c r="D219" s="190"/>
      <c r="E219" s="165"/>
      <c r="F219" s="166"/>
      <c r="G219" s="169" t="str">
        <f>IF(""=F219,"",MATCH(1*$F219,'EAPG Table'!$B:$B,0))</f>
        <v/>
      </c>
      <c r="H219" s="165" t="str" cm="1">
        <f t="array" ref="H219">IF($F219="","",INDEX('EAPG Table'!$C:$C,$G219))</f>
        <v/>
      </c>
      <c r="I219" s="167" t="str" cm="1">
        <f t="array" ref="I219">IF($F219="","",IF("EAPG"&lt;&gt;C219,0,INDEX('EAPG Table'!$I:$I,$G219)))</f>
        <v/>
      </c>
      <c r="J219" s="138" t="str" cm="1">
        <f t="array" ref="J219">IF($F219="", "", INDEX('EAPG Table'!$D:$D, $G219))</f>
        <v/>
      </c>
      <c r="K219" s="119"/>
      <c r="L219" s="224" t="str" cm="1">
        <f t="array" ref="L219">IF(""=$F219,"",TRIM(INDEX('EAPG Table'!$F:$F,$G219)))</f>
        <v/>
      </c>
      <c r="M219" s="163"/>
      <c r="N219" s="138" t="str">
        <f t="shared" si="28"/>
        <v/>
      </c>
      <c r="O219" s="138" t="str">
        <f t="shared" si="23"/>
        <v/>
      </c>
      <c r="P219" s="169" t="str" cm="1">
        <f t="array" ref="P219">IF(""=$F219,"",IF(450=1*$F219,  IF(0&lt;COUNTIFS(WeightRange,"&gt;"&amp;0,TypeRange,"2"), TRUE, IF(AND(0&lt;COUNTIFS(WeightRange,"&gt;"&amp;0,TypeRange,"3"),0=COUNTIFS(WeightRange,"&gt;"&amp;0,TypeRange,{"2","2?"})), FALSE, TRUE)), ""))</f>
        <v/>
      </c>
      <c r="Q219" s="169" t="str">
        <f>IF(""=$F219,"",IF(450=$F219,0&lt;COUNTIFS(WeightRange,"&gt;="&amp;$I219,DOSRange,$D219,EAPGRange,$F219,PaidRange,"EAPG")-COUNTIFS($I219:$I$520,$I219,$D219:$D$520,$D219,$F219:$F$520,$F219,$C219:$C$520,"EAPG"),FALSE))</f>
        <v/>
      </c>
      <c r="R219" s="169" t="str" cm="1">
        <f t="array" ref="R219">IF(""=$F219,"",AND("Yes"=$L219,0&lt;SUM(COUNTIFS(WeightRange,"&gt;"&amp;0,DOSRange,$D219,TypeRange,{"2","3","21","22","23","25"}))))</f>
        <v/>
      </c>
      <c r="S219" s="170" t="str">
        <f t="shared" si="29"/>
        <v/>
      </c>
      <c r="T219" s="138"/>
      <c r="U219" s="177" t="str">
        <f t="shared" si="24"/>
        <v/>
      </c>
      <c r="V219" s="171" t="str">
        <f>IF($F219="","",MAX(0.25,IF(AND("2"=$J219,1&lt;COUNTIF(TypeRange,2)),0.5^(COUNTIFS(TypeRange,"2",DOSRange,$D219,WeightRange,"&gt;="&amp;$I219)-COUNTIFS($J219:$J$520,"2",$D219:$D$520,$D219,$I219:$I$520,$I219)),1)))</f>
        <v/>
      </c>
      <c r="W219" s="171" t="str">
        <f>IF($F219="","",MAX(0.25,IF(AND("Yes"=$O219,1&lt;COUNTIFS(AncDiscoRange,"Yes",DOSRange,$D219,EAPGRange,$F219,PaidRange,"EAPG")),0.5^(COUNTIFS(AncDiscoRange,"Yes",WeightRange,"&gt;="&amp;$I219,DOSRange,$D219,EAPGRange,$F219,PaidRange,"EAPG")-COUNTIFS($O219:$O$520,"Yes",$I219:$I$520,$I219,$D219:$D$520,$D219,$F219:$F$520,$F219,$C219:$C$520,"EAPG")),1)))</f>
        <v/>
      </c>
      <c r="X219" s="172" t="str">
        <f t="shared" si="25"/>
        <v/>
      </c>
      <c r="Y219" s="138"/>
      <c r="Z219" s="173" t="str">
        <f t="shared" si="26"/>
        <v/>
      </c>
      <c r="AA219" s="174" t="str">
        <f t="shared" si="30"/>
        <v/>
      </c>
      <c r="AB219" s="175" t="str">
        <f t="shared" si="27"/>
        <v/>
      </c>
    </row>
    <row r="220" spans="2:28" ht="15" x14ac:dyDescent="0.25">
      <c r="B220" s="178">
        <f t="shared" si="31"/>
        <v>200</v>
      </c>
      <c r="C220" s="120"/>
      <c r="D220" s="191"/>
      <c r="E220" s="179"/>
      <c r="F220" s="166"/>
      <c r="G220" s="182" t="str">
        <f>IF(""=F220,"",MATCH(1*$F220,'EAPG Table'!$B:$B,0))</f>
        <v/>
      </c>
      <c r="H220" s="179" t="str" cm="1">
        <f t="array" ref="H220">IF($F220="","",INDEX('EAPG Table'!$C:$C,$G220))</f>
        <v/>
      </c>
      <c r="I220" s="180" t="str" cm="1">
        <f t="array" ref="I220">IF($F220="","",IF("EAPG"&lt;&gt;C220,0,INDEX('EAPG Table'!$I:$I,$G220)))</f>
        <v/>
      </c>
      <c r="J220" s="181" t="str" cm="1">
        <f t="array" ref="J220">IF($F220="", "", INDEX('EAPG Table'!$D:$D, $G220))</f>
        <v/>
      </c>
      <c r="K220" s="120"/>
      <c r="L220" s="225" t="str" cm="1">
        <f t="array" ref="L220">IF(""=$F220,"",TRIM(INDEX('EAPG Table'!$F:$F,$G220)))</f>
        <v/>
      </c>
      <c r="M220" s="163"/>
      <c r="N220" s="181" t="str">
        <f t="shared" si="28"/>
        <v/>
      </c>
      <c r="O220" s="181" t="str">
        <f t="shared" si="23"/>
        <v/>
      </c>
      <c r="P220" s="182" t="str" cm="1">
        <f t="array" ref="P220">IF(""=$F220,"",IF(450=1*$F220,  IF(0&lt;COUNTIFS(WeightRange,"&gt;"&amp;0,TypeRange,"2"), TRUE, IF(AND(0&lt;COUNTIFS(WeightRange,"&gt;"&amp;0,TypeRange,"3"),0=COUNTIFS(WeightRange,"&gt;"&amp;0,TypeRange,{"2","2?"})), FALSE, TRUE)), ""))</f>
        <v/>
      </c>
      <c r="Q220" s="182" t="str">
        <f>IF(""=$F220,"",IF(450=$F220,0&lt;COUNTIFS(WeightRange,"&gt;="&amp;$I220,DOSRange,$D220,EAPGRange,$F220,PaidRange,"EAPG")-COUNTIFS($I220:$I$520,$I220,$D220:$D$520,$D220,$F220:$F$520,$F220,$C220:$C$520,"EAPG"),FALSE))</f>
        <v/>
      </c>
      <c r="R220" s="182" t="str" cm="1">
        <f t="array" ref="R220">IF(""=$F220,"",AND("Yes"=$L220,0&lt;SUM(COUNTIFS(WeightRange,"&gt;"&amp;0,DOSRange,$D220,TypeRange,{"2","3","21","22","23","25"}))))</f>
        <v/>
      </c>
      <c r="S220" s="183" t="str">
        <f t="shared" si="29"/>
        <v/>
      </c>
      <c r="T220" s="138"/>
      <c r="U220" s="184" t="str">
        <f t="shared" si="24"/>
        <v/>
      </c>
      <c r="V220" s="185" t="str">
        <f>IF($F220="","",MAX(0.25,IF(AND("2"=$J220,1&lt;COUNTIF(TypeRange,2)),0.5^(COUNTIFS(TypeRange,"2",DOSRange,$D220,WeightRange,"&gt;="&amp;$I220)-COUNTIFS($J220:$J$520,"2",$D220:$D$520,$D220,$I220:$I$520,$I220)),1)))</f>
        <v/>
      </c>
      <c r="W220" s="185" t="str">
        <f>IF($F220="","",MAX(0.25,IF(AND("Yes"=$O220,1&lt;COUNTIFS(AncDiscoRange,"Yes",DOSRange,$D220,EAPGRange,$F220,PaidRange,"EAPG")),0.5^(COUNTIFS(AncDiscoRange,"Yes",WeightRange,"&gt;="&amp;$I220,DOSRange,$D220,EAPGRange,$F220,PaidRange,"EAPG")-COUNTIFS($O220:$O$520,"Yes",$I220:$I$520,$I220,$D220:$D$520,$D220,$F220:$F$520,$F220,$C220:$C$520,"EAPG")),1)))</f>
        <v/>
      </c>
      <c r="X220" s="186" t="str">
        <f t="shared" si="25"/>
        <v/>
      </c>
      <c r="Y220" s="138"/>
      <c r="Z220" s="187" t="str">
        <f t="shared" si="26"/>
        <v/>
      </c>
      <c r="AA220" s="188" t="str">
        <f t="shared" si="30"/>
        <v/>
      </c>
      <c r="AB220" s="189" t="str">
        <f t="shared" si="27"/>
        <v/>
      </c>
    </row>
    <row r="221" spans="2:28" ht="15" x14ac:dyDescent="0.25">
      <c r="B221" s="163">
        <f t="shared" si="31"/>
        <v>201</v>
      </c>
      <c r="C221" s="119"/>
      <c r="D221" s="190"/>
      <c r="E221" s="165"/>
      <c r="F221" s="166"/>
      <c r="G221" s="169" t="str">
        <f>IF(""=F221,"",MATCH(1*$F221,'EAPG Table'!$B:$B,0))</f>
        <v/>
      </c>
      <c r="H221" s="165" t="str" cm="1">
        <f t="array" ref="H221">IF($F221="","",INDEX('EAPG Table'!$C:$C,$G221))</f>
        <v/>
      </c>
      <c r="I221" s="167" t="str" cm="1">
        <f t="array" ref="I221">IF($F221="","",IF("EAPG"&lt;&gt;C221,0,INDEX('EAPG Table'!$I:$I,$G221)))</f>
        <v/>
      </c>
      <c r="J221" s="138" t="str" cm="1">
        <f t="array" ref="J221">IF($F221="", "", INDEX('EAPG Table'!$D:$D, $G221))</f>
        <v/>
      </c>
      <c r="K221" s="119"/>
      <c r="L221" s="224" t="str" cm="1">
        <f t="array" ref="L221">IF(""=$F221,"",TRIM(INDEX('EAPG Table'!$F:$F,$G221)))</f>
        <v/>
      </c>
      <c r="M221" s="163"/>
      <c r="N221" s="138" t="str">
        <f t="shared" si="28"/>
        <v/>
      </c>
      <c r="O221" s="138" t="str">
        <f t="shared" si="23"/>
        <v/>
      </c>
      <c r="P221" s="169" t="str" cm="1">
        <f t="array" ref="P221">IF(""=$F221,"",IF(450=1*$F221,  IF(0&lt;COUNTIFS(WeightRange,"&gt;"&amp;0,TypeRange,"2"), TRUE, IF(AND(0&lt;COUNTIFS(WeightRange,"&gt;"&amp;0,TypeRange,"3"),0=COUNTIFS(WeightRange,"&gt;"&amp;0,TypeRange,{"2","2?"})), FALSE, TRUE)), ""))</f>
        <v/>
      </c>
      <c r="Q221" s="169" t="str">
        <f>IF(""=$F221,"",IF(450=$F221,0&lt;COUNTIFS(WeightRange,"&gt;="&amp;$I221,DOSRange,$D221,EAPGRange,$F221,PaidRange,"EAPG")-COUNTIFS($I221:$I$520,$I221,$D221:$D$520,$D221,$F221:$F$520,$F221,$C221:$C$520,"EAPG"),FALSE))</f>
        <v/>
      </c>
      <c r="R221" s="169" t="str" cm="1">
        <f t="array" ref="R221">IF(""=$F221,"",AND("Yes"=$L221,0&lt;SUM(COUNTIFS(WeightRange,"&gt;"&amp;0,DOSRange,$D221,TypeRange,{"2","3","21","22","23","25"}))))</f>
        <v/>
      </c>
      <c r="S221" s="170" t="str">
        <f t="shared" si="29"/>
        <v/>
      </c>
      <c r="T221" s="138"/>
      <c r="U221" s="177" t="str">
        <f t="shared" si="24"/>
        <v/>
      </c>
      <c r="V221" s="171" t="str">
        <f>IF($F221="","",MAX(0.25,IF(AND("2"=$J221,1&lt;COUNTIF(TypeRange,2)),0.5^(COUNTIFS(TypeRange,"2",DOSRange,$D221,WeightRange,"&gt;="&amp;$I221)-COUNTIFS($J221:$J$520,"2",$D221:$D$520,$D221,$I221:$I$520,$I221)),1)))</f>
        <v/>
      </c>
      <c r="W221" s="171" t="str">
        <f>IF($F221="","",MAX(0.25,IF(AND("Yes"=$O221,1&lt;COUNTIFS(AncDiscoRange,"Yes",DOSRange,$D221,EAPGRange,$F221,PaidRange,"EAPG")),0.5^(COUNTIFS(AncDiscoRange,"Yes",WeightRange,"&gt;="&amp;$I221,DOSRange,$D221,EAPGRange,$F221,PaidRange,"EAPG")-COUNTIFS($O221:$O$520,"Yes",$I221:$I$520,$I221,$D221:$D$520,$D221,$F221:$F$520,$F221,$C221:$C$520,"EAPG")),1)))</f>
        <v/>
      </c>
      <c r="X221" s="172" t="str">
        <f t="shared" si="25"/>
        <v/>
      </c>
      <c r="Y221" s="138"/>
      <c r="Z221" s="173" t="str">
        <f t="shared" si="26"/>
        <v/>
      </c>
      <c r="AA221" s="174" t="str">
        <f t="shared" si="30"/>
        <v/>
      </c>
      <c r="AB221" s="175" t="str">
        <f t="shared" si="27"/>
        <v/>
      </c>
    </row>
    <row r="222" spans="2:28" ht="15" x14ac:dyDescent="0.25">
      <c r="B222" s="163">
        <f t="shared" si="31"/>
        <v>202</v>
      </c>
      <c r="C222" s="119"/>
      <c r="D222" s="190"/>
      <c r="E222" s="165"/>
      <c r="F222" s="166"/>
      <c r="G222" s="169" t="str">
        <f>IF(""=F222,"",MATCH(1*$F222,'EAPG Table'!$B:$B,0))</f>
        <v/>
      </c>
      <c r="H222" s="165" t="str" cm="1">
        <f t="array" ref="H222">IF($F222="","",INDEX('EAPG Table'!$C:$C,$G222))</f>
        <v/>
      </c>
      <c r="I222" s="167" t="str" cm="1">
        <f t="array" ref="I222">IF($F222="","",IF("EAPG"&lt;&gt;C222,0,INDEX('EAPG Table'!$I:$I,$G222)))</f>
        <v/>
      </c>
      <c r="J222" s="138" t="str" cm="1">
        <f t="array" ref="J222">IF($F222="", "", INDEX('EAPG Table'!$D:$D, $G222))</f>
        <v/>
      </c>
      <c r="K222" s="119"/>
      <c r="L222" s="224" t="str" cm="1">
        <f t="array" ref="L222">IF(""=$F222,"",TRIM(INDEX('EAPG Table'!$F:$F,$G222)))</f>
        <v/>
      </c>
      <c r="M222" s="163"/>
      <c r="N222" s="138" t="str">
        <f t="shared" si="28"/>
        <v/>
      </c>
      <c r="O222" s="138" t="str">
        <f t="shared" si="23"/>
        <v/>
      </c>
      <c r="P222" s="169" t="str" cm="1">
        <f t="array" ref="P222">IF(""=$F222,"",IF(450=1*$F222,  IF(0&lt;COUNTIFS(WeightRange,"&gt;"&amp;0,TypeRange,"2"), TRUE, IF(AND(0&lt;COUNTIFS(WeightRange,"&gt;"&amp;0,TypeRange,"3"),0=COUNTIFS(WeightRange,"&gt;"&amp;0,TypeRange,{"2","2?"})), FALSE, TRUE)), ""))</f>
        <v/>
      </c>
      <c r="Q222" s="169" t="str">
        <f>IF(""=$F222,"",IF(450=$F222,0&lt;COUNTIFS(WeightRange,"&gt;="&amp;$I222,DOSRange,$D222,EAPGRange,$F222,PaidRange,"EAPG")-COUNTIFS($I222:$I$520,$I222,$D222:$D$520,$D222,$F222:$F$520,$F222,$C222:$C$520,"EAPG"),FALSE))</f>
        <v/>
      </c>
      <c r="R222" s="169" t="str" cm="1">
        <f t="array" ref="R222">IF(""=$F222,"",AND("Yes"=$L222,0&lt;SUM(COUNTIFS(WeightRange,"&gt;"&amp;0,DOSRange,$D222,TypeRange,{"2","3","21","22","23","25"}))))</f>
        <v/>
      </c>
      <c r="S222" s="170" t="str">
        <f t="shared" si="29"/>
        <v/>
      </c>
      <c r="T222" s="138"/>
      <c r="U222" s="177" t="str">
        <f t="shared" si="24"/>
        <v/>
      </c>
      <c r="V222" s="171" t="str">
        <f>IF($F222="","",MAX(0.25,IF(AND("2"=$J222,1&lt;COUNTIF(TypeRange,2)),0.5^(COUNTIFS(TypeRange,"2",DOSRange,$D222,WeightRange,"&gt;="&amp;$I222)-COUNTIFS($J222:$J$520,"2",$D222:$D$520,$D222,$I222:$I$520,$I222)),1)))</f>
        <v/>
      </c>
      <c r="W222" s="171" t="str">
        <f>IF($F222="","",MAX(0.25,IF(AND("Yes"=$O222,1&lt;COUNTIFS(AncDiscoRange,"Yes",DOSRange,$D222,EAPGRange,$F222,PaidRange,"EAPG")),0.5^(COUNTIFS(AncDiscoRange,"Yes",WeightRange,"&gt;="&amp;$I222,DOSRange,$D222,EAPGRange,$F222,PaidRange,"EAPG")-COUNTIFS($O222:$O$520,"Yes",$I222:$I$520,$I222,$D222:$D$520,$D222,$F222:$F$520,$F222,$C222:$C$520,"EAPG")),1)))</f>
        <v/>
      </c>
      <c r="X222" s="172" t="str">
        <f t="shared" si="25"/>
        <v/>
      </c>
      <c r="Y222" s="138"/>
      <c r="Z222" s="173" t="str">
        <f t="shared" si="26"/>
        <v/>
      </c>
      <c r="AA222" s="174" t="str">
        <f t="shared" si="30"/>
        <v/>
      </c>
      <c r="AB222" s="175" t="str">
        <f t="shared" si="27"/>
        <v/>
      </c>
    </row>
    <row r="223" spans="2:28" ht="15" x14ac:dyDescent="0.25">
      <c r="B223" s="163">
        <f t="shared" si="31"/>
        <v>203</v>
      </c>
      <c r="C223" s="119"/>
      <c r="D223" s="190"/>
      <c r="E223" s="165"/>
      <c r="F223" s="166"/>
      <c r="G223" s="169" t="str">
        <f>IF(""=F223,"",MATCH(1*$F223,'EAPG Table'!$B:$B,0))</f>
        <v/>
      </c>
      <c r="H223" s="165" t="str" cm="1">
        <f t="array" ref="H223">IF($F223="","",INDEX('EAPG Table'!$C:$C,$G223))</f>
        <v/>
      </c>
      <c r="I223" s="167" t="str" cm="1">
        <f t="array" ref="I223">IF($F223="","",IF("EAPG"&lt;&gt;C223,0,INDEX('EAPG Table'!$I:$I,$G223)))</f>
        <v/>
      </c>
      <c r="J223" s="138" t="str" cm="1">
        <f t="array" ref="J223">IF($F223="", "", INDEX('EAPG Table'!$D:$D, $G223))</f>
        <v/>
      </c>
      <c r="K223" s="119"/>
      <c r="L223" s="224" t="str" cm="1">
        <f t="array" ref="L223">IF(""=$F223,"",TRIM(INDEX('EAPG Table'!$F:$F,$G223)))</f>
        <v/>
      </c>
      <c r="M223" s="163"/>
      <c r="N223" s="138" t="str">
        <f t="shared" si="28"/>
        <v/>
      </c>
      <c r="O223" s="138" t="str">
        <f t="shared" si="23"/>
        <v/>
      </c>
      <c r="P223" s="169" t="str" cm="1">
        <f t="array" ref="P223">IF(""=$F223,"",IF(450=1*$F223,  IF(0&lt;COUNTIFS(WeightRange,"&gt;"&amp;0,TypeRange,"2"), TRUE, IF(AND(0&lt;COUNTIFS(WeightRange,"&gt;"&amp;0,TypeRange,"3"),0=COUNTIFS(WeightRange,"&gt;"&amp;0,TypeRange,{"2","2?"})), FALSE, TRUE)), ""))</f>
        <v/>
      </c>
      <c r="Q223" s="169" t="str">
        <f>IF(""=$F223,"",IF(450=$F223,0&lt;COUNTIFS(WeightRange,"&gt;="&amp;$I223,DOSRange,$D223,EAPGRange,$F223,PaidRange,"EAPG")-COUNTIFS($I223:$I$520,$I223,$D223:$D$520,$D223,$F223:$F$520,$F223,$C223:$C$520,"EAPG"),FALSE))</f>
        <v/>
      </c>
      <c r="R223" s="169" t="str" cm="1">
        <f t="array" ref="R223">IF(""=$F223,"",AND("Yes"=$L223,0&lt;SUM(COUNTIFS(WeightRange,"&gt;"&amp;0,DOSRange,$D223,TypeRange,{"2","3","21","22","23","25"}))))</f>
        <v/>
      </c>
      <c r="S223" s="170" t="str">
        <f t="shared" si="29"/>
        <v/>
      </c>
      <c r="T223" s="138"/>
      <c r="U223" s="177" t="str">
        <f t="shared" si="24"/>
        <v/>
      </c>
      <c r="V223" s="171" t="str">
        <f>IF($F223="","",MAX(0.25,IF(AND("2"=$J223,1&lt;COUNTIF(TypeRange,2)),0.5^(COUNTIFS(TypeRange,"2",DOSRange,$D223,WeightRange,"&gt;="&amp;$I223)-COUNTIFS($J223:$J$520,"2",$D223:$D$520,$D223,$I223:$I$520,$I223)),1)))</f>
        <v/>
      </c>
      <c r="W223" s="171" t="str">
        <f>IF($F223="","",MAX(0.25,IF(AND("Yes"=$O223,1&lt;COUNTIFS(AncDiscoRange,"Yes",DOSRange,$D223,EAPGRange,$F223,PaidRange,"EAPG")),0.5^(COUNTIFS(AncDiscoRange,"Yes",WeightRange,"&gt;="&amp;$I223,DOSRange,$D223,EAPGRange,$F223,PaidRange,"EAPG")-COUNTIFS($O223:$O$520,"Yes",$I223:$I$520,$I223,$D223:$D$520,$D223,$F223:$F$520,$F223,$C223:$C$520,"EAPG")),1)))</f>
        <v/>
      </c>
      <c r="X223" s="172" t="str">
        <f t="shared" si="25"/>
        <v/>
      </c>
      <c r="Y223" s="138"/>
      <c r="Z223" s="173" t="str">
        <f t="shared" si="26"/>
        <v/>
      </c>
      <c r="AA223" s="174" t="str">
        <f t="shared" si="30"/>
        <v/>
      </c>
      <c r="AB223" s="175" t="str">
        <f t="shared" si="27"/>
        <v/>
      </c>
    </row>
    <row r="224" spans="2:28" ht="15" x14ac:dyDescent="0.25">
      <c r="B224" s="163">
        <f t="shared" si="31"/>
        <v>204</v>
      </c>
      <c r="C224" s="119"/>
      <c r="D224" s="190"/>
      <c r="E224" s="165"/>
      <c r="F224" s="166"/>
      <c r="G224" s="169" t="str">
        <f>IF(""=F224,"",MATCH(1*$F224,'EAPG Table'!$B:$B,0))</f>
        <v/>
      </c>
      <c r="H224" s="165" t="str" cm="1">
        <f t="array" ref="H224">IF($F224="","",INDEX('EAPG Table'!$C:$C,$G224))</f>
        <v/>
      </c>
      <c r="I224" s="167" t="str" cm="1">
        <f t="array" ref="I224">IF($F224="","",IF("EAPG"&lt;&gt;C224,0,INDEX('EAPG Table'!$I:$I,$G224)))</f>
        <v/>
      </c>
      <c r="J224" s="138" t="str" cm="1">
        <f t="array" ref="J224">IF($F224="", "", INDEX('EAPG Table'!$D:$D, $G224))</f>
        <v/>
      </c>
      <c r="K224" s="119"/>
      <c r="L224" s="224" t="str" cm="1">
        <f t="array" ref="L224">IF(""=$F224,"",TRIM(INDEX('EAPG Table'!$F:$F,$G224)))</f>
        <v/>
      </c>
      <c r="M224" s="163"/>
      <c r="N224" s="138" t="str">
        <f t="shared" si="28"/>
        <v/>
      </c>
      <c r="O224" s="138" t="str">
        <f t="shared" si="23"/>
        <v/>
      </c>
      <c r="P224" s="169" t="str" cm="1">
        <f t="array" ref="P224">IF(""=$F224,"",IF(450=1*$F224,  IF(0&lt;COUNTIFS(WeightRange,"&gt;"&amp;0,TypeRange,"2"), TRUE, IF(AND(0&lt;COUNTIFS(WeightRange,"&gt;"&amp;0,TypeRange,"3"),0=COUNTIFS(WeightRange,"&gt;"&amp;0,TypeRange,{"2","2?"})), FALSE, TRUE)), ""))</f>
        <v/>
      </c>
      <c r="Q224" s="169" t="str">
        <f>IF(""=$F224,"",IF(450=$F224,0&lt;COUNTIFS(WeightRange,"&gt;="&amp;$I224,DOSRange,$D224,EAPGRange,$F224,PaidRange,"EAPG")-COUNTIFS($I224:$I$520,$I224,$D224:$D$520,$D224,$F224:$F$520,$F224,$C224:$C$520,"EAPG"),FALSE))</f>
        <v/>
      </c>
      <c r="R224" s="169" t="str" cm="1">
        <f t="array" ref="R224">IF(""=$F224,"",AND("Yes"=$L224,0&lt;SUM(COUNTIFS(WeightRange,"&gt;"&amp;0,DOSRange,$D224,TypeRange,{"2","3","21","22","23","25"}))))</f>
        <v/>
      </c>
      <c r="S224" s="170" t="str">
        <f t="shared" si="29"/>
        <v/>
      </c>
      <c r="T224" s="138"/>
      <c r="U224" s="177" t="str">
        <f t="shared" si="24"/>
        <v/>
      </c>
      <c r="V224" s="171" t="str">
        <f>IF($F224="","",MAX(0.25,IF(AND("2"=$J224,1&lt;COUNTIF(TypeRange,2)),0.5^(COUNTIFS(TypeRange,"2",DOSRange,$D224,WeightRange,"&gt;="&amp;$I224)-COUNTIFS($J224:$J$520,"2",$D224:$D$520,$D224,$I224:$I$520,$I224)),1)))</f>
        <v/>
      </c>
      <c r="W224" s="171" t="str">
        <f>IF($F224="","",MAX(0.25,IF(AND("Yes"=$O224,1&lt;COUNTIFS(AncDiscoRange,"Yes",DOSRange,$D224,EAPGRange,$F224,PaidRange,"EAPG")),0.5^(COUNTIFS(AncDiscoRange,"Yes",WeightRange,"&gt;="&amp;$I224,DOSRange,$D224,EAPGRange,$F224,PaidRange,"EAPG")-COUNTIFS($O224:$O$520,"Yes",$I224:$I$520,$I224,$D224:$D$520,$D224,$F224:$F$520,$F224,$C224:$C$520,"EAPG")),1)))</f>
        <v/>
      </c>
      <c r="X224" s="172" t="str">
        <f t="shared" si="25"/>
        <v/>
      </c>
      <c r="Y224" s="138"/>
      <c r="Z224" s="173" t="str">
        <f t="shared" si="26"/>
        <v/>
      </c>
      <c r="AA224" s="174" t="str">
        <f t="shared" si="30"/>
        <v/>
      </c>
      <c r="AB224" s="175" t="str">
        <f t="shared" si="27"/>
        <v/>
      </c>
    </row>
    <row r="225" spans="2:28" ht="15" x14ac:dyDescent="0.25">
      <c r="B225" s="178">
        <f t="shared" si="31"/>
        <v>205</v>
      </c>
      <c r="C225" s="120"/>
      <c r="D225" s="191"/>
      <c r="E225" s="179"/>
      <c r="F225" s="166"/>
      <c r="G225" s="182" t="str">
        <f>IF(""=F225,"",MATCH(1*$F225,'EAPG Table'!$B:$B,0))</f>
        <v/>
      </c>
      <c r="H225" s="179" t="str" cm="1">
        <f t="array" ref="H225">IF($F225="","",INDEX('EAPG Table'!$C:$C,$G225))</f>
        <v/>
      </c>
      <c r="I225" s="180" t="str" cm="1">
        <f t="array" ref="I225">IF($F225="","",IF("EAPG"&lt;&gt;C225,0,INDEX('EAPG Table'!$I:$I,$G225)))</f>
        <v/>
      </c>
      <c r="J225" s="181" t="str" cm="1">
        <f t="array" ref="J225">IF($F225="", "", INDEX('EAPG Table'!$D:$D, $G225))</f>
        <v/>
      </c>
      <c r="K225" s="120"/>
      <c r="L225" s="225" t="str" cm="1">
        <f t="array" ref="L225">IF(""=$F225,"",TRIM(INDEX('EAPG Table'!$F:$F,$G225)))</f>
        <v/>
      </c>
      <c r="M225" s="163"/>
      <c r="N225" s="181" t="str">
        <f t="shared" si="28"/>
        <v/>
      </c>
      <c r="O225" s="181" t="str">
        <f t="shared" si="23"/>
        <v/>
      </c>
      <c r="P225" s="182" t="str" cm="1">
        <f t="array" ref="P225">IF(""=$F225,"",IF(450=1*$F225,  IF(0&lt;COUNTIFS(WeightRange,"&gt;"&amp;0,TypeRange,"2"), TRUE, IF(AND(0&lt;COUNTIFS(WeightRange,"&gt;"&amp;0,TypeRange,"3"),0=COUNTIFS(WeightRange,"&gt;"&amp;0,TypeRange,{"2","2?"})), FALSE, TRUE)), ""))</f>
        <v/>
      </c>
      <c r="Q225" s="182" t="str">
        <f>IF(""=$F225,"",IF(450=$F225,0&lt;COUNTIFS(WeightRange,"&gt;="&amp;$I225,DOSRange,$D225,EAPGRange,$F225,PaidRange,"EAPG")-COUNTIFS($I225:$I$520,$I225,$D225:$D$520,$D225,$F225:$F$520,$F225,$C225:$C$520,"EAPG"),FALSE))</f>
        <v/>
      </c>
      <c r="R225" s="182" t="str" cm="1">
        <f t="array" ref="R225">IF(""=$F225,"",AND("Yes"=$L225,0&lt;SUM(COUNTIFS(WeightRange,"&gt;"&amp;0,DOSRange,$D225,TypeRange,{"2","3","21","22","23","25"}))))</f>
        <v/>
      </c>
      <c r="S225" s="183" t="str">
        <f t="shared" si="29"/>
        <v/>
      </c>
      <c r="T225" s="138"/>
      <c r="U225" s="184" t="str">
        <f t="shared" si="24"/>
        <v/>
      </c>
      <c r="V225" s="185" t="str">
        <f>IF($F225="","",MAX(0.25,IF(AND("2"=$J225,1&lt;COUNTIF(TypeRange,2)),0.5^(COUNTIFS(TypeRange,"2",DOSRange,$D225,WeightRange,"&gt;="&amp;$I225)-COUNTIFS($J225:$J$520,"2",$D225:$D$520,$D225,$I225:$I$520,$I225)),1)))</f>
        <v/>
      </c>
      <c r="W225" s="185" t="str">
        <f>IF($F225="","",MAX(0.25,IF(AND("Yes"=$O225,1&lt;COUNTIFS(AncDiscoRange,"Yes",DOSRange,$D225,EAPGRange,$F225,PaidRange,"EAPG")),0.5^(COUNTIFS(AncDiscoRange,"Yes",WeightRange,"&gt;="&amp;$I225,DOSRange,$D225,EAPGRange,$F225,PaidRange,"EAPG")-COUNTIFS($O225:$O$520,"Yes",$I225:$I$520,$I225,$D225:$D$520,$D225,$F225:$F$520,$F225,$C225:$C$520,"EAPG")),1)))</f>
        <v/>
      </c>
      <c r="X225" s="186" t="str">
        <f t="shared" si="25"/>
        <v/>
      </c>
      <c r="Y225" s="138"/>
      <c r="Z225" s="187" t="str">
        <f t="shared" si="26"/>
        <v/>
      </c>
      <c r="AA225" s="188" t="str">
        <f t="shared" si="30"/>
        <v/>
      </c>
      <c r="AB225" s="189" t="str">
        <f t="shared" si="27"/>
        <v/>
      </c>
    </row>
    <row r="226" spans="2:28" ht="15" x14ac:dyDescent="0.25">
      <c r="B226" s="163">
        <f t="shared" si="31"/>
        <v>206</v>
      </c>
      <c r="C226" s="119"/>
      <c r="D226" s="190"/>
      <c r="E226" s="165"/>
      <c r="F226" s="166"/>
      <c r="G226" s="169" t="str">
        <f>IF(""=F226,"",MATCH(1*$F226,'EAPG Table'!$B:$B,0))</f>
        <v/>
      </c>
      <c r="H226" s="165" t="str" cm="1">
        <f t="array" ref="H226">IF($F226="","",INDEX('EAPG Table'!$C:$C,$G226))</f>
        <v/>
      </c>
      <c r="I226" s="167" t="str" cm="1">
        <f t="array" ref="I226">IF($F226="","",IF("EAPG"&lt;&gt;C226,0,INDEX('EAPG Table'!$I:$I,$G226)))</f>
        <v/>
      </c>
      <c r="J226" s="138" t="str" cm="1">
        <f t="array" ref="J226">IF($F226="", "", INDEX('EAPG Table'!$D:$D, $G226))</f>
        <v/>
      </c>
      <c r="K226" s="119"/>
      <c r="L226" s="224" t="str" cm="1">
        <f t="array" ref="L226">IF(""=$F226,"",TRIM(INDEX('EAPG Table'!$F:$F,$G226)))</f>
        <v/>
      </c>
      <c r="M226" s="163"/>
      <c r="N226" s="138" t="str">
        <f t="shared" si="28"/>
        <v/>
      </c>
      <c r="O226" s="138" t="str">
        <f t="shared" si="23"/>
        <v/>
      </c>
      <c r="P226" s="169" t="str" cm="1">
        <f t="array" ref="P226">IF(""=$F226,"",IF(450=1*$F226,  IF(0&lt;COUNTIFS(WeightRange,"&gt;"&amp;0,TypeRange,"2"), TRUE, IF(AND(0&lt;COUNTIFS(WeightRange,"&gt;"&amp;0,TypeRange,"3"),0=COUNTIFS(WeightRange,"&gt;"&amp;0,TypeRange,{"2","2?"})), FALSE, TRUE)), ""))</f>
        <v/>
      </c>
      <c r="Q226" s="169" t="str">
        <f>IF(""=$F226,"",IF(450=$F226,0&lt;COUNTIFS(WeightRange,"&gt;="&amp;$I226,DOSRange,$D226,EAPGRange,$F226,PaidRange,"EAPG")-COUNTIFS($I226:$I$520,$I226,$D226:$D$520,$D226,$F226:$F$520,$F226,$C226:$C$520,"EAPG"),FALSE))</f>
        <v/>
      </c>
      <c r="R226" s="169" t="str" cm="1">
        <f t="array" ref="R226">IF(""=$F226,"",AND("Yes"=$L226,0&lt;SUM(COUNTIFS(WeightRange,"&gt;"&amp;0,DOSRange,$D226,TypeRange,{"2","3","21","22","23","25"}))))</f>
        <v/>
      </c>
      <c r="S226" s="170" t="str">
        <f t="shared" si="29"/>
        <v/>
      </c>
      <c r="T226" s="138"/>
      <c r="U226" s="177" t="str">
        <f t="shared" si="24"/>
        <v/>
      </c>
      <c r="V226" s="171" t="str">
        <f>IF($F226="","",MAX(0.25,IF(AND("2"=$J226,1&lt;COUNTIF(TypeRange,2)),0.5^(COUNTIFS(TypeRange,"2",DOSRange,$D226,WeightRange,"&gt;="&amp;$I226)-COUNTIFS($J226:$J$520,"2",$D226:$D$520,$D226,$I226:$I$520,$I226)),1)))</f>
        <v/>
      </c>
      <c r="W226" s="171" t="str">
        <f>IF($F226="","",MAX(0.25,IF(AND("Yes"=$O226,1&lt;COUNTIFS(AncDiscoRange,"Yes",DOSRange,$D226,EAPGRange,$F226,PaidRange,"EAPG")),0.5^(COUNTIFS(AncDiscoRange,"Yes",WeightRange,"&gt;="&amp;$I226,DOSRange,$D226,EAPGRange,$F226,PaidRange,"EAPG")-COUNTIFS($O226:$O$520,"Yes",$I226:$I$520,$I226,$D226:$D$520,$D226,$F226:$F$520,$F226,$C226:$C$520,"EAPG")),1)))</f>
        <v/>
      </c>
      <c r="X226" s="172" t="str">
        <f t="shared" si="25"/>
        <v/>
      </c>
      <c r="Y226" s="138"/>
      <c r="Z226" s="173" t="str">
        <f t="shared" si="26"/>
        <v/>
      </c>
      <c r="AA226" s="174" t="str">
        <f t="shared" si="30"/>
        <v/>
      </c>
      <c r="AB226" s="175" t="str">
        <f t="shared" si="27"/>
        <v/>
      </c>
    </row>
    <row r="227" spans="2:28" ht="15" x14ac:dyDescent="0.25">
      <c r="B227" s="163">
        <f t="shared" si="31"/>
        <v>207</v>
      </c>
      <c r="C227" s="119"/>
      <c r="D227" s="190"/>
      <c r="E227" s="165"/>
      <c r="F227" s="166"/>
      <c r="G227" s="169" t="str">
        <f>IF(""=F227,"",MATCH(1*$F227,'EAPG Table'!$B:$B,0))</f>
        <v/>
      </c>
      <c r="H227" s="165" t="str" cm="1">
        <f t="array" ref="H227">IF($F227="","",INDEX('EAPG Table'!$C:$C,$G227))</f>
        <v/>
      </c>
      <c r="I227" s="167" t="str" cm="1">
        <f t="array" ref="I227">IF($F227="","",IF("EAPG"&lt;&gt;C227,0,INDEX('EAPG Table'!$I:$I,$G227)))</f>
        <v/>
      </c>
      <c r="J227" s="138" t="str" cm="1">
        <f t="array" ref="J227">IF($F227="", "", INDEX('EAPG Table'!$D:$D, $G227))</f>
        <v/>
      </c>
      <c r="K227" s="119"/>
      <c r="L227" s="224" t="str" cm="1">
        <f t="array" ref="L227">IF(""=$F227,"",TRIM(INDEX('EAPG Table'!$F:$F,$G227)))</f>
        <v/>
      </c>
      <c r="M227" s="163"/>
      <c r="N227" s="138" t="str">
        <f t="shared" si="28"/>
        <v/>
      </c>
      <c r="O227" s="138" t="str">
        <f t="shared" si="23"/>
        <v/>
      </c>
      <c r="P227" s="169" t="str" cm="1">
        <f t="array" ref="P227">IF(""=$F227,"",IF(450=1*$F227,  IF(0&lt;COUNTIFS(WeightRange,"&gt;"&amp;0,TypeRange,"2"), TRUE, IF(AND(0&lt;COUNTIFS(WeightRange,"&gt;"&amp;0,TypeRange,"3"),0=COUNTIFS(WeightRange,"&gt;"&amp;0,TypeRange,{"2","2?"})), FALSE, TRUE)), ""))</f>
        <v/>
      </c>
      <c r="Q227" s="169" t="str">
        <f>IF(""=$F227,"",IF(450=$F227,0&lt;COUNTIFS(WeightRange,"&gt;="&amp;$I227,DOSRange,$D227,EAPGRange,$F227,PaidRange,"EAPG")-COUNTIFS($I227:$I$520,$I227,$D227:$D$520,$D227,$F227:$F$520,$F227,$C227:$C$520,"EAPG"),FALSE))</f>
        <v/>
      </c>
      <c r="R227" s="169" t="str" cm="1">
        <f t="array" ref="R227">IF(""=$F227,"",AND("Yes"=$L227,0&lt;SUM(COUNTIFS(WeightRange,"&gt;"&amp;0,DOSRange,$D227,TypeRange,{"2","3","21","22","23","25"}))))</f>
        <v/>
      </c>
      <c r="S227" s="170" t="str">
        <f t="shared" si="29"/>
        <v/>
      </c>
      <c r="T227" s="138"/>
      <c r="U227" s="177" t="str">
        <f t="shared" si="24"/>
        <v/>
      </c>
      <c r="V227" s="171" t="str">
        <f>IF($F227="","",MAX(0.25,IF(AND("2"=$J227,1&lt;COUNTIF(TypeRange,2)),0.5^(COUNTIFS(TypeRange,"2",DOSRange,$D227,WeightRange,"&gt;="&amp;$I227)-COUNTIFS($J227:$J$520,"2",$D227:$D$520,$D227,$I227:$I$520,$I227)),1)))</f>
        <v/>
      </c>
      <c r="W227" s="171" t="str">
        <f>IF($F227="","",MAX(0.25,IF(AND("Yes"=$O227,1&lt;COUNTIFS(AncDiscoRange,"Yes",DOSRange,$D227,EAPGRange,$F227,PaidRange,"EAPG")),0.5^(COUNTIFS(AncDiscoRange,"Yes",WeightRange,"&gt;="&amp;$I227,DOSRange,$D227,EAPGRange,$F227,PaidRange,"EAPG")-COUNTIFS($O227:$O$520,"Yes",$I227:$I$520,$I227,$D227:$D$520,$D227,$F227:$F$520,$F227,$C227:$C$520,"EAPG")),1)))</f>
        <v/>
      </c>
      <c r="X227" s="172" t="str">
        <f t="shared" si="25"/>
        <v/>
      </c>
      <c r="Y227" s="138"/>
      <c r="Z227" s="173" t="str">
        <f t="shared" si="26"/>
        <v/>
      </c>
      <c r="AA227" s="174" t="str">
        <f t="shared" si="30"/>
        <v/>
      </c>
      <c r="AB227" s="175" t="str">
        <f t="shared" si="27"/>
        <v/>
      </c>
    </row>
    <row r="228" spans="2:28" ht="15" x14ac:dyDescent="0.25">
      <c r="B228" s="163">
        <f t="shared" si="31"/>
        <v>208</v>
      </c>
      <c r="C228" s="119"/>
      <c r="D228" s="190"/>
      <c r="E228" s="165"/>
      <c r="F228" s="166"/>
      <c r="G228" s="169" t="str">
        <f>IF(""=F228,"",MATCH(1*$F228,'EAPG Table'!$B:$B,0))</f>
        <v/>
      </c>
      <c r="H228" s="165" t="str" cm="1">
        <f t="array" ref="H228">IF($F228="","",INDEX('EAPG Table'!$C:$C,$G228))</f>
        <v/>
      </c>
      <c r="I228" s="167" t="str" cm="1">
        <f t="array" ref="I228">IF($F228="","",IF("EAPG"&lt;&gt;C228,0,INDEX('EAPG Table'!$I:$I,$G228)))</f>
        <v/>
      </c>
      <c r="J228" s="138" t="str" cm="1">
        <f t="array" ref="J228">IF($F228="", "", INDEX('EAPG Table'!$D:$D, $G228))</f>
        <v/>
      </c>
      <c r="K228" s="119"/>
      <c r="L228" s="224" t="str" cm="1">
        <f t="array" ref="L228">IF(""=$F228,"",TRIM(INDEX('EAPG Table'!$F:$F,$G228)))</f>
        <v/>
      </c>
      <c r="M228" s="163"/>
      <c r="N228" s="138" t="str">
        <f t="shared" si="28"/>
        <v/>
      </c>
      <c r="O228" s="138" t="str">
        <f t="shared" si="23"/>
        <v/>
      </c>
      <c r="P228" s="169" t="str" cm="1">
        <f t="array" ref="P228">IF(""=$F228,"",IF(450=1*$F228,  IF(0&lt;COUNTIFS(WeightRange,"&gt;"&amp;0,TypeRange,"2"), TRUE, IF(AND(0&lt;COUNTIFS(WeightRange,"&gt;"&amp;0,TypeRange,"3"),0=COUNTIFS(WeightRange,"&gt;"&amp;0,TypeRange,{"2","2?"})), FALSE, TRUE)), ""))</f>
        <v/>
      </c>
      <c r="Q228" s="169" t="str">
        <f>IF(""=$F228,"",IF(450=$F228,0&lt;COUNTIFS(WeightRange,"&gt;="&amp;$I228,DOSRange,$D228,EAPGRange,$F228,PaidRange,"EAPG")-COUNTIFS($I228:$I$520,$I228,$D228:$D$520,$D228,$F228:$F$520,$F228,$C228:$C$520,"EAPG"),FALSE))</f>
        <v/>
      </c>
      <c r="R228" s="169" t="str" cm="1">
        <f t="array" ref="R228">IF(""=$F228,"",AND("Yes"=$L228,0&lt;SUM(COUNTIFS(WeightRange,"&gt;"&amp;0,DOSRange,$D228,TypeRange,{"2","3","21","22","23","25"}))))</f>
        <v/>
      </c>
      <c r="S228" s="170" t="str">
        <f t="shared" si="29"/>
        <v/>
      </c>
      <c r="T228" s="138"/>
      <c r="U228" s="177" t="str">
        <f t="shared" si="24"/>
        <v/>
      </c>
      <c r="V228" s="171" t="str">
        <f>IF($F228="","",MAX(0.25,IF(AND("2"=$J228,1&lt;COUNTIF(TypeRange,2)),0.5^(COUNTIFS(TypeRange,"2",DOSRange,$D228,WeightRange,"&gt;="&amp;$I228)-COUNTIFS($J228:$J$520,"2",$D228:$D$520,$D228,$I228:$I$520,$I228)),1)))</f>
        <v/>
      </c>
      <c r="W228" s="171" t="str">
        <f>IF($F228="","",MAX(0.25,IF(AND("Yes"=$O228,1&lt;COUNTIFS(AncDiscoRange,"Yes",DOSRange,$D228,EAPGRange,$F228,PaidRange,"EAPG")),0.5^(COUNTIFS(AncDiscoRange,"Yes",WeightRange,"&gt;="&amp;$I228,DOSRange,$D228,EAPGRange,$F228,PaidRange,"EAPG")-COUNTIFS($O228:$O$520,"Yes",$I228:$I$520,$I228,$D228:$D$520,$D228,$F228:$F$520,$F228,$C228:$C$520,"EAPG")),1)))</f>
        <v/>
      </c>
      <c r="X228" s="172" t="str">
        <f t="shared" si="25"/>
        <v/>
      </c>
      <c r="Y228" s="138"/>
      <c r="Z228" s="173" t="str">
        <f t="shared" si="26"/>
        <v/>
      </c>
      <c r="AA228" s="174" t="str">
        <f t="shared" si="30"/>
        <v/>
      </c>
      <c r="AB228" s="175" t="str">
        <f t="shared" si="27"/>
        <v/>
      </c>
    </row>
    <row r="229" spans="2:28" ht="15" x14ac:dyDescent="0.25">
      <c r="B229" s="163">
        <f t="shared" si="31"/>
        <v>209</v>
      </c>
      <c r="C229" s="119"/>
      <c r="D229" s="190"/>
      <c r="E229" s="165"/>
      <c r="F229" s="166"/>
      <c r="G229" s="169" t="str">
        <f>IF(""=F229,"",MATCH(1*$F229,'EAPG Table'!$B:$B,0))</f>
        <v/>
      </c>
      <c r="H229" s="165" t="str" cm="1">
        <f t="array" ref="H229">IF($F229="","",INDEX('EAPG Table'!$C:$C,$G229))</f>
        <v/>
      </c>
      <c r="I229" s="167" t="str" cm="1">
        <f t="array" ref="I229">IF($F229="","",IF("EAPG"&lt;&gt;C229,0,INDEX('EAPG Table'!$I:$I,$G229)))</f>
        <v/>
      </c>
      <c r="J229" s="138" t="str" cm="1">
        <f t="array" ref="J229">IF($F229="", "", INDEX('EAPG Table'!$D:$D, $G229))</f>
        <v/>
      </c>
      <c r="K229" s="119"/>
      <c r="L229" s="224" t="str" cm="1">
        <f t="array" ref="L229">IF(""=$F229,"",TRIM(INDEX('EAPG Table'!$F:$F,$G229)))</f>
        <v/>
      </c>
      <c r="M229" s="163"/>
      <c r="N229" s="138" t="str">
        <f t="shared" si="28"/>
        <v/>
      </c>
      <c r="O229" s="138" t="str">
        <f t="shared" si="23"/>
        <v/>
      </c>
      <c r="P229" s="169" t="str" cm="1">
        <f t="array" ref="P229">IF(""=$F229,"",IF(450=1*$F229,  IF(0&lt;COUNTIFS(WeightRange,"&gt;"&amp;0,TypeRange,"2"), TRUE, IF(AND(0&lt;COUNTIFS(WeightRange,"&gt;"&amp;0,TypeRange,"3"),0=COUNTIFS(WeightRange,"&gt;"&amp;0,TypeRange,{"2","2?"})), FALSE, TRUE)), ""))</f>
        <v/>
      </c>
      <c r="Q229" s="169" t="str">
        <f>IF(""=$F229,"",IF(450=$F229,0&lt;COUNTIFS(WeightRange,"&gt;="&amp;$I229,DOSRange,$D229,EAPGRange,$F229,PaidRange,"EAPG")-COUNTIFS($I229:$I$520,$I229,$D229:$D$520,$D229,$F229:$F$520,$F229,$C229:$C$520,"EAPG"),FALSE))</f>
        <v/>
      </c>
      <c r="R229" s="169" t="str" cm="1">
        <f t="array" ref="R229">IF(""=$F229,"",AND("Yes"=$L229,0&lt;SUM(COUNTIFS(WeightRange,"&gt;"&amp;0,DOSRange,$D229,TypeRange,{"2","3","21","22","23","25"}))))</f>
        <v/>
      </c>
      <c r="S229" s="170" t="str">
        <f t="shared" si="29"/>
        <v/>
      </c>
      <c r="T229" s="138"/>
      <c r="U229" s="177" t="str">
        <f t="shared" si="24"/>
        <v/>
      </c>
      <c r="V229" s="171" t="str">
        <f>IF($F229="","",MAX(0.25,IF(AND("2"=$J229,1&lt;COUNTIF(TypeRange,2)),0.5^(COUNTIFS(TypeRange,"2",DOSRange,$D229,WeightRange,"&gt;="&amp;$I229)-COUNTIFS($J229:$J$520,"2",$D229:$D$520,$D229,$I229:$I$520,$I229)),1)))</f>
        <v/>
      </c>
      <c r="W229" s="171" t="str">
        <f>IF($F229="","",MAX(0.25,IF(AND("Yes"=$O229,1&lt;COUNTIFS(AncDiscoRange,"Yes",DOSRange,$D229,EAPGRange,$F229,PaidRange,"EAPG")),0.5^(COUNTIFS(AncDiscoRange,"Yes",WeightRange,"&gt;="&amp;$I229,DOSRange,$D229,EAPGRange,$F229,PaidRange,"EAPG")-COUNTIFS($O229:$O$520,"Yes",$I229:$I$520,$I229,$D229:$D$520,$D229,$F229:$F$520,$F229,$C229:$C$520,"EAPG")),1)))</f>
        <v/>
      </c>
      <c r="X229" s="172" t="str">
        <f t="shared" si="25"/>
        <v/>
      </c>
      <c r="Y229" s="138"/>
      <c r="Z229" s="173" t="str">
        <f t="shared" si="26"/>
        <v/>
      </c>
      <c r="AA229" s="174" t="str">
        <f t="shared" si="30"/>
        <v/>
      </c>
      <c r="AB229" s="175" t="str">
        <f t="shared" si="27"/>
        <v/>
      </c>
    </row>
    <row r="230" spans="2:28" ht="15" x14ac:dyDescent="0.25">
      <c r="B230" s="178">
        <f t="shared" si="31"/>
        <v>210</v>
      </c>
      <c r="C230" s="120"/>
      <c r="D230" s="191"/>
      <c r="E230" s="179"/>
      <c r="F230" s="166"/>
      <c r="G230" s="182" t="str">
        <f>IF(""=F230,"",MATCH(1*$F230,'EAPG Table'!$B:$B,0))</f>
        <v/>
      </c>
      <c r="H230" s="179" t="str" cm="1">
        <f t="array" ref="H230">IF($F230="","",INDEX('EAPG Table'!$C:$C,$G230))</f>
        <v/>
      </c>
      <c r="I230" s="180" t="str" cm="1">
        <f t="array" ref="I230">IF($F230="","",IF("EAPG"&lt;&gt;C230,0,INDEX('EAPG Table'!$I:$I,$G230)))</f>
        <v/>
      </c>
      <c r="J230" s="181" t="str" cm="1">
        <f t="array" ref="J230">IF($F230="", "", INDEX('EAPG Table'!$D:$D, $G230))</f>
        <v/>
      </c>
      <c r="K230" s="120"/>
      <c r="L230" s="225" t="str" cm="1">
        <f t="array" ref="L230">IF(""=$F230,"",TRIM(INDEX('EAPG Table'!$F:$F,$G230)))</f>
        <v/>
      </c>
      <c r="M230" s="163"/>
      <c r="N230" s="181" t="str">
        <f t="shared" si="28"/>
        <v/>
      </c>
      <c r="O230" s="181" t="str">
        <f t="shared" si="23"/>
        <v/>
      </c>
      <c r="P230" s="182" t="str" cm="1">
        <f t="array" ref="P230">IF(""=$F230,"",IF(450=1*$F230,  IF(0&lt;COUNTIFS(WeightRange,"&gt;"&amp;0,TypeRange,"2"), TRUE, IF(AND(0&lt;COUNTIFS(WeightRange,"&gt;"&amp;0,TypeRange,"3"),0=COUNTIFS(WeightRange,"&gt;"&amp;0,TypeRange,{"2","2?"})), FALSE, TRUE)), ""))</f>
        <v/>
      </c>
      <c r="Q230" s="182" t="str">
        <f>IF(""=$F230,"",IF(450=$F230,0&lt;COUNTIFS(WeightRange,"&gt;="&amp;$I230,DOSRange,$D230,EAPGRange,$F230,PaidRange,"EAPG")-COUNTIFS($I230:$I$520,$I230,$D230:$D$520,$D230,$F230:$F$520,$F230,$C230:$C$520,"EAPG"),FALSE))</f>
        <v/>
      </c>
      <c r="R230" s="182" t="str" cm="1">
        <f t="array" ref="R230">IF(""=$F230,"",AND("Yes"=$L230,0&lt;SUM(COUNTIFS(WeightRange,"&gt;"&amp;0,DOSRange,$D230,TypeRange,{"2","3","21","22","23","25"}))))</f>
        <v/>
      </c>
      <c r="S230" s="183" t="str">
        <f t="shared" si="29"/>
        <v/>
      </c>
      <c r="T230" s="138"/>
      <c r="U230" s="184" t="str">
        <f t="shared" si="24"/>
        <v/>
      </c>
      <c r="V230" s="185" t="str">
        <f>IF($F230="","",MAX(0.25,IF(AND("2"=$J230,1&lt;COUNTIF(TypeRange,2)),0.5^(COUNTIFS(TypeRange,"2",DOSRange,$D230,WeightRange,"&gt;="&amp;$I230)-COUNTIFS($J230:$J$520,"2",$D230:$D$520,$D230,$I230:$I$520,$I230)),1)))</f>
        <v/>
      </c>
      <c r="W230" s="185" t="str">
        <f>IF($F230="","",MAX(0.25,IF(AND("Yes"=$O230,1&lt;COUNTIFS(AncDiscoRange,"Yes",DOSRange,$D230,EAPGRange,$F230,PaidRange,"EAPG")),0.5^(COUNTIFS(AncDiscoRange,"Yes",WeightRange,"&gt;="&amp;$I230,DOSRange,$D230,EAPGRange,$F230,PaidRange,"EAPG")-COUNTIFS($O230:$O$520,"Yes",$I230:$I$520,$I230,$D230:$D$520,$D230,$F230:$F$520,$F230,$C230:$C$520,"EAPG")),1)))</f>
        <v/>
      </c>
      <c r="X230" s="186" t="str">
        <f t="shared" si="25"/>
        <v/>
      </c>
      <c r="Y230" s="138"/>
      <c r="Z230" s="187" t="str">
        <f t="shared" si="26"/>
        <v/>
      </c>
      <c r="AA230" s="188" t="str">
        <f t="shared" si="30"/>
        <v/>
      </c>
      <c r="AB230" s="189" t="str">
        <f t="shared" si="27"/>
        <v/>
      </c>
    </row>
    <row r="231" spans="2:28" ht="15" x14ac:dyDescent="0.25">
      <c r="B231" s="163">
        <f t="shared" si="31"/>
        <v>211</v>
      </c>
      <c r="C231" s="119"/>
      <c r="D231" s="190"/>
      <c r="E231" s="165"/>
      <c r="F231" s="166"/>
      <c r="G231" s="169" t="str">
        <f>IF(""=F231,"",MATCH(1*$F231,'EAPG Table'!$B:$B,0))</f>
        <v/>
      </c>
      <c r="H231" s="165" t="str" cm="1">
        <f t="array" ref="H231">IF($F231="","",INDEX('EAPG Table'!$C:$C,$G231))</f>
        <v/>
      </c>
      <c r="I231" s="167" t="str" cm="1">
        <f t="array" ref="I231">IF($F231="","",IF("EAPG"&lt;&gt;C231,0,INDEX('EAPG Table'!$I:$I,$G231)))</f>
        <v/>
      </c>
      <c r="J231" s="138" t="str" cm="1">
        <f t="array" ref="J231">IF($F231="", "", INDEX('EAPG Table'!$D:$D, $G231))</f>
        <v/>
      </c>
      <c r="K231" s="119"/>
      <c r="L231" s="224" t="str" cm="1">
        <f t="array" ref="L231">IF(""=$F231,"",TRIM(INDEX('EAPG Table'!$F:$F,$G231)))</f>
        <v/>
      </c>
      <c r="M231" s="163"/>
      <c r="N231" s="138" t="str">
        <f t="shared" si="28"/>
        <v/>
      </c>
      <c r="O231" s="138" t="str">
        <f t="shared" si="23"/>
        <v/>
      </c>
      <c r="P231" s="169" t="str" cm="1">
        <f t="array" ref="P231">IF(""=$F231,"",IF(450=1*$F231,  IF(0&lt;COUNTIFS(WeightRange,"&gt;"&amp;0,TypeRange,"2"), TRUE, IF(AND(0&lt;COUNTIFS(WeightRange,"&gt;"&amp;0,TypeRange,"3"),0=COUNTIFS(WeightRange,"&gt;"&amp;0,TypeRange,{"2","2?"})), FALSE, TRUE)), ""))</f>
        <v/>
      </c>
      <c r="Q231" s="169" t="str">
        <f>IF(""=$F231,"",IF(450=$F231,0&lt;COUNTIFS(WeightRange,"&gt;="&amp;$I231,DOSRange,$D231,EAPGRange,$F231,PaidRange,"EAPG")-COUNTIFS($I231:$I$520,$I231,$D231:$D$520,$D231,$F231:$F$520,$F231,$C231:$C$520,"EAPG"),FALSE))</f>
        <v/>
      </c>
      <c r="R231" s="169" t="str" cm="1">
        <f t="array" ref="R231">IF(""=$F231,"",AND("Yes"=$L231,0&lt;SUM(COUNTIFS(WeightRange,"&gt;"&amp;0,DOSRange,$D231,TypeRange,{"2","3","21","22","23","25"}))))</f>
        <v/>
      </c>
      <c r="S231" s="170" t="str">
        <f t="shared" si="29"/>
        <v/>
      </c>
      <c r="T231" s="138"/>
      <c r="U231" s="177" t="str">
        <f t="shared" si="24"/>
        <v/>
      </c>
      <c r="V231" s="171" t="str">
        <f>IF($F231="","",MAX(0.25,IF(AND("2"=$J231,1&lt;COUNTIF(TypeRange,2)),0.5^(COUNTIFS(TypeRange,"2",DOSRange,$D231,WeightRange,"&gt;="&amp;$I231)-COUNTIFS($J231:$J$520,"2",$D231:$D$520,$D231,$I231:$I$520,$I231)),1)))</f>
        <v/>
      </c>
      <c r="W231" s="171" t="str">
        <f>IF($F231="","",MAX(0.25,IF(AND("Yes"=$O231,1&lt;COUNTIFS(AncDiscoRange,"Yes",DOSRange,$D231,EAPGRange,$F231,PaidRange,"EAPG")),0.5^(COUNTIFS(AncDiscoRange,"Yes",WeightRange,"&gt;="&amp;$I231,DOSRange,$D231,EAPGRange,$F231,PaidRange,"EAPG")-COUNTIFS($O231:$O$520,"Yes",$I231:$I$520,$I231,$D231:$D$520,$D231,$F231:$F$520,$F231,$C231:$C$520,"EAPG")),1)))</f>
        <v/>
      </c>
      <c r="X231" s="172" t="str">
        <f t="shared" si="25"/>
        <v/>
      </c>
      <c r="Y231" s="138"/>
      <c r="Z231" s="173" t="str">
        <f t="shared" si="26"/>
        <v/>
      </c>
      <c r="AA231" s="174" t="str">
        <f t="shared" si="30"/>
        <v/>
      </c>
      <c r="AB231" s="175" t="str">
        <f t="shared" si="27"/>
        <v/>
      </c>
    </row>
    <row r="232" spans="2:28" ht="15" x14ac:dyDescent="0.25">
      <c r="B232" s="163">
        <f t="shared" si="31"/>
        <v>212</v>
      </c>
      <c r="C232" s="119"/>
      <c r="D232" s="190"/>
      <c r="E232" s="165"/>
      <c r="F232" s="166"/>
      <c r="G232" s="169" t="str">
        <f>IF(""=F232,"",MATCH(1*$F232,'EAPG Table'!$B:$B,0))</f>
        <v/>
      </c>
      <c r="H232" s="165" t="str" cm="1">
        <f t="array" ref="H232">IF($F232="","",INDEX('EAPG Table'!$C:$C,$G232))</f>
        <v/>
      </c>
      <c r="I232" s="167" t="str" cm="1">
        <f t="array" ref="I232">IF($F232="","",IF("EAPG"&lt;&gt;C232,0,INDEX('EAPG Table'!$I:$I,$G232)))</f>
        <v/>
      </c>
      <c r="J232" s="138" t="str" cm="1">
        <f t="array" ref="J232">IF($F232="", "", INDEX('EAPG Table'!$D:$D, $G232))</f>
        <v/>
      </c>
      <c r="K232" s="119"/>
      <c r="L232" s="224" t="str" cm="1">
        <f t="array" ref="L232">IF(""=$F232,"",TRIM(INDEX('EAPG Table'!$F:$F,$G232)))</f>
        <v/>
      </c>
      <c r="M232" s="163"/>
      <c r="N232" s="138" t="str">
        <f t="shared" si="28"/>
        <v/>
      </c>
      <c r="O232" s="138" t="str">
        <f t="shared" si="23"/>
        <v/>
      </c>
      <c r="P232" s="169" t="str" cm="1">
        <f t="array" ref="P232">IF(""=$F232,"",IF(450=1*$F232,  IF(0&lt;COUNTIFS(WeightRange,"&gt;"&amp;0,TypeRange,"2"), TRUE, IF(AND(0&lt;COUNTIFS(WeightRange,"&gt;"&amp;0,TypeRange,"3"),0=COUNTIFS(WeightRange,"&gt;"&amp;0,TypeRange,{"2","2?"})), FALSE, TRUE)), ""))</f>
        <v/>
      </c>
      <c r="Q232" s="169" t="str">
        <f>IF(""=$F232,"",IF(450=$F232,0&lt;COUNTIFS(WeightRange,"&gt;="&amp;$I232,DOSRange,$D232,EAPGRange,$F232,PaidRange,"EAPG")-COUNTIFS($I232:$I$520,$I232,$D232:$D$520,$D232,$F232:$F$520,$F232,$C232:$C$520,"EAPG"),FALSE))</f>
        <v/>
      </c>
      <c r="R232" s="169" t="str" cm="1">
        <f t="array" ref="R232">IF(""=$F232,"",AND("Yes"=$L232,0&lt;SUM(COUNTIFS(WeightRange,"&gt;"&amp;0,DOSRange,$D232,TypeRange,{"2","3","21","22","23","25"}))))</f>
        <v/>
      </c>
      <c r="S232" s="170" t="str">
        <f t="shared" si="29"/>
        <v/>
      </c>
      <c r="T232" s="138"/>
      <c r="U232" s="177" t="str">
        <f t="shared" si="24"/>
        <v/>
      </c>
      <c r="V232" s="171" t="str">
        <f>IF($F232="","",MAX(0.25,IF(AND("2"=$J232,1&lt;COUNTIF(TypeRange,2)),0.5^(COUNTIFS(TypeRange,"2",DOSRange,$D232,WeightRange,"&gt;="&amp;$I232)-COUNTIFS($J232:$J$520,"2",$D232:$D$520,$D232,$I232:$I$520,$I232)),1)))</f>
        <v/>
      </c>
      <c r="W232" s="171" t="str">
        <f>IF($F232="","",MAX(0.25,IF(AND("Yes"=$O232,1&lt;COUNTIFS(AncDiscoRange,"Yes",DOSRange,$D232,EAPGRange,$F232,PaidRange,"EAPG")),0.5^(COUNTIFS(AncDiscoRange,"Yes",WeightRange,"&gt;="&amp;$I232,DOSRange,$D232,EAPGRange,$F232,PaidRange,"EAPG")-COUNTIFS($O232:$O$520,"Yes",$I232:$I$520,$I232,$D232:$D$520,$D232,$F232:$F$520,$F232,$C232:$C$520,"EAPG")),1)))</f>
        <v/>
      </c>
      <c r="X232" s="172" t="str">
        <f t="shared" si="25"/>
        <v/>
      </c>
      <c r="Y232" s="138"/>
      <c r="Z232" s="173" t="str">
        <f t="shared" si="26"/>
        <v/>
      </c>
      <c r="AA232" s="174" t="str">
        <f t="shared" si="30"/>
        <v/>
      </c>
      <c r="AB232" s="175" t="str">
        <f t="shared" si="27"/>
        <v/>
      </c>
    </row>
    <row r="233" spans="2:28" ht="15" x14ac:dyDescent="0.25">
      <c r="B233" s="163">
        <f t="shared" si="31"/>
        <v>213</v>
      </c>
      <c r="C233" s="119"/>
      <c r="D233" s="190"/>
      <c r="E233" s="165"/>
      <c r="F233" s="166"/>
      <c r="G233" s="169" t="str">
        <f>IF(""=F233,"",MATCH(1*$F233,'EAPG Table'!$B:$B,0))</f>
        <v/>
      </c>
      <c r="H233" s="165" t="str" cm="1">
        <f t="array" ref="H233">IF($F233="","",INDEX('EAPG Table'!$C:$C,$G233))</f>
        <v/>
      </c>
      <c r="I233" s="167" t="str" cm="1">
        <f t="array" ref="I233">IF($F233="","",IF("EAPG"&lt;&gt;C233,0,INDEX('EAPG Table'!$I:$I,$G233)))</f>
        <v/>
      </c>
      <c r="J233" s="138" t="str" cm="1">
        <f t="array" ref="J233">IF($F233="", "", INDEX('EAPG Table'!$D:$D, $G233))</f>
        <v/>
      </c>
      <c r="K233" s="119"/>
      <c r="L233" s="224" t="str" cm="1">
        <f t="array" ref="L233">IF(""=$F233,"",TRIM(INDEX('EAPG Table'!$F:$F,$G233)))</f>
        <v/>
      </c>
      <c r="M233" s="163"/>
      <c r="N233" s="138" t="str">
        <f t="shared" si="28"/>
        <v/>
      </c>
      <c r="O233" s="138" t="str">
        <f t="shared" si="23"/>
        <v/>
      </c>
      <c r="P233" s="169" t="str" cm="1">
        <f t="array" ref="P233">IF(""=$F233,"",IF(450=1*$F233,  IF(0&lt;COUNTIFS(WeightRange,"&gt;"&amp;0,TypeRange,"2"), TRUE, IF(AND(0&lt;COUNTIFS(WeightRange,"&gt;"&amp;0,TypeRange,"3"),0=COUNTIFS(WeightRange,"&gt;"&amp;0,TypeRange,{"2","2?"})), FALSE, TRUE)), ""))</f>
        <v/>
      </c>
      <c r="Q233" s="169" t="str">
        <f>IF(""=$F233,"",IF(450=$F233,0&lt;COUNTIFS(WeightRange,"&gt;="&amp;$I233,DOSRange,$D233,EAPGRange,$F233,PaidRange,"EAPG")-COUNTIFS($I233:$I$520,$I233,$D233:$D$520,$D233,$F233:$F$520,$F233,$C233:$C$520,"EAPG"),FALSE))</f>
        <v/>
      </c>
      <c r="R233" s="169" t="str" cm="1">
        <f t="array" ref="R233">IF(""=$F233,"",AND("Yes"=$L233,0&lt;SUM(COUNTIFS(WeightRange,"&gt;"&amp;0,DOSRange,$D233,TypeRange,{"2","3","21","22","23","25"}))))</f>
        <v/>
      </c>
      <c r="S233" s="170" t="str">
        <f t="shared" si="29"/>
        <v/>
      </c>
      <c r="T233" s="138"/>
      <c r="U233" s="177" t="str">
        <f t="shared" si="24"/>
        <v/>
      </c>
      <c r="V233" s="171" t="str">
        <f>IF($F233="","",MAX(0.25,IF(AND("2"=$J233,1&lt;COUNTIF(TypeRange,2)),0.5^(COUNTIFS(TypeRange,"2",DOSRange,$D233,WeightRange,"&gt;="&amp;$I233)-COUNTIFS($J233:$J$520,"2",$D233:$D$520,$D233,$I233:$I$520,$I233)),1)))</f>
        <v/>
      </c>
      <c r="W233" s="171" t="str">
        <f>IF($F233="","",MAX(0.25,IF(AND("Yes"=$O233,1&lt;COUNTIFS(AncDiscoRange,"Yes",DOSRange,$D233,EAPGRange,$F233,PaidRange,"EAPG")),0.5^(COUNTIFS(AncDiscoRange,"Yes",WeightRange,"&gt;="&amp;$I233,DOSRange,$D233,EAPGRange,$F233,PaidRange,"EAPG")-COUNTIFS($O233:$O$520,"Yes",$I233:$I$520,$I233,$D233:$D$520,$D233,$F233:$F$520,$F233,$C233:$C$520,"EAPG")),1)))</f>
        <v/>
      </c>
      <c r="X233" s="172" t="str">
        <f t="shared" si="25"/>
        <v/>
      </c>
      <c r="Y233" s="138"/>
      <c r="Z233" s="173" t="str">
        <f t="shared" si="26"/>
        <v/>
      </c>
      <c r="AA233" s="174" t="str">
        <f t="shared" si="30"/>
        <v/>
      </c>
      <c r="AB233" s="175" t="str">
        <f t="shared" si="27"/>
        <v/>
      </c>
    </row>
    <row r="234" spans="2:28" ht="15" x14ac:dyDescent="0.25">
      <c r="B234" s="163">
        <f t="shared" si="31"/>
        <v>214</v>
      </c>
      <c r="C234" s="119"/>
      <c r="D234" s="190"/>
      <c r="E234" s="165"/>
      <c r="F234" s="166"/>
      <c r="G234" s="169" t="str">
        <f>IF(""=F234,"",MATCH(1*$F234,'EAPG Table'!$B:$B,0))</f>
        <v/>
      </c>
      <c r="H234" s="165" t="str" cm="1">
        <f t="array" ref="H234">IF($F234="","",INDEX('EAPG Table'!$C:$C,$G234))</f>
        <v/>
      </c>
      <c r="I234" s="167" t="str" cm="1">
        <f t="array" ref="I234">IF($F234="","",IF("EAPG"&lt;&gt;C234,0,INDEX('EAPG Table'!$I:$I,$G234)))</f>
        <v/>
      </c>
      <c r="J234" s="138" t="str" cm="1">
        <f t="array" ref="J234">IF($F234="", "", INDEX('EAPG Table'!$D:$D, $G234))</f>
        <v/>
      </c>
      <c r="K234" s="119"/>
      <c r="L234" s="224" t="str" cm="1">
        <f t="array" ref="L234">IF(""=$F234,"",TRIM(INDEX('EAPG Table'!$F:$F,$G234)))</f>
        <v/>
      </c>
      <c r="M234" s="163"/>
      <c r="N234" s="138" t="str">
        <f t="shared" si="28"/>
        <v/>
      </c>
      <c r="O234" s="138" t="str">
        <f t="shared" si="23"/>
        <v/>
      </c>
      <c r="P234" s="169" t="str" cm="1">
        <f t="array" ref="P234">IF(""=$F234,"",IF(450=1*$F234,  IF(0&lt;COUNTIFS(WeightRange,"&gt;"&amp;0,TypeRange,"2"), TRUE, IF(AND(0&lt;COUNTIFS(WeightRange,"&gt;"&amp;0,TypeRange,"3"),0=COUNTIFS(WeightRange,"&gt;"&amp;0,TypeRange,{"2","2?"})), FALSE, TRUE)), ""))</f>
        <v/>
      </c>
      <c r="Q234" s="169" t="str">
        <f>IF(""=$F234,"",IF(450=$F234,0&lt;COUNTIFS(WeightRange,"&gt;="&amp;$I234,DOSRange,$D234,EAPGRange,$F234,PaidRange,"EAPG")-COUNTIFS($I234:$I$520,$I234,$D234:$D$520,$D234,$F234:$F$520,$F234,$C234:$C$520,"EAPG"),FALSE))</f>
        <v/>
      </c>
      <c r="R234" s="169" t="str" cm="1">
        <f t="array" ref="R234">IF(""=$F234,"",AND("Yes"=$L234,0&lt;SUM(COUNTIFS(WeightRange,"&gt;"&amp;0,DOSRange,$D234,TypeRange,{"2","3","21","22","23","25"}))))</f>
        <v/>
      </c>
      <c r="S234" s="170" t="str">
        <f t="shared" si="29"/>
        <v/>
      </c>
      <c r="T234" s="138"/>
      <c r="U234" s="177" t="str">
        <f t="shared" si="24"/>
        <v/>
      </c>
      <c r="V234" s="171" t="str">
        <f>IF($F234="","",MAX(0.25,IF(AND("2"=$J234,1&lt;COUNTIF(TypeRange,2)),0.5^(COUNTIFS(TypeRange,"2",DOSRange,$D234,WeightRange,"&gt;="&amp;$I234)-COUNTIFS($J234:$J$520,"2",$D234:$D$520,$D234,$I234:$I$520,$I234)),1)))</f>
        <v/>
      </c>
      <c r="W234" s="171" t="str">
        <f>IF($F234="","",MAX(0.25,IF(AND("Yes"=$O234,1&lt;COUNTIFS(AncDiscoRange,"Yes",DOSRange,$D234,EAPGRange,$F234,PaidRange,"EAPG")),0.5^(COUNTIFS(AncDiscoRange,"Yes",WeightRange,"&gt;="&amp;$I234,DOSRange,$D234,EAPGRange,$F234,PaidRange,"EAPG")-COUNTIFS($O234:$O$520,"Yes",$I234:$I$520,$I234,$D234:$D$520,$D234,$F234:$F$520,$F234,$C234:$C$520,"EAPG")),1)))</f>
        <v/>
      </c>
      <c r="X234" s="172" t="str">
        <f t="shared" si="25"/>
        <v/>
      </c>
      <c r="Y234" s="138"/>
      <c r="Z234" s="173" t="str">
        <f t="shared" si="26"/>
        <v/>
      </c>
      <c r="AA234" s="174" t="str">
        <f t="shared" si="30"/>
        <v/>
      </c>
      <c r="AB234" s="175" t="str">
        <f t="shared" si="27"/>
        <v/>
      </c>
    </row>
    <row r="235" spans="2:28" ht="15" x14ac:dyDescent="0.25">
      <c r="B235" s="178">
        <f t="shared" si="31"/>
        <v>215</v>
      </c>
      <c r="C235" s="120"/>
      <c r="D235" s="191"/>
      <c r="E235" s="179"/>
      <c r="F235" s="166"/>
      <c r="G235" s="182" t="str">
        <f>IF(""=F235,"",MATCH(1*$F235,'EAPG Table'!$B:$B,0))</f>
        <v/>
      </c>
      <c r="H235" s="179" t="str" cm="1">
        <f t="array" ref="H235">IF($F235="","",INDEX('EAPG Table'!$C:$C,$G235))</f>
        <v/>
      </c>
      <c r="I235" s="180" t="str" cm="1">
        <f t="array" ref="I235">IF($F235="","",IF("EAPG"&lt;&gt;C235,0,INDEX('EAPG Table'!$I:$I,$G235)))</f>
        <v/>
      </c>
      <c r="J235" s="181" t="str" cm="1">
        <f t="array" ref="J235">IF($F235="", "", INDEX('EAPG Table'!$D:$D, $G235))</f>
        <v/>
      </c>
      <c r="K235" s="120"/>
      <c r="L235" s="225" t="str" cm="1">
        <f t="array" ref="L235">IF(""=$F235,"",TRIM(INDEX('EAPG Table'!$F:$F,$G235)))</f>
        <v/>
      </c>
      <c r="M235" s="163"/>
      <c r="N235" s="181" t="str">
        <f t="shared" si="28"/>
        <v/>
      </c>
      <c r="O235" s="181" t="str">
        <f t="shared" si="23"/>
        <v/>
      </c>
      <c r="P235" s="182" t="str" cm="1">
        <f t="array" ref="P235">IF(""=$F235,"",IF(450=1*$F235,  IF(0&lt;COUNTIFS(WeightRange,"&gt;"&amp;0,TypeRange,"2"), TRUE, IF(AND(0&lt;COUNTIFS(WeightRange,"&gt;"&amp;0,TypeRange,"3"),0=COUNTIFS(WeightRange,"&gt;"&amp;0,TypeRange,{"2","2?"})), FALSE, TRUE)), ""))</f>
        <v/>
      </c>
      <c r="Q235" s="182" t="str">
        <f>IF(""=$F235,"",IF(450=$F235,0&lt;COUNTIFS(WeightRange,"&gt;="&amp;$I235,DOSRange,$D235,EAPGRange,$F235,PaidRange,"EAPG")-COUNTIFS($I235:$I$520,$I235,$D235:$D$520,$D235,$F235:$F$520,$F235,$C235:$C$520,"EAPG"),FALSE))</f>
        <v/>
      </c>
      <c r="R235" s="182" t="str" cm="1">
        <f t="array" ref="R235">IF(""=$F235,"",AND("Yes"=$L235,0&lt;SUM(COUNTIFS(WeightRange,"&gt;"&amp;0,DOSRange,$D235,TypeRange,{"2","3","21","22","23","25"}))))</f>
        <v/>
      </c>
      <c r="S235" s="183" t="str">
        <f t="shared" si="29"/>
        <v/>
      </c>
      <c r="T235" s="138"/>
      <c r="U235" s="184" t="str">
        <f t="shared" si="24"/>
        <v/>
      </c>
      <c r="V235" s="185" t="str">
        <f>IF($F235="","",MAX(0.25,IF(AND("2"=$J235,1&lt;COUNTIF(TypeRange,2)),0.5^(COUNTIFS(TypeRange,"2",DOSRange,$D235,WeightRange,"&gt;="&amp;$I235)-COUNTIFS($J235:$J$520,"2",$D235:$D$520,$D235,$I235:$I$520,$I235)),1)))</f>
        <v/>
      </c>
      <c r="W235" s="185" t="str">
        <f>IF($F235="","",MAX(0.25,IF(AND("Yes"=$O235,1&lt;COUNTIFS(AncDiscoRange,"Yes",DOSRange,$D235,EAPGRange,$F235,PaidRange,"EAPG")),0.5^(COUNTIFS(AncDiscoRange,"Yes",WeightRange,"&gt;="&amp;$I235,DOSRange,$D235,EAPGRange,$F235,PaidRange,"EAPG")-COUNTIFS($O235:$O$520,"Yes",$I235:$I$520,$I235,$D235:$D$520,$D235,$F235:$F$520,$F235,$C235:$C$520,"EAPG")),1)))</f>
        <v/>
      </c>
      <c r="X235" s="186" t="str">
        <f t="shared" si="25"/>
        <v/>
      </c>
      <c r="Y235" s="138"/>
      <c r="Z235" s="187" t="str">
        <f t="shared" si="26"/>
        <v/>
      </c>
      <c r="AA235" s="188" t="str">
        <f t="shared" si="30"/>
        <v/>
      </c>
      <c r="AB235" s="189" t="str">
        <f t="shared" si="27"/>
        <v/>
      </c>
    </row>
    <row r="236" spans="2:28" ht="15" x14ac:dyDescent="0.25">
      <c r="B236" s="163">
        <f t="shared" si="31"/>
        <v>216</v>
      </c>
      <c r="C236" s="119"/>
      <c r="D236" s="190"/>
      <c r="E236" s="165"/>
      <c r="F236" s="166"/>
      <c r="G236" s="169" t="str">
        <f>IF(""=F236,"",MATCH(1*$F236,'EAPG Table'!$B:$B,0))</f>
        <v/>
      </c>
      <c r="H236" s="165" t="str" cm="1">
        <f t="array" ref="H236">IF($F236="","",INDEX('EAPG Table'!$C:$C,$G236))</f>
        <v/>
      </c>
      <c r="I236" s="167" t="str" cm="1">
        <f t="array" ref="I236">IF($F236="","",IF("EAPG"&lt;&gt;C236,0,INDEX('EAPG Table'!$I:$I,$G236)))</f>
        <v/>
      </c>
      <c r="J236" s="138" t="str" cm="1">
        <f t="array" ref="J236">IF($F236="", "", INDEX('EAPG Table'!$D:$D, $G236))</f>
        <v/>
      </c>
      <c r="K236" s="119"/>
      <c r="L236" s="224" t="str" cm="1">
        <f t="array" ref="L236">IF(""=$F236,"",TRIM(INDEX('EAPG Table'!$F:$F,$G236)))</f>
        <v/>
      </c>
      <c r="M236" s="163"/>
      <c r="N236" s="138" t="str">
        <f t="shared" si="28"/>
        <v/>
      </c>
      <c r="O236" s="138" t="str">
        <f t="shared" si="23"/>
        <v/>
      </c>
      <c r="P236" s="169" t="str" cm="1">
        <f t="array" ref="P236">IF(""=$F236,"",IF(450=1*$F236,  IF(0&lt;COUNTIFS(WeightRange,"&gt;"&amp;0,TypeRange,"2"), TRUE, IF(AND(0&lt;COUNTIFS(WeightRange,"&gt;"&amp;0,TypeRange,"3"),0=COUNTIFS(WeightRange,"&gt;"&amp;0,TypeRange,{"2","2?"})), FALSE, TRUE)), ""))</f>
        <v/>
      </c>
      <c r="Q236" s="169" t="str">
        <f>IF(""=$F236,"",IF(450=$F236,0&lt;COUNTIFS(WeightRange,"&gt;="&amp;$I236,DOSRange,$D236,EAPGRange,$F236,PaidRange,"EAPG")-COUNTIFS($I236:$I$520,$I236,$D236:$D$520,$D236,$F236:$F$520,$F236,$C236:$C$520,"EAPG"),FALSE))</f>
        <v/>
      </c>
      <c r="R236" s="169" t="str" cm="1">
        <f t="array" ref="R236">IF(""=$F236,"",AND("Yes"=$L236,0&lt;SUM(COUNTIFS(WeightRange,"&gt;"&amp;0,DOSRange,$D236,TypeRange,{"2","3","21","22","23","25"}))))</f>
        <v/>
      </c>
      <c r="S236" s="170" t="str">
        <f t="shared" si="29"/>
        <v/>
      </c>
      <c r="T236" s="138"/>
      <c r="U236" s="177" t="str">
        <f t="shared" si="24"/>
        <v/>
      </c>
      <c r="V236" s="171" t="str">
        <f>IF($F236="","",MAX(0.25,IF(AND("2"=$J236,1&lt;COUNTIF(TypeRange,2)),0.5^(COUNTIFS(TypeRange,"2",DOSRange,$D236,WeightRange,"&gt;="&amp;$I236)-COUNTIFS($J236:$J$520,"2",$D236:$D$520,$D236,$I236:$I$520,$I236)),1)))</f>
        <v/>
      </c>
      <c r="W236" s="171" t="str">
        <f>IF($F236="","",MAX(0.25,IF(AND("Yes"=$O236,1&lt;COUNTIFS(AncDiscoRange,"Yes",DOSRange,$D236,EAPGRange,$F236,PaidRange,"EAPG")),0.5^(COUNTIFS(AncDiscoRange,"Yes",WeightRange,"&gt;="&amp;$I236,DOSRange,$D236,EAPGRange,$F236,PaidRange,"EAPG")-COUNTIFS($O236:$O$520,"Yes",$I236:$I$520,$I236,$D236:$D$520,$D236,$F236:$F$520,$F236,$C236:$C$520,"EAPG")),1)))</f>
        <v/>
      </c>
      <c r="X236" s="172" t="str">
        <f t="shared" si="25"/>
        <v/>
      </c>
      <c r="Y236" s="138"/>
      <c r="Z236" s="173" t="str">
        <f t="shared" si="26"/>
        <v/>
      </c>
      <c r="AA236" s="174" t="str">
        <f t="shared" si="30"/>
        <v/>
      </c>
      <c r="AB236" s="175" t="str">
        <f t="shared" si="27"/>
        <v/>
      </c>
    </row>
    <row r="237" spans="2:28" ht="15" x14ac:dyDescent="0.25">
      <c r="B237" s="163">
        <f t="shared" si="31"/>
        <v>217</v>
      </c>
      <c r="C237" s="119"/>
      <c r="D237" s="190"/>
      <c r="E237" s="165"/>
      <c r="F237" s="166"/>
      <c r="G237" s="169" t="str">
        <f>IF(""=F237,"",MATCH(1*$F237,'EAPG Table'!$B:$B,0))</f>
        <v/>
      </c>
      <c r="H237" s="165" t="str" cm="1">
        <f t="array" ref="H237">IF($F237="","",INDEX('EAPG Table'!$C:$C,$G237))</f>
        <v/>
      </c>
      <c r="I237" s="167" t="str" cm="1">
        <f t="array" ref="I237">IF($F237="","",IF("EAPG"&lt;&gt;C237,0,INDEX('EAPG Table'!$I:$I,$G237)))</f>
        <v/>
      </c>
      <c r="J237" s="138" t="str" cm="1">
        <f t="array" ref="J237">IF($F237="", "", INDEX('EAPG Table'!$D:$D, $G237))</f>
        <v/>
      </c>
      <c r="K237" s="119"/>
      <c r="L237" s="224" t="str" cm="1">
        <f t="array" ref="L237">IF(""=$F237,"",TRIM(INDEX('EAPG Table'!$F:$F,$G237)))</f>
        <v/>
      </c>
      <c r="M237" s="163"/>
      <c r="N237" s="138" t="str">
        <f t="shared" si="28"/>
        <v/>
      </c>
      <c r="O237" s="138" t="str">
        <f t="shared" si="23"/>
        <v/>
      </c>
      <c r="P237" s="169" t="str" cm="1">
        <f t="array" ref="P237">IF(""=$F237,"",IF(450=1*$F237,  IF(0&lt;COUNTIFS(WeightRange,"&gt;"&amp;0,TypeRange,"2"), TRUE, IF(AND(0&lt;COUNTIFS(WeightRange,"&gt;"&amp;0,TypeRange,"3"),0=COUNTIFS(WeightRange,"&gt;"&amp;0,TypeRange,{"2","2?"})), FALSE, TRUE)), ""))</f>
        <v/>
      </c>
      <c r="Q237" s="169" t="str">
        <f>IF(""=$F237,"",IF(450=$F237,0&lt;COUNTIFS(WeightRange,"&gt;="&amp;$I237,DOSRange,$D237,EAPGRange,$F237,PaidRange,"EAPG")-COUNTIFS($I237:$I$520,$I237,$D237:$D$520,$D237,$F237:$F$520,$F237,$C237:$C$520,"EAPG"),FALSE))</f>
        <v/>
      </c>
      <c r="R237" s="169" t="str" cm="1">
        <f t="array" ref="R237">IF(""=$F237,"",AND("Yes"=$L237,0&lt;SUM(COUNTIFS(WeightRange,"&gt;"&amp;0,DOSRange,$D237,TypeRange,{"2","3","21","22","23","25"}))))</f>
        <v/>
      </c>
      <c r="S237" s="170" t="str">
        <f t="shared" si="29"/>
        <v/>
      </c>
      <c r="T237" s="138"/>
      <c r="U237" s="177" t="str">
        <f t="shared" si="24"/>
        <v/>
      </c>
      <c r="V237" s="171" t="str">
        <f>IF($F237="","",MAX(0.25,IF(AND("2"=$J237,1&lt;COUNTIF(TypeRange,2)),0.5^(COUNTIFS(TypeRange,"2",DOSRange,$D237,WeightRange,"&gt;="&amp;$I237)-COUNTIFS($J237:$J$520,"2",$D237:$D$520,$D237,$I237:$I$520,$I237)),1)))</f>
        <v/>
      </c>
      <c r="W237" s="171" t="str">
        <f>IF($F237="","",MAX(0.25,IF(AND("Yes"=$O237,1&lt;COUNTIFS(AncDiscoRange,"Yes",DOSRange,$D237,EAPGRange,$F237,PaidRange,"EAPG")),0.5^(COUNTIFS(AncDiscoRange,"Yes",WeightRange,"&gt;="&amp;$I237,DOSRange,$D237,EAPGRange,$F237,PaidRange,"EAPG")-COUNTIFS($O237:$O$520,"Yes",$I237:$I$520,$I237,$D237:$D$520,$D237,$F237:$F$520,$F237,$C237:$C$520,"EAPG")),1)))</f>
        <v/>
      </c>
      <c r="X237" s="172" t="str">
        <f t="shared" si="25"/>
        <v/>
      </c>
      <c r="Y237" s="138"/>
      <c r="Z237" s="173" t="str">
        <f t="shared" si="26"/>
        <v/>
      </c>
      <c r="AA237" s="174" t="str">
        <f t="shared" si="30"/>
        <v/>
      </c>
      <c r="AB237" s="175" t="str">
        <f t="shared" si="27"/>
        <v/>
      </c>
    </row>
    <row r="238" spans="2:28" ht="15" x14ac:dyDescent="0.25">
      <c r="B238" s="163">
        <f t="shared" si="31"/>
        <v>218</v>
      </c>
      <c r="C238" s="119"/>
      <c r="D238" s="190"/>
      <c r="E238" s="165"/>
      <c r="F238" s="166"/>
      <c r="G238" s="169" t="str">
        <f>IF(""=F238,"",MATCH(1*$F238,'EAPG Table'!$B:$B,0))</f>
        <v/>
      </c>
      <c r="H238" s="165" t="str" cm="1">
        <f t="array" ref="H238">IF($F238="","",INDEX('EAPG Table'!$C:$C,$G238))</f>
        <v/>
      </c>
      <c r="I238" s="167" t="str" cm="1">
        <f t="array" ref="I238">IF($F238="","",IF("EAPG"&lt;&gt;C238,0,INDEX('EAPG Table'!$I:$I,$G238)))</f>
        <v/>
      </c>
      <c r="J238" s="138" t="str" cm="1">
        <f t="array" ref="J238">IF($F238="", "", INDEX('EAPG Table'!$D:$D, $G238))</f>
        <v/>
      </c>
      <c r="K238" s="119"/>
      <c r="L238" s="224" t="str" cm="1">
        <f t="array" ref="L238">IF(""=$F238,"",TRIM(INDEX('EAPG Table'!$F:$F,$G238)))</f>
        <v/>
      </c>
      <c r="M238" s="163"/>
      <c r="N238" s="138" t="str">
        <f t="shared" si="28"/>
        <v/>
      </c>
      <c r="O238" s="138" t="str">
        <f t="shared" si="23"/>
        <v/>
      </c>
      <c r="P238" s="169" t="str" cm="1">
        <f t="array" ref="P238">IF(""=$F238,"",IF(450=1*$F238,  IF(0&lt;COUNTIFS(WeightRange,"&gt;"&amp;0,TypeRange,"2"), TRUE, IF(AND(0&lt;COUNTIFS(WeightRange,"&gt;"&amp;0,TypeRange,"3"),0=COUNTIFS(WeightRange,"&gt;"&amp;0,TypeRange,{"2","2?"})), FALSE, TRUE)), ""))</f>
        <v/>
      </c>
      <c r="Q238" s="169" t="str">
        <f>IF(""=$F238,"",IF(450=$F238,0&lt;COUNTIFS(WeightRange,"&gt;="&amp;$I238,DOSRange,$D238,EAPGRange,$F238,PaidRange,"EAPG")-COUNTIFS($I238:$I$520,$I238,$D238:$D$520,$D238,$F238:$F$520,$F238,$C238:$C$520,"EAPG"),FALSE))</f>
        <v/>
      </c>
      <c r="R238" s="169" t="str" cm="1">
        <f t="array" ref="R238">IF(""=$F238,"",AND("Yes"=$L238,0&lt;SUM(COUNTIFS(WeightRange,"&gt;"&amp;0,DOSRange,$D238,TypeRange,{"2","3","21","22","23","25"}))))</f>
        <v/>
      </c>
      <c r="S238" s="170" t="str">
        <f t="shared" si="29"/>
        <v/>
      </c>
      <c r="T238" s="138"/>
      <c r="U238" s="177" t="str">
        <f t="shared" si="24"/>
        <v/>
      </c>
      <c r="V238" s="171" t="str">
        <f>IF($F238="","",MAX(0.25,IF(AND("2"=$J238,1&lt;COUNTIF(TypeRange,2)),0.5^(COUNTIFS(TypeRange,"2",DOSRange,$D238,WeightRange,"&gt;="&amp;$I238)-COUNTIFS($J238:$J$520,"2",$D238:$D$520,$D238,$I238:$I$520,$I238)),1)))</f>
        <v/>
      </c>
      <c r="W238" s="171" t="str">
        <f>IF($F238="","",MAX(0.25,IF(AND("Yes"=$O238,1&lt;COUNTIFS(AncDiscoRange,"Yes",DOSRange,$D238,EAPGRange,$F238,PaidRange,"EAPG")),0.5^(COUNTIFS(AncDiscoRange,"Yes",WeightRange,"&gt;="&amp;$I238,DOSRange,$D238,EAPGRange,$F238,PaidRange,"EAPG")-COUNTIFS($O238:$O$520,"Yes",$I238:$I$520,$I238,$D238:$D$520,$D238,$F238:$F$520,$F238,$C238:$C$520,"EAPG")),1)))</f>
        <v/>
      </c>
      <c r="X238" s="172" t="str">
        <f t="shared" si="25"/>
        <v/>
      </c>
      <c r="Y238" s="138"/>
      <c r="Z238" s="173" t="str">
        <f t="shared" si="26"/>
        <v/>
      </c>
      <c r="AA238" s="174" t="str">
        <f t="shared" si="30"/>
        <v/>
      </c>
      <c r="AB238" s="175" t="str">
        <f t="shared" si="27"/>
        <v/>
      </c>
    </row>
    <row r="239" spans="2:28" ht="15" x14ac:dyDescent="0.25">
      <c r="B239" s="163">
        <f t="shared" si="31"/>
        <v>219</v>
      </c>
      <c r="C239" s="119"/>
      <c r="D239" s="190"/>
      <c r="E239" s="165"/>
      <c r="F239" s="166"/>
      <c r="G239" s="169" t="str">
        <f>IF(""=F239,"",MATCH(1*$F239,'EAPG Table'!$B:$B,0))</f>
        <v/>
      </c>
      <c r="H239" s="165" t="str" cm="1">
        <f t="array" ref="H239">IF($F239="","",INDEX('EAPG Table'!$C:$C,$G239))</f>
        <v/>
      </c>
      <c r="I239" s="167" t="str" cm="1">
        <f t="array" ref="I239">IF($F239="","",IF("EAPG"&lt;&gt;C239,0,INDEX('EAPG Table'!$I:$I,$G239)))</f>
        <v/>
      </c>
      <c r="J239" s="138" t="str" cm="1">
        <f t="array" ref="J239">IF($F239="", "", INDEX('EAPG Table'!$D:$D, $G239))</f>
        <v/>
      </c>
      <c r="K239" s="119"/>
      <c r="L239" s="224" t="str" cm="1">
        <f t="array" ref="L239">IF(""=$F239,"",TRIM(INDEX('EAPG Table'!$F:$F,$G239)))</f>
        <v/>
      </c>
      <c r="M239" s="163"/>
      <c r="N239" s="138" t="str">
        <f t="shared" si="28"/>
        <v/>
      </c>
      <c r="O239" s="138" t="str">
        <f t="shared" si="23"/>
        <v/>
      </c>
      <c r="P239" s="169" t="str" cm="1">
        <f t="array" ref="P239">IF(""=$F239,"",IF(450=1*$F239,  IF(0&lt;COUNTIFS(WeightRange,"&gt;"&amp;0,TypeRange,"2"), TRUE, IF(AND(0&lt;COUNTIFS(WeightRange,"&gt;"&amp;0,TypeRange,"3"),0=COUNTIFS(WeightRange,"&gt;"&amp;0,TypeRange,{"2","2?"})), FALSE, TRUE)), ""))</f>
        <v/>
      </c>
      <c r="Q239" s="169" t="str">
        <f>IF(""=$F239,"",IF(450=$F239,0&lt;COUNTIFS(WeightRange,"&gt;="&amp;$I239,DOSRange,$D239,EAPGRange,$F239,PaidRange,"EAPG")-COUNTIFS($I239:$I$520,$I239,$D239:$D$520,$D239,$F239:$F$520,$F239,$C239:$C$520,"EAPG"),FALSE))</f>
        <v/>
      </c>
      <c r="R239" s="169" t="str" cm="1">
        <f t="array" ref="R239">IF(""=$F239,"",AND("Yes"=$L239,0&lt;SUM(COUNTIFS(WeightRange,"&gt;"&amp;0,DOSRange,$D239,TypeRange,{"2","3","21","22","23","25"}))))</f>
        <v/>
      </c>
      <c r="S239" s="170" t="str">
        <f t="shared" si="29"/>
        <v/>
      </c>
      <c r="T239" s="138"/>
      <c r="U239" s="177" t="str">
        <f t="shared" si="24"/>
        <v/>
      </c>
      <c r="V239" s="171" t="str">
        <f>IF($F239="","",MAX(0.25,IF(AND("2"=$J239,1&lt;COUNTIF(TypeRange,2)),0.5^(COUNTIFS(TypeRange,"2",DOSRange,$D239,WeightRange,"&gt;="&amp;$I239)-COUNTIFS($J239:$J$520,"2",$D239:$D$520,$D239,$I239:$I$520,$I239)),1)))</f>
        <v/>
      </c>
      <c r="W239" s="171" t="str">
        <f>IF($F239="","",MAX(0.25,IF(AND("Yes"=$O239,1&lt;COUNTIFS(AncDiscoRange,"Yes",DOSRange,$D239,EAPGRange,$F239,PaidRange,"EAPG")),0.5^(COUNTIFS(AncDiscoRange,"Yes",WeightRange,"&gt;="&amp;$I239,DOSRange,$D239,EAPGRange,$F239,PaidRange,"EAPG")-COUNTIFS($O239:$O$520,"Yes",$I239:$I$520,$I239,$D239:$D$520,$D239,$F239:$F$520,$F239,$C239:$C$520,"EAPG")),1)))</f>
        <v/>
      </c>
      <c r="X239" s="172" t="str">
        <f t="shared" si="25"/>
        <v/>
      </c>
      <c r="Y239" s="138"/>
      <c r="Z239" s="173" t="str">
        <f t="shared" si="26"/>
        <v/>
      </c>
      <c r="AA239" s="174" t="str">
        <f t="shared" si="30"/>
        <v/>
      </c>
      <c r="AB239" s="175" t="str">
        <f t="shared" si="27"/>
        <v/>
      </c>
    </row>
    <row r="240" spans="2:28" ht="15" x14ac:dyDescent="0.25">
      <c r="B240" s="178">
        <f t="shared" si="31"/>
        <v>220</v>
      </c>
      <c r="C240" s="120"/>
      <c r="D240" s="191"/>
      <c r="E240" s="179"/>
      <c r="F240" s="166"/>
      <c r="G240" s="182" t="str">
        <f>IF(""=F240,"",MATCH(1*$F240,'EAPG Table'!$B:$B,0))</f>
        <v/>
      </c>
      <c r="H240" s="179" t="str" cm="1">
        <f t="array" ref="H240">IF($F240="","",INDEX('EAPG Table'!$C:$C,$G240))</f>
        <v/>
      </c>
      <c r="I240" s="180" t="str" cm="1">
        <f t="array" ref="I240">IF($F240="","",IF("EAPG"&lt;&gt;C240,0,INDEX('EAPG Table'!$I:$I,$G240)))</f>
        <v/>
      </c>
      <c r="J240" s="181" t="str" cm="1">
        <f t="array" ref="J240">IF($F240="", "", INDEX('EAPG Table'!$D:$D, $G240))</f>
        <v/>
      </c>
      <c r="K240" s="120"/>
      <c r="L240" s="225" t="str" cm="1">
        <f t="array" ref="L240">IF(""=$F240,"",TRIM(INDEX('EAPG Table'!$F:$F,$G240)))</f>
        <v/>
      </c>
      <c r="M240" s="163"/>
      <c r="N240" s="181" t="str">
        <f t="shared" si="28"/>
        <v/>
      </c>
      <c r="O240" s="181" t="str">
        <f t="shared" si="23"/>
        <v/>
      </c>
      <c r="P240" s="182" t="str" cm="1">
        <f t="array" ref="P240">IF(""=$F240,"",IF(450=1*$F240,  IF(0&lt;COUNTIFS(WeightRange,"&gt;"&amp;0,TypeRange,"2"), TRUE, IF(AND(0&lt;COUNTIFS(WeightRange,"&gt;"&amp;0,TypeRange,"3"),0=COUNTIFS(WeightRange,"&gt;"&amp;0,TypeRange,{"2","2?"})), FALSE, TRUE)), ""))</f>
        <v/>
      </c>
      <c r="Q240" s="182" t="str">
        <f>IF(""=$F240,"",IF(450=$F240,0&lt;COUNTIFS(WeightRange,"&gt;="&amp;$I240,DOSRange,$D240,EAPGRange,$F240,PaidRange,"EAPG")-COUNTIFS($I240:$I$520,$I240,$D240:$D$520,$D240,$F240:$F$520,$F240,$C240:$C$520,"EAPG"),FALSE))</f>
        <v/>
      </c>
      <c r="R240" s="182" t="str" cm="1">
        <f t="array" ref="R240">IF(""=$F240,"",AND("Yes"=$L240,0&lt;SUM(COUNTIFS(WeightRange,"&gt;"&amp;0,DOSRange,$D240,TypeRange,{"2","3","21","22","23","25"}))))</f>
        <v/>
      </c>
      <c r="S240" s="183" t="str">
        <f t="shared" si="29"/>
        <v/>
      </c>
      <c r="T240" s="138"/>
      <c r="U240" s="184" t="str">
        <f t="shared" si="24"/>
        <v/>
      </c>
      <c r="V240" s="185" t="str">
        <f>IF($F240="","",MAX(0.25,IF(AND("2"=$J240,1&lt;COUNTIF(TypeRange,2)),0.5^(COUNTIFS(TypeRange,"2",DOSRange,$D240,WeightRange,"&gt;="&amp;$I240)-COUNTIFS($J240:$J$520,"2",$D240:$D$520,$D240,$I240:$I$520,$I240)),1)))</f>
        <v/>
      </c>
      <c r="W240" s="185" t="str">
        <f>IF($F240="","",MAX(0.25,IF(AND("Yes"=$O240,1&lt;COUNTIFS(AncDiscoRange,"Yes",DOSRange,$D240,EAPGRange,$F240,PaidRange,"EAPG")),0.5^(COUNTIFS(AncDiscoRange,"Yes",WeightRange,"&gt;="&amp;$I240,DOSRange,$D240,EAPGRange,$F240,PaidRange,"EAPG")-COUNTIFS($O240:$O$520,"Yes",$I240:$I$520,$I240,$D240:$D$520,$D240,$F240:$F$520,$F240,$C240:$C$520,"EAPG")),1)))</f>
        <v/>
      </c>
      <c r="X240" s="186" t="str">
        <f t="shared" si="25"/>
        <v/>
      </c>
      <c r="Y240" s="138"/>
      <c r="Z240" s="187" t="str">
        <f t="shared" si="26"/>
        <v/>
      </c>
      <c r="AA240" s="188" t="str">
        <f t="shared" si="30"/>
        <v/>
      </c>
      <c r="AB240" s="189" t="str">
        <f t="shared" si="27"/>
        <v/>
      </c>
    </row>
    <row r="241" spans="2:28" ht="15" x14ac:dyDescent="0.25">
      <c r="B241" s="163">
        <f t="shared" si="31"/>
        <v>221</v>
      </c>
      <c r="C241" s="119"/>
      <c r="D241" s="190"/>
      <c r="E241" s="165"/>
      <c r="F241" s="166"/>
      <c r="G241" s="169" t="str">
        <f>IF(""=F241,"",MATCH(1*$F241,'EAPG Table'!$B:$B,0))</f>
        <v/>
      </c>
      <c r="H241" s="165" t="str" cm="1">
        <f t="array" ref="H241">IF($F241="","",INDEX('EAPG Table'!$C:$C,$G241))</f>
        <v/>
      </c>
      <c r="I241" s="167" t="str" cm="1">
        <f t="array" ref="I241">IF($F241="","",IF("EAPG"&lt;&gt;C241,0,INDEX('EAPG Table'!$I:$I,$G241)))</f>
        <v/>
      </c>
      <c r="J241" s="138" t="str" cm="1">
        <f t="array" ref="J241">IF($F241="", "", INDEX('EAPG Table'!$D:$D, $G241))</f>
        <v/>
      </c>
      <c r="K241" s="119"/>
      <c r="L241" s="224" t="str" cm="1">
        <f t="array" ref="L241">IF(""=$F241,"",TRIM(INDEX('EAPG Table'!$F:$F,$G241)))</f>
        <v/>
      </c>
      <c r="M241" s="163"/>
      <c r="N241" s="138" t="str">
        <f t="shared" si="28"/>
        <v/>
      </c>
      <c r="O241" s="138" t="str">
        <f t="shared" si="23"/>
        <v/>
      </c>
      <c r="P241" s="169" t="str" cm="1">
        <f t="array" ref="P241">IF(""=$F241,"",IF(450=1*$F241,  IF(0&lt;COUNTIFS(WeightRange,"&gt;"&amp;0,TypeRange,"2"), TRUE, IF(AND(0&lt;COUNTIFS(WeightRange,"&gt;"&amp;0,TypeRange,"3"),0=COUNTIFS(WeightRange,"&gt;"&amp;0,TypeRange,{"2","2?"})), FALSE, TRUE)), ""))</f>
        <v/>
      </c>
      <c r="Q241" s="169" t="str">
        <f>IF(""=$F241,"",IF(450=$F241,0&lt;COUNTIFS(WeightRange,"&gt;="&amp;$I241,DOSRange,$D241,EAPGRange,$F241,PaidRange,"EAPG")-COUNTIFS($I241:$I$520,$I241,$D241:$D$520,$D241,$F241:$F$520,$F241,$C241:$C$520,"EAPG"),FALSE))</f>
        <v/>
      </c>
      <c r="R241" s="169" t="str" cm="1">
        <f t="array" ref="R241">IF(""=$F241,"",AND("Yes"=$L241,0&lt;SUM(COUNTIFS(WeightRange,"&gt;"&amp;0,DOSRange,$D241,TypeRange,{"2","3","21","22","23","25"}))))</f>
        <v/>
      </c>
      <c r="S241" s="170" t="str">
        <f t="shared" si="29"/>
        <v/>
      </c>
      <c r="T241" s="138"/>
      <c r="U241" s="177" t="str">
        <f t="shared" si="24"/>
        <v/>
      </c>
      <c r="V241" s="171" t="str">
        <f>IF($F241="","",MAX(0.25,IF(AND("2"=$J241,1&lt;COUNTIF(TypeRange,2)),0.5^(COUNTIFS(TypeRange,"2",DOSRange,$D241,WeightRange,"&gt;="&amp;$I241)-COUNTIFS($J241:$J$520,"2",$D241:$D$520,$D241,$I241:$I$520,$I241)),1)))</f>
        <v/>
      </c>
      <c r="W241" s="171" t="str">
        <f>IF($F241="","",MAX(0.25,IF(AND("Yes"=$O241,1&lt;COUNTIFS(AncDiscoRange,"Yes",DOSRange,$D241,EAPGRange,$F241,PaidRange,"EAPG")),0.5^(COUNTIFS(AncDiscoRange,"Yes",WeightRange,"&gt;="&amp;$I241,DOSRange,$D241,EAPGRange,$F241,PaidRange,"EAPG")-COUNTIFS($O241:$O$520,"Yes",$I241:$I$520,$I241,$D241:$D$520,$D241,$F241:$F$520,$F241,$C241:$C$520,"EAPG")),1)))</f>
        <v/>
      </c>
      <c r="X241" s="172" t="str">
        <f t="shared" si="25"/>
        <v/>
      </c>
      <c r="Y241" s="138"/>
      <c r="Z241" s="173" t="str">
        <f t="shared" si="26"/>
        <v/>
      </c>
      <c r="AA241" s="174" t="str">
        <f t="shared" si="30"/>
        <v/>
      </c>
      <c r="AB241" s="175" t="str">
        <f t="shared" si="27"/>
        <v/>
      </c>
    </row>
    <row r="242" spans="2:28" ht="15" x14ac:dyDescent="0.25">
      <c r="B242" s="163">
        <f t="shared" si="31"/>
        <v>222</v>
      </c>
      <c r="C242" s="119"/>
      <c r="D242" s="190"/>
      <c r="E242" s="165"/>
      <c r="F242" s="166"/>
      <c r="G242" s="169" t="str">
        <f>IF(""=F242,"",MATCH(1*$F242,'EAPG Table'!$B:$B,0))</f>
        <v/>
      </c>
      <c r="H242" s="165" t="str" cm="1">
        <f t="array" ref="H242">IF($F242="","",INDEX('EAPG Table'!$C:$C,$G242))</f>
        <v/>
      </c>
      <c r="I242" s="167" t="str" cm="1">
        <f t="array" ref="I242">IF($F242="","",IF("EAPG"&lt;&gt;C242,0,INDEX('EAPG Table'!$I:$I,$G242)))</f>
        <v/>
      </c>
      <c r="J242" s="138" t="str" cm="1">
        <f t="array" ref="J242">IF($F242="", "", INDEX('EAPG Table'!$D:$D, $G242))</f>
        <v/>
      </c>
      <c r="K242" s="119"/>
      <c r="L242" s="224" t="str" cm="1">
        <f t="array" ref="L242">IF(""=$F242,"",TRIM(INDEX('EAPG Table'!$F:$F,$G242)))</f>
        <v/>
      </c>
      <c r="M242" s="163"/>
      <c r="N242" s="138" t="str">
        <f t="shared" si="28"/>
        <v/>
      </c>
      <c r="O242" s="138" t="str">
        <f t="shared" si="23"/>
        <v/>
      </c>
      <c r="P242" s="169" t="str" cm="1">
        <f t="array" ref="P242">IF(""=$F242,"",IF(450=1*$F242,  IF(0&lt;COUNTIFS(WeightRange,"&gt;"&amp;0,TypeRange,"2"), TRUE, IF(AND(0&lt;COUNTIFS(WeightRange,"&gt;"&amp;0,TypeRange,"3"),0=COUNTIFS(WeightRange,"&gt;"&amp;0,TypeRange,{"2","2?"})), FALSE, TRUE)), ""))</f>
        <v/>
      </c>
      <c r="Q242" s="169" t="str">
        <f>IF(""=$F242,"",IF(450=$F242,0&lt;COUNTIFS(WeightRange,"&gt;="&amp;$I242,DOSRange,$D242,EAPGRange,$F242,PaidRange,"EAPG")-COUNTIFS($I242:$I$520,$I242,$D242:$D$520,$D242,$F242:$F$520,$F242,$C242:$C$520,"EAPG"),FALSE))</f>
        <v/>
      </c>
      <c r="R242" s="169" t="str" cm="1">
        <f t="array" ref="R242">IF(""=$F242,"",AND("Yes"=$L242,0&lt;SUM(COUNTIFS(WeightRange,"&gt;"&amp;0,DOSRange,$D242,TypeRange,{"2","3","21","22","23","25"}))))</f>
        <v/>
      </c>
      <c r="S242" s="170" t="str">
        <f t="shared" si="29"/>
        <v/>
      </c>
      <c r="T242" s="138"/>
      <c r="U242" s="177" t="str">
        <f t="shared" si="24"/>
        <v/>
      </c>
      <c r="V242" s="171" t="str">
        <f>IF($F242="","",MAX(0.25,IF(AND("2"=$J242,1&lt;COUNTIF(TypeRange,2)),0.5^(COUNTIFS(TypeRange,"2",DOSRange,$D242,WeightRange,"&gt;="&amp;$I242)-COUNTIFS($J242:$J$520,"2",$D242:$D$520,$D242,$I242:$I$520,$I242)),1)))</f>
        <v/>
      </c>
      <c r="W242" s="171" t="str">
        <f>IF($F242="","",MAX(0.25,IF(AND("Yes"=$O242,1&lt;COUNTIFS(AncDiscoRange,"Yes",DOSRange,$D242,EAPGRange,$F242,PaidRange,"EAPG")),0.5^(COUNTIFS(AncDiscoRange,"Yes",WeightRange,"&gt;="&amp;$I242,DOSRange,$D242,EAPGRange,$F242,PaidRange,"EAPG")-COUNTIFS($O242:$O$520,"Yes",$I242:$I$520,$I242,$D242:$D$520,$D242,$F242:$F$520,$F242,$C242:$C$520,"EAPG")),1)))</f>
        <v/>
      </c>
      <c r="X242" s="172" t="str">
        <f t="shared" si="25"/>
        <v/>
      </c>
      <c r="Y242" s="138"/>
      <c r="Z242" s="173" t="str">
        <f t="shared" si="26"/>
        <v/>
      </c>
      <c r="AA242" s="174" t="str">
        <f t="shared" si="30"/>
        <v/>
      </c>
      <c r="AB242" s="175" t="str">
        <f t="shared" si="27"/>
        <v/>
      </c>
    </row>
    <row r="243" spans="2:28" ht="15" x14ac:dyDescent="0.25">
      <c r="B243" s="163">
        <f t="shared" si="31"/>
        <v>223</v>
      </c>
      <c r="C243" s="119"/>
      <c r="D243" s="190"/>
      <c r="E243" s="165"/>
      <c r="F243" s="166"/>
      <c r="G243" s="169" t="str">
        <f>IF(""=F243,"",MATCH(1*$F243,'EAPG Table'!$B:$B,0))</f>
        <v/>
      </c>
      <c r="H243" s="165" t="str" cm="1">
        <f t="array" ref="H243">IF($F243="","",INDEX('EAPG Table'!$C:$C,$G243))</f>
        <v/>
      </c>
      <c r="I243" s="167" t="str" cm="1">
        <f t="array" ref="I243">IF($F243="","",IF("EAPG"&lt;&gt;C243,0,INDEX('EAPG Table'!$I:$I,$G243)))</f>
        <v/>
      </c>
      <c r="J243" s="138" t="str" cm="1">
        <f t="array" ref="J243">IF($F243="", "", INDEX('EAPG Table'!$D:$D, $G243))</f>
        <v/>
      </c>
      <c r="K243" s="119"/>
      <c r="L243" s="224" t="str" cm="1">
        <f t="array" ref="L243">IF(""=$F243,"",TRIM(INDEX('EAPG Table'!$F:$F,$G243)))</f>
        <v/>
      </c>
      <c r="M243" s="163"/>
      <c r="N243" s="138" t="str">
        <f t="shared" si="28"/>
        <v/>
      </c>
      <c r="O243" s="138" t="str">
        <f t="shared" si="23"/>
        <v/>
      </c>
      <c r="P243" s="169" t="str" cm="1">
        <f t="array" ref="P243">IF(""=$F243,"",IF(450=1*$F243,  IF(0&lt;COUNTIFS(WeightRange,"&gt;"&amp;0,TypeRange,"2"), TRUE, IF(AND(0&lt;COUNTIFS(WeightRange,"&gt;"&amp;0,TypeRange,"3"),0=COUNTIFS(WeightRange,"&gt;"&amp;0,TypeRange,{"2","2?"})), FALSE, TRUE)), ""))</f>
        <v/>
      </c>
      <c r="Q243" s="169" t="str">
        <f>IF(""=$F243,"",IF(450=$F243,0&lt;COUNTIFS(WeightRange,"&gt;="&amp;$I243,DOSRange,$D243,EAPGRange,$F243,PaidRange,"EAPG")-COUNTIFS($I243:$I$520,$I243,$D243:$D$520,$D243,$F243:$F$520,$F243,$C243:$C$520,"EAPG"),FALSE))</f>
        <v/>
      </c>
      <c r="R243" s="169" t="str" cm="1">
        <f t="array" ref="R243">IF(""=$F243,"",AND("Yes"=$L243,0&lt;SUM(COUNTIFS(WeightRange,"&gt;"&amp;0,DOSRange,$D243,TypeRange,{"2","3","21","22","23","25"}))))</f>
        <v/>
      </c>
      <c r="S243" s="170" t="str">
        <f t="shared" si="29"/>
        <v/>
      </c>
      <c r="T243" s="138"/>
      <c r="U243" s="177" t="str">
        <f t="shared" si="24"/>
        <v/>
      </c>
      <c r="V243" s="171" t="str">
        <f>IF($F243="","",MAX(0.25,IF(AND("2"=$J243,1&lt;COUNTIF(TypeRange,2)),0.5^(COUNTIFS(TypeRange,"2",DOSRange,$D243,WeightRange,"&gt;="&amp;$I243)-COUNTIFS($J243:$J$520,"2",$D243:$D$520,$D243,$I243:$I$520,$I243)),1)))</f>
        <v/>
      </c>
      <c r="W243" s="171" t="str">
        <f>IF($F243="","",MAX(0.25,IF(AND("Yes"=$O243,1&lt;COUNTIFS(AncDiscoRange,"Yes",DOSRange,$D243,EAPGRange,$F243,PaidRange,"EAPG")),0.5^(COUNTIFS(AncDiscoRange,"Yes",WeightRange,"&gt;="&amp;$I243,DOSRange,$D243,EAPGRange,$F243,PaidRange,"EAPG")-COUNTIFS($O243:$O$520,"Yes",$I243:$I$520,$I243,$D243:$D$520,$D243,$F243:$F$520,$F243,$C243:$C$520,"EAPG")),1)))</f>
        <v/>
      </c>
      <c r="X243" s="172" t="str">
        <f t="shared" si="25"/>
        <v/>
      </c>
      <c r="Y243" s="138"/>
      <c r="Z243" s="173" t="str">
        <f t="shared" si="26"/>
        <v/>
      </c>
      <c r="AA243" s="174" t="str">
        <f t="shared" si="30"/>
        <v/>
      </c>
      <c r="AB243" s="175" t="str">
        <f t="shared" si="27"/>
        <v/>
      </c>
    </row>
    <row r="244" spans="2:28" ht="15" x14ac:dyDescent="0.25">
      <c r="B244" s="163">
        <f t="shared" si="31"/>
        <v>224</v>
      </c>
      <c r="C244" s="119"/>
      <c r="D244" s="190"/>
      <c r="E244" s="165"/>
      <c r="F244" s="166"/>
      <c r="G244" s="169" t="str">
        <f>IF(""=F244,"",MATCH(1*$F244,'EAPG Table'!$B:$B,0))</f>
        <v/>
      </c>
      <c r="H244" s="165" t="str" cm="1">
        <f t="array" ref="H244">IF($F244="","",INDEX('EAPG Table'!$C:$C,$G244))</f>
        <v/>
      </c>
      <c r="I244" s="167" t="str" cm="1">
        <f t="array" ref="I244">IF($F244="","",IF("EAPG"&lt;&gt;C244,0,INDEX('EAPG Table'!$I:$I,$G244)))</f>
        <v/>
      </c>
      <c r="J244" s="138" t="str" cm="1">
        <f t="array" ref="J244">IF($F244="", "", INDEX('EAPG Table'!$D:$D, $G244))</f>
        <v/>
      </c>
      <c r="K244" s="119"/>
      <c r="L244" s="224" t="str" cm="1">
        <f t="array" ref="L244">IF(""=$F244,"",TRIM(INDEX('EAPG Table'!$F:$F,$G244)))</f>
        <v/>
      </c>
      <c r="M244" s="163"/>
      <c r="N244" s="138" t="str">
        <f t="shared" si="28"/>
        <v/>
      </c>
      <c r="O244" s="138" t="str">
        <f t="shared" si="23"/>
        <v/>
      </c>
      <c r="P244" s="169" t="str" cm="1">
        <f t="array" ref="P244">IF(""=$F244,"",IF(450=1*$F244,  IF(0&lt;COUNTIFS(WeightRange,"&gt;"&amp;0,TypeRange,"2"), TRUE, IF(AND(0&lt;COUNTIFS(WeightRange,"&gt;"&amp;0,TypeRange,"3"),0=COUNTIFS(WeightRange,"&gt;"&amp;0,TypeRange,{"2","2?"})), FALSE, TRUE)), ""))</f>
        <v/>
      </c>
      <c r="Q244" s="169" t="str">
        <f>IF(""=$F244,"",IF(450=$F244,0&lt;COUNTIFS(WeightRange,"&gt;="&amp;$I244,DOSRange,$D244,EAPGRange,$F244,PaidRange,"EAPG")-COUNTIFS($I244:$I$520,$I244,$D244:$D$520,$D244,$F244:$F$520,$F244,$C244:$C$520,"EAPG"),FALSE))</f>
        <v/>
      </c>
      <c r="R244" s="169" t="str" cm="1">
        <f t="array" ref="R244">IF(""=$F244,"",AND("Yes"=$L244,0&lt;SUM(COUNTIFS(WeightRange,"&gt;"&amp;0,DOSRange,$D244,TypeRange,{"2","3","21","22","23","25"}))))</f>
        <v/>
      </c>
      <c r="S244" s="170" t="str">
        <f t="shared" si="29"/>
        <v/>
      </c>
      <c r="T244" s="138"/>
      <c r="U244" s="177" t="str">
        <f t="shared" si="24"/>
        <v/>
      </c>
      <c r="V244" s="171" t="str">
        <f>IF($F244="","",MAX(0.25,IF(AND("2"=$J244,1&lt;COUNTIF(TypeRange,2)),0.5^(COUNTIFS(TypeRange,"2",DOSRange,$D244,WeightRange,"&gt;="&amp;$I244)-COUNTIFS($J244:$J$520,"2",$D244:$D$520,$D244,$I244:$I$520,$I244)),1)))</f>
        <v/>
      </c>
      <c r="W244" s="171" t="str">
        <f>IF($F244="","",MAX(0.25,IF(AND("Yes"=$O244,1&lt;COUNTIFS(AncDiscoRange,"Yes",DOSRange,$D244,EAPGRange,$F244,PaidRange,"EAPG")),0.5^(COUNTIFS(AncDiscoRange,"Yes",WeightRange,"&gt;="&amp;$I244,DOSRange,$D244,EAPGRange,$F244,PaidRange,"EAPG")-COUNTIFS($O244:$O$520,"Yes",$I244:$I$520,$I244,$D244:$D$520,$D244,$F244:$F$520,$F244,$C244:$C$520,"EAPG")),1)))</f>
        <v/>
      </c>
      <c r="X244" s="172" t="str">
        <f t="shared" si="25"/>
        <v/>
      </c>
      <c r="Y244" s="138"/>
      <c r="Z244" s="173" t="str">
        <f t="shared" si="26"/>
        <v/>
      </c>
      <c r="AA244" s="174" t="str">
        <f t="shared" si="30"/>
        <v/>
      </c>
      <c r="AB244" s="175" t="str">
        <f t="shared" si="27"/>
        <v/>
      </c>
    </row>
    <row r="245" spans="2:28" ht="15" x14ac:dyDescent="0.25">
      <c r="B245" s="178">
        <f t="shared" si="31"/>
        <v>225</v>
      </c>
      <c r="C245" s="120"/>
      <c r="D245" s="191"/>
      <c r="E245" s="179"/>
      <c r="F245" s="166"/>
      <c r="G245" s="182" t="str">
        <f>IF(""=F245,"",MATCH(1*$F245,'EAPG Table'!$B:$B,0))</f>
        <v/>
      </c>
      <c r="H245" s="179" t="str" cm="1">
        <f t="array" ref="H245">IF($F245="","",INDEX('EAPG Table'!$C:$C,$G245))</f>
        <v/>
      </c>
      <c r="I245" s="180" t="str" cm="1">
        <f t="array" ref="I245">IF($F245="","",IF("EAPG"&lt;&gt;C245,0,INDEX('EAPG Table'!$I:$I,$G245)))</f>
        <v/>
      </c>
      <c r="J245" s="181" t="str" cm="1">
        <f t="array" ref="J245">IF($F245="", "", INDEX('EAPG Table'!$D:$D, $G245))</f>
        <v/>
      </c>
      <c r="K245" s="120"/>
      <c r="L245" s="225" t="str" cm="1">
        <f t="array" ref="L245">IF(""=$F245,"",TRIM(INDEX('EAPG Table'!$F:$F,$G245)))</f>
        <v/>
      </c>
      <c r="M245" s="163"/>
      <c r="N245" s="181" t="str">
        <f t="shared" si="28"/>
        <v/>
      </c>
      <c r="O245" s="181" t="str">
        <f t="shared" si="23"/>
        <v/>
      </c>
      <c r="P245" s="182" t="str" cm="1">
        <f t="array" ref="P245">IF(""=$F245,"",IF(450=1*$F245,  IF(0&lt;COUNTIFS(WeightRange,"&gt;"&amp;0,TypeRange,"2"), TRUE, IF(AND(0&lt;COUNTIFS(WeightRange,"&gt;"&amp;0,TypeRange,"3"),0=COUNTIFS(WeightRange,"&gt;"&amp;0,TypeRange,{"2","2?"})), FALSE, TRUE)), ""))</f>
        <v/>
      </c>
      <c r="Q245" s="182" t="str">
        <f>IF(""=$F245,"",IF(450=$F245,0&lt;COUNTIFS(WeightRange,"&gt;="&amp;$I245,DOSRange,$D245,EAPGRange,$F245,PaidRange,"EAPG")-COUNTIFS($I245:$I$520,$I245,$D245:$D$520,$D245,$F245:$F$520,$F245,$C245:$C$520,"EAPG"),FALSE))</f>
        <v/>
      </c>
      <c r="R245" s="182" t="str" cm="1">
        <f t="array" ref="R245">IF(""=$F245,"",AND("Yes"=$L245,0&lt;SUM(COUNTIFS(WeightRange,"&gt;"&amp;0,DOSRange,$D245,TypeRange,{"2","3","21","22","23","25"}))))</f>
        <v/>
      </c>
      <c r="S245" s="183" t="str">
        <f t="shared" si="29"/>
        <v/>
      </c>
      <c r="T245" s="138"/>
      <c r="U245" s="184" t="str">
        <f t="shared" si="24"/>
        <v/>
      </c>
      <c r="V245" s="185" t="str">
        <f>IF($F245="","",MAX(0.25,IF(AND("2"=$J245,1&lt;COUNTIF(TypeRange,2)),0.5^(COUNTIFS(TypeRange,"2",DOSRange,$D245,WeightRange,"&gt;="&amp;$I245)-COUNTIFS($J245:$J$520,"2",$D245:$D$520,$D245,$I245:$I$520,$I245)),1)))</f>
        <v/>
      </c>
      <c r="W245" s="185" t="str">
        <f>IF($F245="","",MAX(0.25,IF(AND("Yes"=$O245,1&lt;COUNTIFS(AncDiscoRange,"Yes",DOSRange,$D245,EAPGRange,$F245,PaidRange,"EAPG")),0.5^(COUNTIFS(AncDiscoRange,"Yes",WeightRange,"&gt;="&amp;$I245,DOSRange,$D245,EAPGRange,$F245,PaidRange,"EAPG")-COUNTIFS($O245:$O$520,"Yes",$I245:$I$520,$I245,$D245:$D$520,$D245,$F245:$F$520,$F245,$C245:$C$520,"EAPG")),1)))</f>
        <v/>
      </c>
      <c r="X245" s="186" t="str">
        <f t="shared" si="25"/>
        <v/>
      </c>
      <c r="Y245" s="138"/>
      <c r="Z245" s="187" t="str">
        <f t="shared" si="26"/>
        <v/>
      </c>
      <c r="AA245" s="188" t="str">
        <f t="shared" si="30"/>
        <v/>
      </c>
      <c r="AB245" s="189" t="str">
        <f t="shared" si="27"/>
        <v/>
      </c>
    </row>
    <row r="246" spans="2:28" ht="15" x14ac:dyDescent="0.25">
      <c r="B246" s="163">
        <f t="shared" si="31"/>
        <v>226</v>
      </c>
      <c r="C246" s="119"/>
      <c r="D246" s="190"/>
      <c r="E246" s="165"/>
      <c r="F246" s="166"/>
      <c r="G246" s="169" t="str">
        <f>IF(""=F246,"",MATCH(1*$F246,'EAPG Table'!$B:$B,0))</f>
        <v/>
      </c>
      <c r="H246" s="165" t="str" cm="1">
        <f t="array" ref="H246">IF($F246="","",INDEX('EAPG Table'!$C:$C,$G246))</f>
        <v/>
      </c>
      <c r="I246" s="167" t="str" cm="1">
        <f t="array" ref="I246">IF($F246="","",IF("EAPG"&lt;&gt;C246,0,INDEX('EAPG Table'!$I:$I,$G246)))</f>
        <v/>
      </c>
      <c r="J246" s="138" t="str" cm="1">
        <f t="array" ref="J246">IF($F246="", "", INDEX('EAPG Table'!$D:$D, $G246))</f>
        <v/>
      </c>
      <c r="K246" s="119"/>
      <c r="L246" s="224" t="str" cm="1">
        <f t="array" ref="L246">IF(""=$F246,"",TRIM(INDEX('EAPG Table'!$F:$F,$G246)))</f>
        <v/>
      </c>
      <c r="M246" s="163"/>
      <c r="N246" s="138" t="str">
        <f t="shared" si="28"/>
        <v/>
      </c>
      <c r="O246" s="138" t="str">
        <f t="shared" si="23"/>
        <v/>
      </c>
      <c r="P246" s="169" t="str" cm="1">
        <f t="array" ref="P246">IF(""=$F246,"",IF(450=1*$F246,  IF(0&lt;COUNTIFS(WeightRange,"&gt;"&amp;0,TypeRange,"2"), TRUE, IF(AND(0&lt;COUNTIFS(WeightRange,"&gt;"&amp;0,TypeRange,"3"),0=COUNTIFS(WeightRange,"&gt;"&amp;0,TypeRange,{"2","2?"})), FALSE, TRUE)), ""))</f>
        <v/>
      </c>
      <c r="Q246" s="169" t="str">
        <f>IF(""=$F246,"",IF(450=$F246,0&lt;COUNTIFS(WeightRange,"&gt;="&amp;$I246,DOSRange,$D246,EAPGRange,$F246,PaidRange,"EAPG")-COUNTIFS($I246:$I$520,$I246,$D246:$D$520,$D246,$F246:$F$520,$F246,$C246:$C$520,"EAPG"),FALSE))</f>
        <v/>
      </c>
      <c r="R246" s="169" t="str" cm="1">
        <f t="array" ref="R246">IF(""=$F246,"",AND("Yes"=$L246,0&lt;SUM(COUNTIFS(WeightRange,"&gt;"&amp;0,DOSRange,$D246,TypeRange,{"2","3","21","22","23","25"}))))</f>
        <v/>
      </c>
      <c r="S246" s="170" t="str">
        <f t="shared" si="29"/>
        <v/>
      </c>
      <c r="T246" s="138"/>
      <c r="U246" s="177" t="str">
        <f t="shared" si="24"/>
        <v/>
      </c>
      <c r="V246" s="171" t="str">
        <f>IF($F246="","",MAX(0.25,IF(AND("2"=$J246,1&lt;COUNTIF(TypeRange,2)),0.5^(COUNTIFS(TypeRange,"2",DOSRange,$D246,WeightRange,"&gt;="&amp;$I246)-COUNTIFS($J246:$J$520,"2",$D246:$D$520,$D246,$I246:$I$520,$I246)),1)))</f>
        <v/>
      </c>
      <c r="W246" s="171" t="str">
        <f>IF($F246="","",MAX(0.25,IF(AND("Yes"=$O246,1&lt;COUNTIFS(AncDiscoRange,"Yes",DOSRange,$D246,EAPGRange,$F246,PaidRange,"EAPG")),0.5^(COUNTIFS(AncDiscoRange,"Yes",WeightRange,"&gt;="&amp;$I246,DOSRange,$D246,EAPGRange,$F246,PaidRange,"EAPG")-COUNTIFS($O246:$O$520,"Yes",$I246:$I$520,$I246,$D246:$D$520,$D246,$F246:$F$520,$F246,$C246:$C$520,"EAPG")),1)))</f>
        <v/>
      </c>
      <c r="X246" s="172" t="str">
        <f t="shared" si="25"/>
        <v/>
      </c>
      <c r="Y246" s="138"/>
      <c r="Z246" s="173" t="str">
        <f t="shared" si="26"/>
        <v/>
      </c>
      <c r="AA246" s="174" t="str">
        <f t="shared" si="30"/>
        <v/>
      </c>
      <c r="AB246" s="175" t="str">
        <f t="shared" si="27"/>
        <v/>
      </c>
    </row>
    <row r="247" spans="2:28" ht="15" x14ac:dyDescent="0.25">
      <c r="B247" s="163">
        <f t="shared" si="31"/>
        <v>227</v>
      </c>
      <c r="C247" s="119"/>
      <c r="D247" s="190"/>
      <c r="E247" s="165"/>
      <c r="F247" s="166"/>
      <c r="G247" s="169" t="str">
        <f>IF(""=F247,"",MATCH(1*$F247,'EAPG Table'!$B:$B,0))</f>
        <v/>
      </c>
      <c r="H247" s="165" t="str" cm="1">
        <f t="array" ref="H247">IF($F247="","",INDEX('EAPG Table'!$C:$C,$G247))</f>
        <v/>
      </c>
      <c r="I247" s="167" t="str" cm="1">
        <f t="array" ref="I247">IF($F247="","",IF("EAPG"&lt;&gt;C247,0,INDEX('EAPG Table'!$I:$I,$G247)))</f>
        <v/>
      </c>
      <c r="J247" s="138" t="str" cm="1">
        <f t="array" ref="J247">IF($F247="", "", INDEX('EAPG Table'!$D:$D, $G247))</f>
        <v/>
      </c>
      <c r="K247" s="119"/>
      <c r="L247" s="224" t="str" cm="1">
        <f t="array" ref="L247">IF(""=$F247,"",TRIM(INDEX('EAPG Table'!$F:$F,$G247)))</f>
        <v/>
      </c>
      <c r="M247" s="163"/>
      <c r="N247" s="138" t="str">
        <f t="shared" si="28"/>
        <v/>
      </c>
      <c r="O247" s="138" t="str">
        <f t="shared" si="23"/>
        <v/>
      </c>
      <c r="P247" s="169" t="str" cm="1">
        <f t="array" ref="P247">IF(""=$F247,"",IF(450=1*$F247,  IF(0&lt;COUNTIFS(WeightRange,"&gt;"&amp;0,TypeRange,"2"), TRUE, IF(AND(0&lt;COUNTIFS(WeightRange,"&gt;"&amp;0,TypeRange,"3"),0=COUNTIFS(WeightRange,"&gt;"&amp;0,TypeRange,{"2","2?"})), FALSE, TRUE)), ""))</f>
        <v/>
      </c>
      <c r="Q247" s="169" t="str">
        <f>IF(""=$F247,"",IF(450=$F247,0&lt;COUNTIFS(WeightRange,"&gt;="&amp;$I247,DOSRange,$D247,EAPGRange,$F247,PaidRange,"EAPG")-COUNTIFS($I247:$I$520,$I247,$D247:$D$520,$D247,$F247:$F$520,$F247,$C247:$C$520,"EAPG"),FALSE))</f>
        <v/>
      </c>
      <c r="R247" s="169" t="str" cm="1">
        <f t="array" ref="R247">IF(""=$F247,"",AND("Yes"=$L247,0&lt;SUM(COUNTIFS(WeightRange,"&gt;"&amp;0,DOSRange,$D247,TypeRange,{"2","3","21","22","23","25"}))))</f>
        <v/>
      </c>
      <c r="S247" s="170" t="str">
        <f t="shared" si="29"/>
        <v/>
      </c>
      <c r="T247" s="138"/>
      <c r="U247" s="177" t="str">
        <f t="shared" si="24"/>
        <v/>
      </c>
      <c r="V247" s="171" t="str">
        <f>IF($F247="","",MAX(0.25,IF(AND("2"=$J247,1&lt;COUNTIF(TypeRange,2)),0.5^(COUNTIFS(TypeRange,"2",DOSRange,$D247,WeightRange,"&gt;="&amp;$I247)-COUNTIFS($J247:$J$520,"2",$D247:$D$520,$D247,$I247:$I$520,$I247)),1)))</f>
        <v/>
      </c>
      <c r="W247" s="171" t="str">
        <f>IF($F247="","",MAX(0.25,IF(AND("Yes"=$O247,1&lt;COUNTIFS(AncDiscoRange,"Yes",DOSRange,$D247,EAPGRange,$F247,PaidRange,"EAPG")),0.5^(COUNTIFS(AncDiscoRange,"Yes",WeightRange,"&gt;="&amp;$I247,DOSRange,$D247,EAPGRange,$F247,PaidRange,"EAPG")-COUNTIFS($O247:$O$520,"Yes",$I247:$I$520,$I247,$D247:$D$520,$D247,$F247:$F$520,$F247,$C247:$C$520,"EAPG")),1)))</f>
        <v/>
      </c>
      <c r="X247" s="172" t="str">
        <f t="shared" si="25"/>
        <v/>
      </c>
      <c r="Y247" s="138"/>
      <c r="Z247" s="173" t="str">
        <f t="shared" si="26"/>
        <v/>
      </c>
      <c r="AA247" s="174" t="str">
        <f t="shared" si="30"/>
        <v/>
      </c>
      <c r="AB247" s="175" t="str">
        <f t="shared" si="27"/>
        <v/>
      </c>
    </row>
    <row r="248" spans="2:28" ht="15" x14ac:dyDescent="0.25">
      <c r="B248" s="163">
        <f t="shared" si="31"/>
        <v>228</v>
      </c>
      <c r="C248" s="119"/>
      <c r="D248" s="190"/>
      <c r="E248" s="165"/>
      <c r="F248" s="166"/>
      <c r="G248" s="169" t="str">
        <f>IF(""=F248,"",MATCH(1*$F248,'EAPG Table'!$B:$B,0))</f>
        <v/>
      </c>
      <c r="H248" s="165" t="str" cm="1">
        <f t="array" ref="H248">IF($F248="","",INDEX('EAPG Table'!$C:$C,$G248))</f>
        <v/>
      </c>
      <c r="I248" s="167" t="str" cm="1">
        <f t="array" ref="I248">IF($F248="","",IF("EAPG"&lt;&gt;C248,0,INDEX('EAPG Table'!$I:$I,$G248)))</f>
        <v/>
      </c>
      <c r="J248" s="138" t="str" cm="1">
        <f t="array" ref="J248">IF($F248="", "", INDEX('EAPG Table'!$D:$D, $G248))</f>
        <v/>
      </c>
      <c r="K248" s="119"/>
      <c r="L248" s="224" t="str" cm="1">
        <f t="array" ref="L248">IF(""=$F248,"",TRIM(INDEX('EAPG Table'!$F:$F,$G248)))</f>
        <v/>
      </c>
      <c r="M248" s="163"/>
      <c r="N248" s="138" t="str">
        <f t="shared" si="28"/>
        <v/>
      </c>
      <c r="O248" s="138" t="str">
        <f t="shared" si="23"/>
        <v/>
      </c>
      <c r="P248" s="169" t="str" cm="1">
        <f t="array" ref="P248">IF(""=$F248,"",IF(450=1*$F248,  IF(0&lt;COUNTIFS(WeightRange,"&gt;"&amp;0,TypeRange,"2"), TRUE, IF(AND(0&lt;COUNTIFS(WeightRange,"&gt;"&amp;0,TypeRange,"3"),0=COUNTIFS(WeightRange,"&gt;"&amp;0,TypeRange,{"2","2?"})), FALSE, TRUE)), ""))</f>
        <v/>
      </c>
      <c r="Q248" s="169" t="str">
        <f>IF(""=$F248,"",IF(450=$F248,0&lt;COUNTIFS(WeightRange,"&gt;="&amp;$I248,DOSRange,$D248,EAPGRange,$F248,PaidRange,"EAPG")-COUNTIFS($I248:$I$520,$I248,$D248:$D$520,$D248,$F248:$F$520,$F248,$C248:$C$520,"EAPG"),FALSE))</f>
        <v/>
      </c>
      <c r="R248" s="169" t="str" cm="1">
        <f t="array" ref="R248">IF(""=$F248,"",AND("Yes"=$L248,0&lt;SUM(COUNTIFS(WeightRange,"&gt;"&amp;0,DOSRange,$D248,TypeRange,{"2","3","21","22","23","25"}))))</f>
        <v/>
      </c>
      <c r="S248" s="170" t="str">
        <f t="shared" si="29"/>
        <v/>
      </c>
      <c r="T248" s="138"/>
      <c r="U248" s="177" t="str">
        <f t="shared" si="24"/>
        <v/>
      </c>
      <c r="V248" s="171" t="str">
        <f>IF($F248="","",MAX(0.25,IF(AND("2"=$J248,1&lt;COUNTIF(TypeRange,2)),0.5^(COUNTIFS(TypeRange,"2",DOSRange,$D248,WeightRange,"&gt;="&amp;$I248)-COUNTIFS($J248:$J$520,"2",$D248:$D$520,$D248,$I248:$I$520,$I248)),1)))</f>
        <v/>
      </c>
      <c r="W248" s="171" t="str">
        <f>IF($F248="","",MAX(0.25,IF(AND("Yes"=$O248,1&lt;COUNTIFS(AncDiscoRange,"Yes",DOSRange,$D248,EAPGRange,$F248,PaidRange,"EAPG")),0.5^(COUNTIFS(AncDiscoRange,"Yes",WeightRange,"&gt;="&amp;$I248,DOSRange,$D248,EAPGRange,$F248,PaidRange,"EAPG")-COUNTIFS($O248:$O$520,"Yes",$I248:$I$520,$I248,$D248:$D$520,$D248,$F248:$F$520,$F248,$C248:$C$520,"EAPG")),1)))</f>
        <v/>
      </c>
      <c r="X248" s="172" t="str">
        <f t="shared" si="25"/>
        <v/>
      </c>
      <c r="Y248" s="138"/>
      <c r="Z248" s="173" t="str">
        <f t="shared" si="26"/>
        <v/>
      </c>
      <c r="AA248" s="174" t="str">
        <f t="shared" si="30"/>
        <v/>
      </c>
      <c r="AB248" s="175" t="str">
        <f t="shared" si="27"/>
        <v/>
      </c>
    </row>
    <row r="249" spans="2:28" ht="15" x14ac:dyDescent="0.25">
      <c r="B249" s="163">
        <f t="shared" si="31"/>
        <v>229</v>
      </c>
      <c r="C249" s="119"/>
      <c r="D249" s="190"/>
      <c r="E249" s="165"/>
      <c r="F249" s="166"/>
      <c r="G249" s="169" t="str">
        <f>IF(""=F249,"",MATCH(1*$F249,'EAPG Table'!$B:$B,0))</f>
        <v/>
      </c>
      <c r="H249" s="165" t="str" cm="1">
        <f t="array" ref="H249">IF($F249="","",INDEX('EAPG Table'!$C:$C,$G249))</f>
        <v/>
      </c>
      <c r="I249" s="167" t="str" cm="1">
        <f t="array" ref="I249">IF($F249="","",IF("EAPG"&lt;&gt;C249,0,INDEX('EAPG Table'!$I:$I,$G249)))</f>
        <v/>
      </c>
      <c r="J249" s="138" t="str" cm="1">
        <f t="array" ref="J249">IF($F249="", "", INDEX('EAPG Table'!$D:$D, $G249))</f>
        <v/>
      </c>
      <c r="K249" s="119"/>
      <c r="L249" s="224" t="str" cm="1">
        <f t="array" ref="L249">IF(""=$F249,"",TRIM(INDEX('EAPG Table'!$F:$F,$G249)))</f>
        <v/>
      </c>
      <c r="M249" s="163"/>
      <c r="N249" s="138" t="str">
        <f t="shared" si="28"/>
        <v/>
      </c>
      <c r="O249" s="138" t="str">
        <f t="shared" si="23"/>
        <v/>
      </c>
      <c r="P249" s="169" t="str" cm="1">
        <f t="array" ref="P249">IF(""=$F249,"",IF(450=1*$F249,  IF(0&lt;COUNTIFS(WeightRange,"&gt;"&amp;0,TypeRange,"2"), TRUE, IF(AND(0&lt;COUNTIFS(WeightRange,"&gt;"&amp;0,TypeRange,"3"),0=COUNTIFS(WeightRange,"&gt;"&amp;0,TypeRange,{"2","2?"})), FALSE, TRUE)), ""))</f>
        <v/>
      </c>
      <c r="Q249" s="169" t="str">
        <f>IF(""=$F249,"",IF(450=$F249,0&lt;COUNTIFS(WeightRange,"&gt;="&amp;$I249,DOSRange,$D249,EAPGRange,$F249,PaidRange,"EAPG")-COUNTIFS($I249:$I$520,$I249,$D249:$D$520,$D249,$F249:$F$520,$F249,$C249:$C$520,"EAPG"),FALSE))</f>
        <v/>
      </c>
      <c r="R249" s="169" t="str" cm="1">
        <f t="array" ref="R249">IF(""=$F249,"",AND("Yes"=$L249,0&lt;SUM(COUNTIFS(WeightRange,"&gt;"&amp;0,DOSRange,$D249,TypeRange,{"2","3","21","22","23","25"}))))</f>
        <v/>
      </c>
      <c r="S249" s="170" t="str">
        <f t="shared" si="29"/>
        <v/>
      </c>
      <c r="T249" s="138"/>
      <c r="U249" s="177" t="str">
        <f t="shared" si="24"/>
        <v/>
      </c>
      <c r="V249" s="171" t="str">
        <f>IF($F249="","",MAX(0.25,IF(AND("2"=$J249,1&lt;COUNTIF(TypeRange,2)),0.5^(COUNTIFS(TypeRange,"2",DOSRange,$D249,WeightRange,"&gt;="&amp;$I249)-COUNTIFS($J249:$J$520,"2",$D249:$D$520,$D249,$I249:$I$520,$I249)),1)))</f>
        <v/>
      </c>
      <c r="W249" s="171" t="str">
        <f>IF($F249="","",MAX(0.25,IF(AND("Yes"=$O249,1&lt;COUNTIFS(AncDiscoRange,"Yes",DOSRange,$D249,EAPGRange,$F249,PaidRange,"EAPG")),0.5^(COUNTIFS(AncDiscoRange,"Yes",WeightRange,"&gt;="&amp;$I249,DOSRange,$D249,EAPGRange,$F249,PaidRange,"EAPG")-COUNTIFS($O249:$O$520,"Yes",$I249:$I$520,$I249,$D249:$D$520,$D249,$F249:$F$520,$F249,$C249:$C$520,"EAPG")),1)))</f>
        <v/>
      </c>
      <c r="X249" s="172" t="str">
        <f t="shared" si="25"/>
        <v/>
      </c>
      <c r="Y249" s="138"/>
      <c r="Z249" s="173" t="str">
        <f t="shared" si="26"/>
        <v/>
      </c>
      <c r="AA249" s="174" t="str">
        <f t="shared" si="30"/>
        <v/>
      </c>
      <c r="AB249" s="175" t="str">
        <f t="shared" si="27"/>
        <v/>
      </c>
    </row>
    <row r="250" spans="2:28" ht="15" x14ac:dyDescent="0.25">
      <c r="B250" s="178">
        <f t="shared" si="31"/>
        <v>230</v>
      </c>
      <c r="C250" s="120"/>
      <c r="D250" s="191"/>
      <c r="E250" s="179"/>
      <c r="F250" s="166"/>
      <c r="G250" s="182" t="str">
        <f>IF(""=F250,"",MATCH(1*$F250,'EAPG Table'!$B:$B,0))</f>
        <v/>
      </c>
      <c r="H250" s="179" t="str" cm="1">
        <f t="array" ref="H250">IF($F250="","",INDEX('EAPG Table'!$C:$C,$G250))</f>
        <v/>
      </c>
      <c r="I250" s="180" t="str" cm="1">
        <f t="array" ref="I250">IF($F250="","",IF("EAPG"&lt;&gt;C250,0,INDEX('EAPG Table'!$I:$I,$G250)))</f>
        <v/>
      </c>
      <c r="J250" s="181" t="str" cm="1">
        <f t="array" ref="J250">IF($F250="", "", INDEX('EAPG Table'!$D:$D, $G250))</f>
        <v/>
      </c>
      <c r="K250" s="120"/>
      <c r="L250" s="225" t="str" cm="1">
        <f t="array" ref="L250">IF(""=$F250,"",TRIM(INDEX('EAPG Table'!$F:$F,$G250)))</f>
        <v/>
      </c>
      <c r="M250" s="163"/>
      <c r="N250" s="181" t="str">
        <f t="shared" si="28"/>
        <v/>
      </c>
      <c r="O250" s="181" t="str">
        <f t="shared" si="23"/>
        <v/>
      </c>
      <c r="P250" s="182" t="str" cm="1">
        <f t="array" ref="P250">IF(""=$F250,"",IF(450=1*$F250,  IF(0&lt;COUNTIFS(WeightRange,"&gt;"&amp;0,TypeRange,"2"), TRUE, IF(AND(0&lt;COUNTIFS(WeightRange,"&gt;"&amp;0,TypeRange,"3"),0=COUNTIFS(WeightRange,"&gt;"&amp;0,TypeRange,{"2","2?"})), FALSE, TRUE)), ""))</f>
        <v/>
      </c>
      <c r="Q250" s="182" t="str">
        <f>IF(""=$F250,"",IF(450=$F250,0&lt;COUNTIFS(WeightRange,"&gt;="&amp;$I250,DOSRange,$D250,EAPGRange,$F250,PaidRange,"EAPG")-COUNTIFS($I250:$I$520,$I250,$D250:$D$520,$D250,$F250:$F$520,$F250,$C250:$C$520,"EAPG"),FALSE))</f>
        <v/>
      </c>
      <c r="R250" s="182" t="str" cm="1">
        <f t="array" ref="R250">IF(""=$F250,"",AND("Yes"=$L250,0&lt;SUM(COUNTIFS(WeightRange,"&gt;"&amp;0,DOSRange,$D250,TypeRange,{"2","3","21","22","23","25"}))))</f>
        <v/>
      </c>
      <c r="S250" s="183" t="str">
        <f t="shared" si="29"/>
        <v/>
      </c>
      <c r="T250" s="138"/>
      <c r="U250" s="184" t="str">
        <f t="shared" si="24"/>
        <v/>
      </c>
      <c r="V250" s="185" t="str">
        <f>IF($F250="","",MAX(0.25,IF(AND("2"=$J250,1&lt;COUNTIF(TypeRange,2)),0.5^(COUNTIFS(TypeRange,"2",DOSRange,$D250,WeightRange,"&gt;="&amp;$I250)-COUNTIFS($J250:$J$520,"2",$D250:$D$520,$D250,$I250:$I$520,$I250)),1)))</f>
        <v/>
      </c>
      <c r="W250" s="185" t="str">
        <f>IF($F250="","",MAX(0.25,IF(AND("Yes"=$O250,1&lt;COUNTIFS(AncDiscoRange,"Yes",DOSRange,$D250,EAPGRange,$F250,PaidRange,"EAPG")),0.5^(COUNTIFS(AncDiscoRange,"Yes",WeightRange,"&gt;="&amp;$I250,DOSRange,$D250,EAPGRange,$F250,PaidRange,"EAPG")-COUNTIFS($O250:$O$520,"Yes",$I250:$I$520,$I250,$D250:$D$520,$D250,$F250:$F$520,$F250,$C250:$C$520,"EAPG")),1)))</f>
        <v/>
      </c>
      <c r="X250" s="186" t="str">
        <f t="shared" si="25"/>
        <v/>
      </c>
      <c r="Y250" s="138"/>
      <c r="Z250" s="187" t="str">
        <f t="shared" si="26"/>
        <v/>
      </c>
      <c r="AA250" s="188" t="str">
        <f t="shared" si="30"/>
        <v/>
      </c>
      <c r="AB250" s="189" t="str">
        <f t="shared" si="27"/>
        <v/>
      </c>
    </row>
    <row r="251" spans="2:28" ht="15" x14ac:dyDescent="0.25">
      <c r="B251" s="163">
        <f t="shared" si="31"/>
        <v>231</v>
      </c>
      <c r="C251" s="119"/>
      <c r="D251" s="190"/>
      <c r="E251" s="165"/>
      <c r="F251" s="166"/>
      <c r="G251" s="169" t="str">
        <f>IF(""=F251,"",MATCH(1*$F251,'EAPG Table'!$B:$B,0))</f>
        <v/>
      </c>
      <c r="H251" s="165" t="str" cm="1">
        <f t="array" ref="H251">IF($F251="","",INDEX('EAPG Table'!$C:$C,$G251))</f>
        <v/>
      </c>
      <c r="I251" s="167" t="str" cm="1">
        <f t="array" ref="I251">IF($F251="","",IF("EAPG"&lt;&gt;C251,0,INDEX('EAPG Table'!$I:$I,$G251)))</f>
        <v/>
      </c>
      <c r="J251" s="138" t="str" cm="1">
        <f t="array" ref="J251">IF($F251="", "", INDEX('EAPG Table'!$D:$D, $G251))</f>
        <v/>
      </c>
      <c r="K251" s="119"/>
      <c r="L251" s="224" t="str" cm="1">
        <f t="array" ref="L251">IF(""=$F251,"",TRIM(INDEX('EAPG Table'!$F:$F,$G251)))</f>
        <v/>
      </c>
      <c r="M251" s="163"/>
      <c r="N251" s="138" t="str">
        <f t="shared" si="28"/>
        <v/>
      </c>
      <c r="O251" s="138" t="str">
        <f t="shared" si="23"/>
        <v/>
      </c>
      <c r="P251" s="169" t="str" cm="1">
        <f t="array" ref="P251">IF(""=$F251,"",IF(450=1*$F251,  IF(0&lt;COUNTIFS(WeightRange,"&gt;"&amp;0,TypeRange,"2"), TRUE, IF(AND(0&lt;COUNTIFS(WeightRange,"&gt;"&amp;0,TypeRange,"3"),0=COUNTIFS(WeightRange,"&gt;"&amp;0,TypeRange,{"2","2?"})), FALSE, TRUE)), ""))</f>
        <v/>
      </c>
      <c r="Q251" s="169" t="str">
        <f>IF(""=$F251,"",IF(450=$F251,0&lt;COUNTIFS(WeightRange,"&gt;="&amp;$I251,DOSRange,$D251,EAPGRange,$F251,PaidRange,"EAPG")-COUNTIFS($I251:$I$520,$I251,$D251:$D$520,$D251,$F251:$F$520,$F251,$C251:$C$520,"EAPG"),FALSE))</f>
        <v/>
      </c>
      <c r="R251" s="169" t="str" cm="1">
        <f t="array" ref="R251">IF(""=$F251,"",AND("Yes"=$L251,0&lt;SUM(COUNTIFS(WeightRange,"&gt;"&amp;0,DOSRange,$D251,TypeRange,{"2","3","21","22","23","25"}))))</f>
        <v/>
      </c>
      <c r="S251" s="170" t="str">
        <f t="shared" si="29"/>
        <v/>
      </c>
      <c r="T251" s="138"/>
      <c r="U251" s="177" t="str">
        <f t="shared" si="24"/>
        <v/>
      </c>
      <c r="V251" s="171" t="str">
        <f>IF($F251="","",MAX(0.25,IF(AND("2"=$J251,1&lt;COUNTIF(TypeRange,2)),0.5^(COUNTIFS(TypeRange,"2",DOSRange,$D251,WeightRange,"&gt;="&amp;$I251)-COUNTIFS($J251:$J$520,"2",$D251:$D$520,$D251,$I251:$I$520,$I251)),1)))</f>
        <v/>
      </c>
      <c r="W251" s="171" t="str">
        <f>IF($F251="","",MAX(0.25,IF(AND("Yes"=$O251,1&lt;COUNTIFS(AncDiscoRange,"Yes",DOSRange,$D251,EAPGRange,$F251,PaidRange,"EAPG")),0.5^(COUNTIFS(AncDiscoRange,"Yes",WeightRange,"&gt;="&amp;$I251,DOSRange,$D251,EAPGRange,$F251,PaidRange,"EAPG")-COUNTIFS($O251:$O$520,"Yes",$I251:$I$520,$I251,$D251:$D$520,$D251,$F251:$F$520,$F251,$C251:$C$520,"EAPG")),1)))</f>
        <v/>
      </c>
      <c r="X251" s="172" t="str">
        <f t="shared" si="25"/>
        <v/>
      </c>
      <c r="Y251" s="138"/>
      <c r="Z251" s="173" t="str">
        <f t="shared" si="26"/>
        <v/>
      </c>
      <c r="AA251" s="174" t="str">
        <f t="shared" si="30"/>
        <v/>
      </c>
      <c r="AB251" s="175" t="str">
        <f t="shared" si="27"/>
        <v/>
      </c>
    </row>
    <row r="252" spans="2:28" ht="15" x14ac:dyDescent="0.25">
      <c r="B252" s="163">
        <f t="shared" si="31"/>
        <v>232</v>
      </c>
      <c r="C252" s="119"/>
      <c r="D252" s="190"/>
      <c r="E252" s="165"/>
      <c r="F252" s="166"/>
      <c r="G252" s="169" t="str">
        <f>IF(""=F252,"",MATCH(1*$F252,'EAPG Table'!$B:$B,0))</f>
        <v/>
      </c>
      <c r="H252" s="165" t="str" cm="1">
        <f t="array" ref="H252">IF($F252="","",INDEX('EAPG Table'!$C:$C,$G252))</f>
        <v/>
      </c>
      <c r="I252" s="167" t="str" cm="1">
        <f t="array" ref="I252">IF($F252="","",IF("EAPG"&lt;&gt;C252,0,INDEX('EAPG Table'!$I:$I,$G252)))</f>
        <v/>
      </c>
      <c r="J252" s="138" t="str" cm="1">
        <f t="array" ref="J252">IF($F252="", "", INDEX('EAPG Table'!$D:$D, $G252))</f>
        <v/>
      </c>
      <c r="K252" s="119"/>
      <c r="L252" s="224" t="str" cm="1">
        <f t="array" ref="L252">IF(""=$F252,"",TRIM(INDEX('EAPG Table'!$F:$F,$G252)))</f>
        <v/>
      </c>
      <c r="M252" s="163"/>
      <c r="N252" s="138" t="str">
        <f t="shared" si="28"/>
        <v/>
      </c>
      <c r="O252" s="138" t="str">
        <f t="shared" si="23"/>
        <v/>
      </c>
      <c r="P252" s="169" t="str" cm="1">
        <f t="array" ref="P252">IF(""=$F252,"",IF(450=1*$F252,  IF(0&lt;COUNTIFS(WeightRange,"&gt;"&amp;0,TypeRange,"2"), TRUE, IF(AND(0&lt;COUNTIFS(WeightRange,"&gt;"&amp;0,TypeRange,"3"),0=COUNTIFS(WeightRange,"&gt;"&amp;0,TypeRange,{"2","2?"})), FALSE, TRUE)), ""))</f>
        <v/>
      </c>
      <c r="Q252" s="169" t="str">
        <f>IF(""=$F252,"",IF(450=$F252,0&lt;COUNTIFS(WeightRange,"&gt;="&amp;$I252,DOSRange,$D252,EAPGRange,$F252,PaidRange,"EAPG")-COUNTIFS($I252:$I$520,$I252,$D252:$D$520,$D252,$F252:$F$520,$F252,$C252:$C$520,"EAPG"),FALSE))</f>
        <v/>
      </c>
      <c r="R252" s="169" t="str" cm="1">
        <f t="array" ref="R252">IF(""=$F252,"",AND("Yes"=$L252,0&lt;SUM(COUNTIFS(WeightRange,"&gt;"&amp;0,DOSRange,$D252,TypeRange,{"2","3","21","22","23","25"}))))</f>
        <v/>
      </c>
      <c r="S252" s="170" t="str">
        <f t="shared" si="29"/>
        <v/>
      </c>
      <c r="T252" s="138"/>
      <c r="U252" s="177" t="str">
        <f t="shared" si="24"/>
        <v/>
      </c>
      <c r="V252" s="171" t="str">
        <f>IF($F252="","",MAX(0.25,IF(AND("2"=$J252,1&lt;COUNTIF(TypeRange,2)),0.5^(COUNTIFS(TypeRange,"2",DOSRange,$D252,WeightRange,"&gt;="&amp;$I252)-COUNTIFS($J252:$J$520,"2",$D252:$D$520,$D252,$I252:$I$520,$I252)),1)))</f>
        <v/>
      </c>
      <c r="W252" s="171" t="str">
        <f>IF($F252="","",MAX(0.25,IF(AND("Yes"=$O252,1&lt;COUNTIFS(AncDiscoRange,"Yes",DOSRange,$D252,EAPGRange,$F252,PaidRange,"EAPG")),0.5^(COUNTIFS(AncDiscoRange,"Yes",WeightRange,"&gt;="&amp;$I252,DOSRange,$D252,EAPGRange,$F252,PaidRange,"EAPG")-COUNTIFS($O252:$O$520,"Yes",$I252:$I$520,$I252,$D252:$D$520,$D252,$F252:$F$520,$F252,$C252:$C$520,"EAPG")),1)))</f>
        <v/>
      </c>
      <c r="X252" s="172" t="str">
        <f t="shared" si="25"/>
        <v/>
      </c>
      <c r="Y252" s="138"/>
      <c r="Z252" s="173" t="str">
        <f t="shared" si="26"/>
        <v/>
      </c>
      <c r="AA252" s="174" t="str">
        <f t="shared" si="30"/>
        <v/>
      </c>
      <c r="AB252" s="175" t="str">
        <f t="shared" si="27"/>
        <v/>
      </c>
    </row>
    <row r="253" spans="2:28" ht="15" x14ac:dyDescent="0.25">
      <c r="B253" s="163">
        <f t="shared" si="31"/>
        <v>233</v>
      </c>
      <c r="C253" s="119"/>
      <c r="D253" s="190"/>
      <c r="E253" s="165"/>
      <c r="F253" s="166"/>
      <c r="G253" s="169" t="str">
        <f>IF(""=F253,"",MATCH(1*$F253,'EAPG Table'!$B:$B,0))</f>
        <v/>
      </c>
      <c r="H253" s="165" t="str" cm="1">
        <f t="array" ref="H253">IF($F253="","",INDEX('EAPG Table'!$C:$C,$G253))</f>
        <v/>
      </c>
      <c r="I253" s="167" t="str" cm="1">
        <f t="array" ref="I253">IF($F253="","",IF("EAPG"&lt;&gt;C253,0,INDEX('EAPG Table'!$I:$I,$G253)))</f>
        <v/>
      </c>
      <c r="J253" s="138" t="str" cm="1">
        <f t="array" ref="J253">IF($F253="", "", INDEX('EAPG Table'!$D:$D, $G253))</f>
        <v/>
      </c>
      <c r="K253" s="119"/>
      <c r="L253" s="224" t="str" cm="1">
        <f t="array" ref="L253">IF(""=$F253,"",TRIM(INDEX('EAPG Table'!$F:$F,$G253)))</f>
        <v/>
      </c>
      <c r="M253" s="163"/>
      <c r="N253" s="138" t="str">
        <f t="shared" si="28"/>
        <v/>
      </c>
      <c r="O253" s="138" t="str">
        <f t="shared" si="23"/>
        <v/>
      </c>
      <c r="P253" s="169" t="str" cm="1">
        <f t="array" ref="P253">IF(""=$F253,"",IF(450=1*$F253,  IF(0&lt;COUNTIFS(WeightRange,"&gt;"&amp;0,TypeRange,"2"), TRUE, IF(AND(0&lt;COUNTIFS(WeightRange,"&gt;"&amp;0,TypeRange,"3"),0=COUNTIFS(WeightRange,"&gt;"&amp;0,TypeRange,{"2","2?"})), FALSE, TRUE)), ""))</f>
        <v/>
      </c>
      <c r="Q253" s="169" t="str">
        <f>IF(""=$F253,"",IF(450=$F253,0&lt;COUNTIFS(WeightRange,"&gt;="&amp;$I253,DOSRange,$D253,EAPGRange,$F253,PaidRange,"EAPG")-COUNTIFS($I253:$I$520,$I253,$D253:$D$520,$D253,$F253:$F$520,$F253,$C253:$C$520,"EAPG"),FALSE))</f>
        <v/>
      </c>
      <c r="R253" s="169" t="str" cm="1">
        <f t="array" ref="R253">IF(""=$F253,"",AND("Yes"=$L253,0&lt;SUM(COUNTIFS(WeightRange,"&gt;"&amp;0,DOSRange,$D253,TypeRange,{"2","3","21","22","23","25"}))))</f>
        <v/>
      </c>
      <c r="S253" s="170" t="str">
        <f t="shared" si="29"/>
        <v/>
      </c>
      <c r="T253" s="138"/>
      <c r="U253" s="177" t="str">
        <f t="shared" si="24"/>
        <v/>
      </c>
      <c r="V253" s="171" t="str">
        <f>IF($F253="","",MAX(0.25,IF(AND("2"=$J253,1&lt;COUNTIF(TypeRange,2)),0.5^(COUNTIFS(TypeRange,"2",DOSRange,$D253,WeightRange,"&gt;="&amp;$I253)-COUNTIFS($J253:$J$520,"2",$D253:$D$520,$D253,$I253:$I$520,$I253)),1)))</f>
        <v/>
      </c>
      <c r="W253" s="171" t="str">
        <f>IF($F253="","",MAX(0.25,IF(AND("Yes"=$O253,1&lt;COUNTIFS(AncDiscoRange,"Yes",DOSRange,$D253,EAPGRange,$F253,PaidRange,"EAPG")),0.5^(COUNTIFS(AncDiscoRange,"Yes",WeightRange,"&gt;="&amp;$I253,DOSRange,$D253,EAPGRange,$F253,PaidRange,"EAPG")-COUNTIFS($O253:$O$520,"Yes",$I253:$I$520,$I253,$D253:$D$520,$D253,$F253:$F$520,$F253,$C253:$C$520,"EAPG")),1)))</f>
        <v/>
      </c>
      <c r="X253" s="172" t="str">
        <f t="shared" si="25"/>
        <v/>
      </c>
      <c r="Y253" s="138"/>
      <c r="Z253" s="173" t="str">
        <f t="shared" si="26"/>
        <v/>
      </c>
      <c r="AA253" s="174" t="str">
        <f t="shared" si="30"/>
        <v/>
      </c>
      <c r="AB253" s="175" t="str">
        <f t="shared" si="27"/>
        <v/>
      </c>
    </row>
    <row r="254" spans="2:28" ht="15" x14ac:dyDescent="0.25">
      <c r="B254" s="163">
        <f t="shared" si="31"/>
        <v>234</v>
      </c>
      <c r="C254" s="119"/>
      <c r="D254" s="190"/>
      <c r="E254" s="165"/>
      <c r="F254" s="166"/>
      <c r="G254" s="169" t="str">
        <f>IF(""=F254,"",MATCH(1*$F254,'EAPG Table'!$B:$B,0))</f>
        <v/>
      </c>
      <c r="H254" s="165" t="str" cm="1">
        <f t="array" ref="H254">IF($F254="","",INDEX('EAPG Table'!$C:$C,$G254))</f>
        <v/>
      </c>
      <c r="I254" s="167" t="str" cm="1">
        <f t="array" ref="I254">IF($F254="","",IF("EAPG"&lt;&gt;C254,0,INDEX('EAPG Table'!$I:$I,$G254)))</f>
        <v/>
      </c>
      <c r="J254" s="138" t="str" cm="1">
        <f t="array" ref="J254">IF($F254="", "", INDEX('EAPG Table'!$D:$D, $G254))</f>
        <v/>
      </c>
      <c r="K254" s="119"/>
      <c r="L254" s="224" t="str" cm="1">
        <f t="array" ref="L254">IF(""=$F254,"",TRIM(INDEX('EAPG Table'!$F:$F,$G254)))</f>
        <v/>
      </c>
      <c r="M254" s="163"/>
      <c r="N254" s="138" t="str">
        <f t="shared" si="28"/>
        <v/>
      </c>
      <c r="O254" s="138" t="str">
        <f t="shared" si="23"/>
        <v/>
      </c>
      <c r="P254" s="169" t="str" cm="1">
        <f t="array" ref="P254">IF(""=$F254,"",IF(450=1*$F254,  IF(0&lt;COUNTIFS(WeightRange,"&gt;"&amp;0,TypeRange,"2"), TRUE, IF(AND(0&lt;COUNTIFS(WeightRange,"&gt;"&amp;0,TypeRange,"3"),0=COUNTIFS(WeightRange,"&gt;"&amp;0,TypeRange,{"2","2?"})), FALSE, TRUE)), ""))</f>
        <v/>
      </c>
      <c r="Q254" s="169" t="str">
        <f>IF(""=$F254,"",IF(450=$F254,0&lt;COUNTIFS(WeightRange,"&gt;="&amp;$I254,DOSRange,$D254,EAPGRange,$F254,PaidRange,"EAPG")-COUNTIFS($I254:$I$520,$I254,$D254:$D$520,$D254,$F254:$F$520,$F254,$C254:$C$520,"EAPG"),FALSE))</f>
        <v/>
      </c>
      <c r="R254" s="169" t="str" cm="1">
        <f t="array" ref="R254">IF(""=$F254,"",AND("Yes"=$L254,0&lt;SUM(COUNTIFS(WeightRange,"&gt;"&amp;0,DOSRange,$D254,TypeRange,{"2","3","21","22","23","25"}))))</f>
        <v/>
      </c>
      <c r="S254" s="170" t="str">
        <f t="shared" si="29"/>
        <v/>
      </c>
      <c r="T254" s="138"/>
      <c r="U254" s="177" t="str">
        <f t="shared" si="24"/>
        <v/>
      </c>
      <c r="V254" s="171" t="str">
        <f>IF($F254="","",MAX(0.25,IF(AND("2"=$J254,1&lt;COUNTIF(TypeRange,2)),0.5^(COUNTIFS(TypeRange,"2",DOSRange,$D254,WeightRange,"&gt;="&amp;$I254)-COUNTIFS($J254:$J$520,"2",$D254:$D$520,$D254,$I254:$I$520,$I254)),1)))</f>
        <v/>
      </c>
      <c r="W254" s="171" t="str">
        <f>IF($F254="","",MAX(0.25,IF(AND("Yes"=$O254,1&lt;COUNTIFS(AncDiscoRange,"Yes",DOSRange,$D254,EAPGRange,$F254,PaidRange,"EAPG")),0.5^(COUNTIFS(AncDiscoRange,"Yes",WeightRange,"&gt;="&amp;$I254,DOSRange,$D254,EAPGRange,$F254,PaidRange,"EAPG")-COUNTIFS($O254:$O$520,"Yes",$I254:$I$520,$I254,$D254:$D$520,$D254,$F254:$F$520,$F254,$C254:$C$520,"EAPG")),1)))</f>
        <v/>
      </c>
      <c r="X254" s="172" t="str">
        <f t="shared" si="25"/>
        <v/>
      </c>
      <c r="Y254" s="138"/>
      <c r="Z254" s="173" t="str">
        <f t="shared" si="26"/>
        <v/>
      </c>
      <c r="AA254" s="174" t="str">
        <f t="shared" si="30"/>
        <v/>
      </c>
      <c r="AB254" s="175" t="str">
        <f t="shared" si="27"/>
        <v/>
      </c>
    </row>
    <row r="255" spans="2:28" ht="15" x14ac:dyDescent="0.25">
      <c r="B255" s="178">
        <f t="shared" si="31"/>
        <v>235</v>
      </c>
      <c r="C255" s="120"/>
      <c r="D255" s="191"/>
      <c r="E255" s="179"/>
      <c r="F255" s="166"/>
      <c r="G255" s="182" t="str">
        <f>IF(""=F255,"",MATCH(1*$F255,'EAPG Table'!$B:$B,0))</f>
        <v/>
      </c>
      <c r="H255" s="179" t="str" cm="1">
        <f t="array" ref="H255">IF($F255="","",INDEX('EAPG Table'!$C:$C,$G255))</f>
        <v/>
      </c>
      <c r="I255" s="180" t="str" cm="1">
        <f t="array" ref="I255">IF($F255="","",IF("EAPG"&lt;&gt;C255,0,INDEX('EAPG Table'!$I:$I,$G255)))</f>
        <v/>
      </c>
      <c r="J255" s="181" t="str" cm="1">
        <f t="array" ref="J255">IF($F255="", "", INDEX('EAPG Table'!$D:$D, $G255))</f>
        <v/>
      </c>
      <c r="K255" s="120"/>
      <c r="L255" s="225" t="str" cm="1">
        <f t="array" ref="L255">IF(""=$F255,"",TRIM(INDEX('EAPG Table'!$F:$F,$G255)))</f>
        <v/>
      </c>
      <c r="M255" s="163"/>
      <c r="N255" s="181" t="str">
        <f t="shared" si="28"/>
        <v/>
      </c>
      <c r="O255" s="181" t="str">
        <f t="shared" si="23"/>
        <v/>
      </c>
      <c r="P255" s="182" t="str" cm="1">
        <f t="array" ref="P255">IF(""=$F255,"",IF(450=1*$F255,  IF(0&lt;COUNTIFS(WeightRange,"&gt;"&amp;0,TypeRange,"2"), TRUE, IF(AND(0&lt;COUNTIFS(WeightRange,"&gt;"&amp;0,TypeRange,"3"),0=COUNTIFS(WeightRange,"&gt;"&amp;0,TypeRange,{"2","2?"})), FALSE, TRUE)), ""))</f>
        <v/>
      </c>
      <c r="Q255" s="182" t="str">
        <f>IF(""=$F255,"",IF(450=$F255,0&lt;COUNTIFS(WeightRange,"&gt;="&amp;$I255,DOSRange,$D255,EAPGRange,$F255,PaidRange,"EAPG")-COUNTIFS($I255:$I$520,$I255,$D255:$D$520,$D255,$F255:$F$520,$F255,$C255:$C$520,"EAPG"),FALSE))</f>
        <v/>
      </c>
      <c r="R255" s="182" t="str" cm="1">
        <f t="array" ref="R255">IF(""=$F255,"",AND("Yes"=$L255,0&lt;SUM(COUNTIFS(WeightRange,"&gt;"&amp;0,DOSRange,$D255,TypeRange,{"2","3","21","22","23","25"}))))</f>
        <v/>
      </c>
      <c r="S255" s="183" t="str">
        <f t="shared" si="29"/>
        <v/>
      </c>
      <c r="T255" s="138"/>
      <c r="U255" s="184" t="str">
        <f t="shared" si="24"/>
        <v/>
      </c>
      <c r="V255" s="185" t="str">
        <f>IF($F255="","",MAX(0.25,IF(AND("2"=$J255,1&lt;COUNTIF(TypeRange,2)),0.5^(COUNTIFS(TypeRange,"2",DOSRange,$D255,WeightRange,"&gt;="&amp;$I255)-COUNTIFS($J255:$J$520,"2",$D255:$D$520,$D255,$I255:$I$520,$I255)),1)))</f>
        <v/>
      </c>
      <c r="W255" s="185" t="str">
        <f>IF($F255="","",MAX(0.25,IF(AND("Yes"=$O255,1&lt;COUNTIFS(AncDiscoRange,"Yes",DOSRange,$D255,EAPGRange,$F255,PaidRange,"EAPG")),0.5^(COUNTIFS(AncDiscoRange,"Yes",WeightRange,"&gt;="&amp;$I255,DOSRange,$D255,EAPGRange,$F255,PaidRange,"EAPG")-COUNTIFS($O255:$O$520,"Yes",$I255:$I$520,$I255,$D255:$D$520,$D255,$F255:$F$520,$F255,$C255:$C$520,"EAPG")),1)))</f>
        <v/>
      </c>
      <c r="X255" s="186" t="str">
        <f t="shared" si="25"/>
        <v/>
      </c>
      <c r="Y255" s="138"/>
      <c r="Z255" s="187" t="str">
        <f t="shared" si="26"/>
        <v/>
      </c>
      <c r="AA255" s="188" t="str">
        <f t="shared" si="30"/>
        <v/>
      </c>
      <c r="AB255" s="189" t="str">
        <f t="shared" si="27"/>
        <v/>
      </c>
    </row>
    <row r="256" spans="2:28" ht="15" x14ac:dyDescent="0.25">
      <c r="B256" s="163">
        <f t="shared" si="31"/>
        <v>236</v>
      </c>
      <c r="C256" s="119"/>
      <c r="D256" s="190"/>
      <c r="E256" s="165"/>
      <c r="F256" s="166"/>
      <c r="G256" s="169" t="str">
        <f>IF(""=F256,"",MATCH(1*$F256,'EAPG Table'!$B:$B,0))</f>
        <v/>
      </c>
      <c r="H256" s="165" t="str" cm="1">
        <f t="array" ref="H256">IF($F256="","",INDEX('EAPG Table'!$C:$C,$G256))</f>
        <v/>
      </c>
      <c r="I256" s="167" t="str" cm="1">
        <f t="array" ref="I256">IF($F256="","",IF("EAPG"&lt;&gt;C256,0,INDEX('EAPG Table'!$I:$I,$G256)))</f>
        <v/>
      </c>
      <c r="J256" s="138" t="str" cm="1">
        <f t="array" ref="J256">IF($F256="", "", INDEX('EAPG Table'!$D:$D, $G256))</f>
        <v/>
      </c>
      <c r="K256" s="119"/>
      <c r="L256" s="224" t="str" cm="1">
        <f t="array" ref="L256">IF(""=$F256,"",TRIM(INDEX('EAPG Table'!$F:$F,$G256)))</f>
        <v/>
      </c>
      <c r="M256" s="163"/>
      <c r="N256" s="138" t="str">
        <f t="shared" si="28"/>
        <v/>
      </c>
      <c r="O256" s="138" t="str">
        <f t="shared" si="23"/>
        <v/>
      </c>
      <c r="P256" s="169" t="str" cm="1">
        <f t="array" ref="P256">IF(""=$F256,"",IF(450=1*$F256,  IF(0&lt;COUNTIFS(WeightRange,"&gt;"&amp;0,TypeRange,"2"), TRUE, IF(AND(0&lt;COUNTIFS(WeightRange,"&gt;"&amp;0,TypeRange,"3"),0=COUNTIFS(WeightRange,"&gt;"&amp;0,TypeRange,{"2","2?"})), FALSE, TRUE)), ""))</f>
        <v/>
      </c>
      <c r="Q256" s="169" t="str">
        <f>IF(""=$F256,"",IF(450=$F256,0&lt;COUNTIFS(WeightRange,"&gt;="&amp;$I256,DOSRange,$D256,EAPGRange,$F256,PaidRange,"EAPG")-COUNTIFS($I256:$I$520,$I256,$D256:$D$520,$D256,$F256:$F$520,$F256,$C256:$C$520,"EAPG"),FALSE))</f>
        <v/>
      </c>
      <c r="R256" s="169" t="str" cm="1">
        <f t="array" ref="R256">IF(""=$F256,"",AND("Yes"=$L256,0&lt;SUM(COUNTIFS(WeightRange,"&gt;"&amp;0,DOSRange,$D256,TypeRange,{"2","3","21","22","23","25"}))))</f>
        <v/>
      </c>
      <c r="S256" s="170" t="str">
        <f t="shared" si="29"/>
        <v/>
      </c>
      <c r="T256" s="138"/>
      <c r="U256" s="177" t="str">
        <f t="shared" si="24"/>
        <v/>
      </c>
      <c r="V256" s="171" t="str">
        <f>IF($F256="","",MAX(0.25,IF(AND("2"=$J256,1&lt;COUNTIF(TypeRange,2)),0.5^(COUNTIFS(TypeRange,"2",DOSRange,$D256,WeightRange,"&gt;="&amp;$I256)-COUNTIFS($J256:$J$520,"2",$D256:$D$520,$D256,$I256:$I$520,$I256)),1)))</f>
        <v/>
      </c>
      <c r="W256" s="171" t="str">
        <f>IF($F256="","",MAX(0.25,IF(AND("Yes"=$O256,1&lt;COUNTIFS(AncDiscoRange,"Yes",DOSRange,$D256,EAPGRange,$F256,PaidRange,"EAPG")),0.5^(COUNTIFS(AncDiscoRange,"Yes",WeightRange,"&gt;="&amp;$I256,DOSRange,$D256,EAPGRange,$F256,PaidRange,"EAPG")-COUNTIFS($O256:$O$520,"Yes",$I256:$I$520,$I256,$D256:$D$520,$D256,$F256:$F$520,$F256,$C256:$C$520,"EAPG")),1)))</f>
        <v/>
      </c>
      <c r="X256" s="172" t="str">
        <f t="shared" si="25"/>
        <v/>
      </c>
      <c r="Y256" s="138"/>
      <c r="Z256" s="173" t="str">
        <f t="shared" si="26"/>
        <v/>
      </c>
      <c r="AA256" s="174" t="str">
        <f t="shared" si="30"/>
        <v/>
      </c>
      <c r="AB256" s="175" t="str">
        <f t="shared" si="27"/>
        <v/>
      </c>
    </row>
    <row r="257" spans="2:28" ht="15" x14ac:dyDescent="0.25">
      <c r="B257" s="163">
        <f t="shared" si="31"/>
        <v>237</v>
      </c>
      <c r="C257" s="119"/>
      <c r="D257" s="190"/>
      <c r="E257" s="165"/>
      <c r="F257" s="166"/>
      <c r="G257" s="169" t="str">
        <f>IF(""=F257,"",MATCH(1*$F257,'EAPG Table'!$B:$B,0))</f>
        <v/>
      </c>
      <c r="H257" s="165" t="str" cm="1">
        <f t="array" ref="H257">IF($F257="","",INDEX('EAPG Table'!$C:$C,$G257))</f>
        <v/>
      </c>
      <c r="I257" s="167" t="str" cm="1">
        <f t="array" ref="I257">IF($F257="","",IF("EAPG"&lt;&gt;C257,0,INDEX('EAPG Table'!$I:$I,$G257)))</f>
        <v/>
      </c>
      <c r="J257" s="138" t="str" cm="1">
        <f t="array" ref="J257">IF($F257="", "", INDEX('EAPG Table'!$D:$D, $G257))</f>
        <v/>
      </c>
      <c r="K257" s="119"/>
      <c r="L257" s="224" t="str" cm="1">
        <f t="array" ref="L257">IF(""=$F257,"",TRIM(INDEX('EAPG Table'!$F:$F,$G257)))</f>
        <v/>
      </c>
      <c r="M257" s="163"/>
      <c r="N257" s="138" t="str">
        <f t="shared" si="28"/>
        <v/>
      </c>
      <c r="O257" s="138" t="str">
        <f t="shared" si="23"/>
        <v/>
      </c>
      <c r="P257" s="169" t="str" cm="1">
        <f t="array" ref="P257">IF(""=$F257,"",IF(450=1*$F257,  IF(0&lt;COUNTIFS(WeightRange,"&gt;"&amp;0,TypeRange,"2"), TRUE, IF(AND(0&lt;COUNTIFS(WeightRange,"&gt;"&amp;0,TypeRange,"3"),0=COUNTIFS(WeightRange,"&gt;"&amp;0,TypeRange,{"2","2?"})), FALSE, TRUE)), ""))</f>
        <v/>
      </c>
      <c r="Q257" s="169" t="str">
        <f>IF(""=$F257,"",IF(450=$F257,0&lt;COUNTIFS(WeightRange,"&gt;="&amp;$I257,DOSRange,$D257,EAPGRange,$F257,PaidRange,"EAPG")-COUNTIFS($I257:$I$520,$I257,$D257:$D$520,$D257,$F257:$F$520,$F257,$C257:$C$520,"EAPG"),FALSE))</f>
        <v/>
      </c>
      <c r="R257" s="169" t="str" cm="1">
        <f t="array" ref="R257">IF(""=$F257,"",AND("Yes"=$L257,0&lt;SUM(COUNTIFS(WeightRange,"&gt;"&amp;0,DOSRange,$D257,TypeRange,{"2","3","21","22","23","25"}))))</f>
        <v/>
      </c>
      <c r="S257" s="170" t="str">
        <f t="shared" si="29"/>
        <v/>
      </c>
      <c r="T257" s="138"/>
      <c r="U257" s="177" t="str">
        <f t="shared" si="24"/>
        <v/>
      </c>
      <c r="V257" s="171" t="str">
        <f>IF($F257="","",MAX(0.25,IF(AND("2"=$J257,1&lt;COUNTIF(TypeRange,2)),0.5^(COUNTIFS(TypeRange,"2",DOSRange,$D257,WeightRange,"&gt;="&amp;$I257)-COUNTIFS($J257:$J$520,"2",$D257:$D$520,$D257,$I257:$I$520,$I257)),1)))</f>
        <v/>
      </c>
      <c r="W257" s="171" t="str">
        <f>IF($F257="","",MAX(0.25,IF(AND("Yes"=$O257,1&lt;COUNTIFS(AncDiscoRange,"Yes",DOSRange,$D257,EAPGRange,$F257,PaidRange,"EAPG")),0.5^(COUNTIFS(AncDiscoRange,"Yes",WeightRange,"&gt;="&amp;$I257,DOSRange,$D257,EAPGRange,$F257,PaidRange,"EAPG")-COUNTIFS($O257:$O$520,"Yes",$I257:$I$520,$I257,$D257:$D$520,$D257,$F257:$F$520,$F257,$C257:$C$520,"EAPG")),1)))</f>
        <v/>
      </c>
      <c r="X257" s="172" t="str">
        <f t="shared" si="25"/>
        <v/>
      </c>
      <c r="Y257" s="138"/>
      <c r="Z257" s="173" t="str">
        <f t="shared" si="26"/>
        <v/>
      </c>
      <c r="AA257" s="174" t="str">
        <f t="shared" si="30"/>
        <v/>
      </c>
      <c r="AB257" s="175" t="str">
        <f t="shared" si="27"/>
        <v/>
      </c>
    </row>
    <row r="258" spans="2:28" ht="15" x14ac:dyDescent="0.25">
      <c r="B258" s="163">
        <f t="shared" si="31"/>
        <v>238</v>
      </c>
      <c r="C258" s="119"/>
      <c r="D258" s="190"/>
      <c r="E258" s="165"/>
      <c r="F258" s="166"/>
      <c r="G258" s="169" t="str">
        <f>IF(""=F258,"",MATCH(1*$F258,'EAPG Table'!$B:$B,0))</f>
        <v/>
      </c>
      <c r="H258" s="165" t="str" cm="1">
        <f t="array" ref="H258">IF($F258="","",INDEX('EAPG Table'!$C:$C,$G258))</f>
        <v/>
      </c>
      <c r="I258" s="167" t="str" cm="1">
        <f t="array" ref="I258">IF($F258="","",IF("EAPG"&lt;&gt;C258,0,INDEX('EAPG Table'!$I:$I,$G258)))</f>
        <v/>
      </c>
      <c r="J258" s="138" t="str" cm="1">
        <f t="array" ref="J258">IF($F258="", "", INDEX('EAPG Table'!$D:$D, $G258))</f>
        <v/>
      </c>
      <c r="K258" s="119"/>
      <c r="L258" s="224" t="str" cm="1">
        <f t="array" ref="L258">IF(""=$F258,"",TRIM(INDEX('EAPG Table'!$F:$F,$G258)))</f>
        <v/>
      </c>
      <c r="M258" s="163"/>
      <c r="N258" s="138" t="str">
        <f t="shared" si="28"/>
        <v/>
      </c>
      <c r="O258" s="138" t="str">
        <f t="shared" si="23"/>
        <v/>
      </c>
      <c r="P258" s="169" t="str" cm="1">
        <f t="array" ref="P258">IF(""=$F258,"",IF(450=1*$F258,  IF(0&lt;COUNTIFS(WeightRange,"&gt;"&amp;0,TypeRange,"2"), TRUE, IF(AND(0&lt;COUNTIFS(WeightRange,"&gt;"&amp;0,TypeRange,"3"),0=COUNTIFS(WeightRange,"&gt;"&amp;0,TypeRange,{"2","2?"})), FALSE, TRUE)), ""))</f>
        <v/>
      </c>
      <c r="Q258" s="169" t="str">
        <f>IF(""=$F258,"",IF(450=$F258,0&lt;COUNTIFS(WeightRange,"&gt;="&amp;$I258,DOSRange,$D258,EAPGRange,$F258,PaidRange,"EAPG")-COUNTIFS($I258:$I$520,$I258,$D258:$D$520,$D258,$F258:$F$520,$F258,$C258:$C$520,"EAPG"),FALSE))</f>
        <v/>
      </c>
      <c r="R258" s="169" t="str" cm="1">
        <f t="array" ref="R258">IF(""=$F258,"",AND("Yes"=$L258,0&lt;SUM(COUNTIFS(WeightRange,"&gt;"&amp;0,DOSRange,$D258,TypeRange,{"2","3","21","22","23","25"}))))</f>
        <v/>
      </c>
      <c r="S258" s="170" t="str">
        <f t="shared" si="29"/>
        <v/>
      </c>
      <c r="T258" s="138"/>
      <c r="U258" s="177" t="str">
        <f t="shared" si="24"/>
        <v/>
      </c>
      <c r="V258" s="171" t="str">
        <f>IF($F258="","",MAX(0.25,IF(AND("2"=$J258,1&lt;COUNTIF(TypeRange,2)),0.5^(COUNTIFS(TypeRange,"2",DOSRange,$D258,WeightRange,"&gt;="&amp;$I258)-COUNTIFS($J258:$J$520,"2",$D258:$D$520,$D258,$I258:$I$520,$I258)),1)))</f>
        <v/>
      </c>
      <c r="W258" s="171" t="str">
        <f>IF($F258="","",MAX(0.25,IF(AND("Yes"=$O258,1&lt;COUNTIFS(AncDiscoRange,"Yes",DOSRange,$D258,EAPGRange,$F258,PaidRange,"EAPG")),0.5^(COUNTIFS(AncDiscoRange,"Yes",WeightRange,"&gt;="&amp;$I258,DOSRange,$D258,EAPGRange,$F258,PaidRange,"EAPG")-COUNTIFS($O258:$O$520,"Yes",$I258:$I$520,$I258,$D258:$D$520,$D258,$F258:$F$520,$F258,$C258:$C$520,"EAPG")),1)))</f>
        <v/>
      </c>
      <c r="X258" s="172" t="str">
        <f t="shared" si="25"/>
        <v/>
      </c>
      <c r="Y258" s="138"/>
      <c r="Z258" s="173" t="str">
        <f t="shared" si="26"/>
        <v/>
      </c>
      <c r="AA258" s="174" t="str">
        <f t="shared" si="30"/>
        <v/>
      </c>
      <c r="AB258" s="175" t="str">
        <f t="shared" si="27"/>
        <v/>
      </c>
    </row>
    <row r="259" spans="2:28" ht="15" x14ac:dyDescent="0.25">
      <c r="B259" s="163">
        <f t="shared" si="31"/>
        <v>239</v>
      </c>
      <c r="C259" s="119"/>
      <c r="D259" s="190"/>
      <c r="E259" s="165"/>
      <c r="F259" s="166"/>
      <c r="G259" s="169" t="str">
        <f>IF(""=F259,"",MATCH(1*$F259,'EAPG Table'!$B:$B,0))</f>
        <v/>
      </c>
      <c r="H259" s="165" t="str" cm="1">
        <f t="array" ref="H259">IF($F259="","",INDEX('EAPG Table'!$C:$C,$G259))</f>
        <v/>
      </c>
      <c r="I259" s="167" t="str" cm="1">
        <f t="array" ref="I259">IF($F259="","",IF("EAPG"&lt;&gt;C259,0,INDEX('EAPG Table'!$I:$I,$G259)))</f>
        <v/>
      </c>
      <c r="J259" s="138" t="str" cm="1">
        <f t="array" ref="J259">IF($F259="", "", INDEX('EAPG Table'!$D:$D, $G259))</f>
        <v/>
      </c>
      <c r="K259" s="119"/>
      <c r="L259" s="224" t="str" cm="1">
        <f t="array" ref="L259">IF(""=$F259,"",TRIM(INDEX('EAPG Table'!$F:$F,$G259)))</f>
        <v/>
      </c>
      <c r="M259" s="163"/>
      <c r="N259" s="138" t="str">
        <f t="shared" si="28"/>
        <v/>
      </c>
      <c r="O259" s="138" t="str">
        <f t="shared" si="23"/>
        <v/>
      </c>
      <c r="P259" s="169" t="str" cm="1">
        <f t="array" ref="P259">IF(""=$F259,"",IF(450=1*$F259,  IF(0&lt;COUNTIFS(WeightRange,"&gt;"&amp;0,TypeRange,"2"), TRUE, IF(AND(0&lt;COUNTIFS(WeightRange,"&gt;"&amp;0,TypeRange,"3"),0=COUNTIFS(WeightRange,"&gt;"&amp;0,TypeRange,{"2","2?"})), FALSE, TRUE)), ""))</f>
        <v/>
      </c>
      <c r="Q259" s="169" t="str">
        <f>IF(""=$F259,"",IF(450=$F259,0&lt;COUNTIFS(WeightRange,"&gt;="&amp;$I259,DOSRange,$D259,EAPGRange,$F259,PaidRange,"EAPG")-COUNTIFS($I259:$I$520,$I259,$D259:$D$520,$D259,$F259:$F$520,$F259,$C259:$C$520,"EAPG"),FALSE))</f>
        <v/>
      </c>
      <c r="R259" s="169" t="str" cm="1">
        <f t="array" ref="R259">IF(""=$F259,"",AND("Yes"=$L259,0&lt;SUM(COUNTIFS(WeightRange,"&gt;"&amp;0,DOSRange,$D259,TypeRange,{"2","3","21","22","23","25"}))))</f>
        <v/>
      </c>
      <c r="S259" s="170" t="str">
        <f t="shared" si="29"/>
        <v/>
      </c>
      <c r="T259" s="138"/>
      <c r="U259" s="177" t="str">
        <f t="shared" si="24"/>
        <v/>
      </c>
      <c r="V259" s="171" t="str">
        <f>IF($F259="","",MAX(0.25,IF(AND("2"=$J259,1&lt;COUNTIF(TypeRange,2)),0.5^(COUNTIFS(TypeRange,"2",DOSRange,$D259,WeightRange,"&gt;="&amp;$I259)-COUNTIFS($J259:$J$520,"2",$D259:$D$520,$D259,$I259:$I$520,$I259)),1)))</f>
        <v/>
      </c>
      <c r="W259" s="171" t="str">
        <f>IF($F259="","",MAX(0.25,IF(AND("Yes"=$O259,1&lt;COUNTIFS(AncDiscoRange,"Yes",DOSRange,$D259,EAPGRange,$F259,PaidRange,"EAPG")),0.5^(COUNTIFS(AncDiscoRange,"Yes",WeightRange,"&gt;="&amp;$I259,DOSRange,$D259,EAPGRange,$F259,PaidRange,"EAPG")-COUNTIFS($O259:$O$520,"Yes",$I259:$I$520,$I259,$D259:$D$520,$D259,$F259:$F$520,$F259,$C259:$C$520,"EAPG")),1)))</f>
        <v/>
      </c>
      <c r="X259" s="172" t="str">
        <f t="shared" si="25"/>
        <v/>
      </c>
      <c r="Y259" s="138"/>
      <c r="Z259" s="173" t="str">
        <f t="shared" si="26"/>
        <v/>
      </c>
      <c r="AA259" s="174" t="str">
        <f t="shared" si="30"/>
        <v/>
      </c>
      <c r="AB259" s="175" t="str">
        <f t="shared" si="27"/>
        <v/>
      </c>
    </row>
    <row r="260" spans="2:28" ht="15" x14ac:dyDescent="0.25">
      <c r="B260" s="178">
        <f t="shared" si="31"/>
        <v>240</v>
      </c>
      <c r="C260" s="120"/>
      <c r="D260" s="191"/>
      <c r="E260" s="179"/>
      <c r="F260" s="166"/>
      <c r="G260" s="182" t="str">
        <f>IF(""=F260,"",MATCH(1*$F260,'EAPG Table'!$B:$B,0))</f>
        <v/>
      </c>
      <c r="H260" s="179" t="str" cm="1">
        <f t="array" ref="H260">IF($F260="","",INDEX('EAPG Table'!$C:$C,$G260))</f>
        <v/>
      </c>
      <c r="I260" s="180" t="str" cm="1">
        <f t="array" ref="I260">IF($F260="","",IF("EAPG"&lt;&gt;C260,0,INDEX('EAPG Table'!$I:$I,$G260)))</f>
        <v/>
      </c>
      <c r="J260" s="181" t="str" cm="1">
        <f t="array" ref="J260">IF($F260="", "", INDEX('EAPG Table'!$D:$D, $G260))</f>
        <v/>
      </c>
      <c r="K260" s="120"/>
      <c r="L260" s="225" t="str" cm="1">
        <f t="array" ref="L260">IF(""=$F260,"",TRIM(INDEX('EAPG Table'!$F:$F,$G260)))</f>
        <v/>
      </c>
      <c r="M260" s="163"/>
      <c r="N260" s="181" t="str">
        <f t="shared" si="28"/>
        <v/>
      </c>
      <c r="O260" s="181" t="str">
        <f t="shared" si="23"/>
        <v/>
      </c>
      <c r="P260" s="182" t="str" cm="1">
        <f t="array" ref="P260">IF(""=$F260,"",IF(450=1*$F260,  IF(0&lt;COUNTIFS(WeightRange,"&gt;"&amp;0,TypeRange,"2"), TRUE, IF(AND(0&lt;COUNTIFS(WeightRange,"&gt;"&amp;0,TypeRange,"3"),0=COUNTIFS(WeightRange,"&gt;"&amp;0,TypeRange,{"2","2?"})), FALSE, TRUE)), ""))</f>
        <v/>
      </c>
      <c r="Q260" s="182" t="str">
        <f>IF(""=$F260,"",IF(450=$F260,0&lt;COUNTIFS(WeightRange,"&gt;="&amp;$I260,DOSRange,$D260,EAPGRange,$F260,PaidRange,"EAPG")-COUNTIFS($I260:$I$520,$I260,$D260:$D$520,$D260,$F260:$F$520,$F260,$C260:$C$520,"EAPG"),FALSE))</f>
        <v/>
      </c>
      <c r="R260" s="182" t="str" cm="1">
        <f t="array" ref="R260">IF(""=$F260,"",AND("Yes"=$L260,0&lt;SUM(COUNTIFS(WeightRange,"&gt;"&amp;0,DOSRange,$D260,TypeRange,{"2","3","21","22","23","25"}))))</f>
        <v/>
      </c>
      <c r="S260" s="183" t="str">
        <f t="shared" si="29"/>
        <v/>
      </c>
      <c r="T260" s="138"/>
      <c r="U260" s="184" t="str">
        <f t="shared" si="24"/>
        <v/>
      </c>
      <c r="V260" s="185" t="str">
        <f>IF($F260="","",MAX(0.25,IF(AND("2"=$J260,1&lt;COUNTIF(TypeRange,2)),0.5^(COUNTIFS(TypeRange,"2",DOSRange,$D260,WeightRange,"&gt;="&amp;$I260)-COUNTIFS($J260:$J$520,"2",$D260:$D$520,$D260,$I260:$I$520,$I260)),1)))</f>
        <v/>
      </c>
      <c r="W260" s="185" t="str">
        <f>IF($F260="","",MAX(0.25,IF(AND("Yes"=$O260,1&lt;COUNTIFS(AncDiscoRange,"Yes",DOSRange,$D260,EAPGRange,$F260,PaidRange,"EAPG")),0.5^(COUNTIFS(AncDiscoRange,"Yes",WeightRange,"&gt;="&amp;$I260,DOSRange,$D260,EAPGRange,$F260,PaidRange,"EAPG")-COUNTIFS($O260:$O$520,"Yes",$I260:$I$520,$I260,$D260:$D$520,$D260,$F260:$F$520,$F260,$C260:$C$520,"EAPG")),1)))</f>
        <v/>
      </c>
      <c r="X260" s="186" t="str">
        <f t="shared" si="25"/>
        <v/>
      </c>
      <c r="Y260" s="138"/>
      <c r="Z260" s="187" t="str">
        <f t="shared" si="26"/>
        <v/>
      </c>
      <c r="AA260" s="188" t="str">
        <f t="shared" si="30"/>
        <v/>
      </c>
      <c r="AB260" s="189" t="str">
        <f t="shared" si="27"/>
        <v/>
      </c>
    </row>
    <row r="261" spans="2:28" ht="15" x14ac:dyDescent="0.25">
      <c r="B261" s="163">
        <f t="shared" si="31"/>
        <v>241</v>
      </c>
      <c r="C261" s="119"/>
      <c r="D261" s="190"/>
      <c r="E261" s="165"/>
      <c r="F261" s="166"/>
      <c r="G261" s="169" t="str">
        <f>IF(""=F261,"",MATCH(1*$F261,'EAPG Table'!$B:$B,0))</f>
        <v/>
      </c>
      <c r="H261" s="165" t="str" cm="1">
        <f t="array" ref="H261">IF($F261="","",INDEX('EAPG Table'!$C:$C,$G261))</f>
        <v/>
      </c>
      <c r="I261" s="167" t="str" cm="1">
        <f t="array" ref="I261">IF($F261="","",IF("EAPG"&lt;&gt;C261,0,INDEX('EAPG Table'!$I:$I,$G261)))</f>
        <v/>
      </c>
      <c r="J261" s="138" t="str" cm="1">
        <f t="array" ref="J261">IF($F261="", "", INDEX('EAPG Table'!$D:$D, $G261))</f>
        <v/>
      </c>
      <c r="K261" s="119"/>
      <c r="L261" s="224" t="str" cm="1">
        <f t="array" ref="L261">IF(""=$F261,"",TRIM(INDEX('EAPG Table'!$F:$F,$G261)))</f>
        <v/>
      </c>
      <c r="M261" s="163"/>
      <c r="N261" s="138" t="str">
        <f t="shared" si="28"/>
        <v/>
      </c>
      <c r="O261" s="138" t="str">
        <f t="shared" si="23"/>
        <v/>
      </c>
      <c r="P261" s="169" t="str" cm="1">
        <f t="array" ref="P261">IF(""=$F261,"",IF(450=1*$F261,  IF(0&lt;COUNTIFS(WeightRange,"&gt;"&amp;0,TypeRange,"2"), TRUE, IF(AND(0&lt;COUNTIFS(WeightRange,"&gt;"&amp;0,TypeRange,"3"),0=COUNTIFS(WeightRange,"&gt;"&amp;0,TypeRange,{"2","2?"})), FALSE, TRUE)), ""))</f>
        <v/>
      </c>
      <c r="Q261" s="169" t="str">
        <f>IF(""=$F261,"",IF(450=$F261,0&lt;COUNTIFS(WeightRange,"&gt;="&amp;$I261,DOSRange,$D261,EAPGRange,$F261,PaidRange,"EAPG")-COUNTIFS($I261:$I$520,$I261,$D261:$D$520,$D261,$F261:$F$520,$F261,$C261:$C$520,"EAPG"),FALSE))</f>
        <v/>
      </c>
      <c r="R261" s="169" t="str" cm="1">
        <f t="array" ref="R261">IF(""=$F261,"",AND("Yes"=$L261,0&lt;SUM(COUNTIFS(WeightRange,"&gt;"&amp;0,DOSRange,$D261,TypeRange,{"2","3","21","22","23","25"}))))</f>
        <v/>
      </c>
      <c r="S261" s="170" t="str">
        <f t="shared" si="29"/>
        <v/>
      </c>
      <c r="T261" s="138"/>
      <c r="U261" s="177" t="str">
        <f t="shared" si="24"/>
        <v/>
      </c>
      <c r="V261" s="171" t="str">
        <f>IF($F261="","",MAX(0.25,IF(AND("2"=$J261,1&lt;COUNTIF(TypeRange,2)),0.5^(COUNTIFS(TypeRange,"2",DOSRange,$D261,WeightRange,"&gt;="&amp;$I261)-COUNTIFS($J261:$J$520,"2",$D261:$D$520,$D261,$I261:$I$520,$I261)),1)))</f>
        <v/>
      </c>
      <c r="W261" s="171" t="str">
        <f>IF($F261="","",MAX(0.25,IF(AND("Yes"=$O261,1&lt;COUNTIFS(AncDiscoRange,"Yes",DOSRange,$D261,EAPGRange,$F261,PaidRange,"EAPG")),0.5^(COUNTIFS(AncDiscoRange,"Yes",WeightRange,"&gt;="&amp;$I261,DOSRange,$D261,EAPGRange,$F261,PaidRange,"EAPG")-COUNTIFS($O261:$O$520,"Yes",$I261:$I$520,$I261,$D261:$D$520,$D261,$F261:$F$520,$F261,$C261:$C$520,"EAPG")),1)))</f>
        <v/>
      </c>
      <c r="X261" s="172" t="str">
        <f t="shared" si="25"/>
        <v/>
      </c>
      <c r="Y261" s="138"/>
      <c r="Z261" s="173" t="str">
        <f t="shared" si="26"/>
        <v/>
      </c>
      <c r="AA261" s="174" t="str">
        <f t="shared" si="30"/>
        <v/>
      </c>
      <c r="AB261" s="175" t="str">
        <f t="shared" si="27"/>
        <v/>
      </c>
    </row>
    <row r="262" spans="2:28" ht="15" x14ac:dyDescent="0.25">
      <c r="B262" s="163">
        <f t="shared" si="31"/>
        <v>242</v>
      </c>
      <c r="C262" s="119"/>
      <c r="D262" s="190"/>
      <c r="E262" s="165"/>
      <c r="F262" s="166"/>
      <c r="G262" s="169" t="str">
        <f>IF(""=F262,"",MATCH(1*$F262,'EAPG Table'!$B:$B,0))</f>
        <v/>
      </c>
      <c r="H262" s="165" t="str" cm="1">
        <f t="array" ref="H262">IF($F262="","",INDEX('EAPG Table'!$C:$C,$G262))</f>
        <v/>
      </c>
      <c r="I262" s="167" t="str" cm="1">
        <f t="array" ref="I262">IF($F262="","",IF("EAPG"&lt;&gt;C262,0,INDEX('EAPG Table'!$I:$I,$G262)))</f>
        <v/>
      </c>
      <c r="J262" s="138" t="str" cm="1">
        <f t="array" ref="J262">IF($F262="", "", INDEX('EAPG Table'!$D:$D, $G262))</f>
        <v/>
      </c>
      <c r="K262" s="119"/>
      <c r="L262" s="224" t="str" cm="1">
        <f t="array" ref="L262">IF(""=$F262,"",TRIM(INDEX('EAPG Table'!$F:$F,$G262)))</f>
        <v/>
      </c>
      <c r="M262" s="163"/>
      <c r="N262" s="138" t="str">
        <f t="shared" si="28"/>
        <v/>
      </c>
      <c r="O262" s="138" t="str">
        <f t="shared" si="23"/>
        <v/>
      </c>
      <c r="P262" s="169" t="str" cm="1">
        <f t="array" ref="P262">IF(""=$F262,"",IF(450=1*$F262,  IF(0&lt;COUNTIFS(WeightRange,"&gt;"&amp;0,TypeRange,"2"), TRUE, IF(AND(0&lt;COUNTIFS(WeightRange,"&gt;"&amp;0,TypeRange,"3"),0=COUNTIFS(WeightRange,"&gt;"&amp;0,TypeRange,{"2","2?"})), FALSE, TRUE)), ""))</f>
        <v/>
      </c>
      <c r="Q262" s="169" t="str">
        <f>IF(""=$F262,"",IF(450=$F262,0&lt;COUNTIFS(WeightRange,"&gt;="&amp;$I262,DOSRange,$D262,EAPGRange,$F262,PaidRange,"EAPG")-COUNTIFS($I262:$I$520,$I262,$D262:$D$520,$D262,$F262:$F$520,$F262,$C262:$C$520,"EAPG"),FALSE))</f>
        <v/>
      </c>
      <c r="R262" s="169" t="str" cm="1">
        <f t="array" ref="R262">IF(""=$F262,"",AND("Yes"=$L262,0&lt;SUM(COUNTIFS(WeightRange,"&gt;"&amp;0,DOSRange,$D262,TypeRange,{"2","3","21","22","23","25"}))))</f>
        <v/>
      </c>
      <c r="S262" s="170" t="str">
        <f t="shared" si="29"/>
        <v/>
      </c>
      <c r="T262" s="138"/>
      <c r="U262" s="177" t="str">
        <f t="shared" si="24"/>
        <v/>
      </c>
      <c r="V262" s="171" t="str">
        <f>IF($F262="","",MAX(0.25,IF(AND("2"=$J262,1&lt;COUNTIF(TypeRange,2)),0.5^(COUNTIFS(TypeRange,"2",DOSRange,$D262,WeightRange,"&gt;="&amp;$I262)-COUNTIFS($J262:$J$520,"2",$D262:$D$520,$D262,$I262:$I$520,$I262)),1)))</f>
        <v/>
      </c>
      <c r="W262" s="171" t="str">
        <f>IF($F262="","",MAX(0.25,IF(AND("Yes"=$O262,1&lt;COUNTIFS(AncDiscoRange,"Yes",DOSRange,$D262,EAPGRange,$F262,PaidRange,"EAPG")),0.5^(COUNTIFS(AncDiscoRange,"Yes",WeightRange,"&gt;="&amp;$I262,DOSRange,$D262,EAPGRange,$F262,PaidRange,"EAPG")-COUNTIFS($O262:$O$520,"Yes",$I262:$I$520,$I262,$D262:$D$520,$D262,$F262:$F$520,$F262,$C262:$C$520,"EAPG")),1)))</f>
        <v/>
      </c>
      <c r="X262" s="172" t="str">
        <f t="shared" si="25"/>
        <v/>
      </c>
      <c r="Y262" s="138"/>
      <c r="Z262" s="173" t="str">
        <f t="shared" si="26"/>
        <v/>
      </c>
      <c r="AA262" s="174" t="str">
        <f t="shared" si="30"/>
        <v/>
      </c>
      <c r="AB262" s="175" t="str">
        <f t="shared" si="27"/>
        <v/>
      </c>
    </row>
    <row r="263" spans="2:28" ht="15" x14ac:dyDescent="0.25">
      <c r="B263" s="163">
        <f t="shared" si="31"/>
        <v>243</v>
      </c>
      <c r="C263" s="119"/>
      <c r="D263" s="190"/>
      <c r="E263" s="165"/>
      <c r="F263" s="166"/>
      <c r="G263" s="169" t="str">
        <f>IF(""=F263,"",MATCH(1*$F263,'EAPG Table'!$B:$B,0))</f>
        <v/>
      </c>
      <c r="H263" s="165" t="str" cm="1">
        <f t="array" ref="H263">IF($F263="","",INDEX('EAPG Table'!$C:$C,$G263))</f>
        <v/>
      </c>
      <c r="I263" s="167" t="str" cm="1">
        <f t="array" ref="I263">IF($F263="","",IF("EAPG"&lt;&gt;C263,0,INDEX('EAPG Table'!$I:$I,$G263)))</f>
        <v/>
      </c>
      <c r="J263" s="138" t="str" cm="1">
        <f t="array" ref="J263">IF($F263="", "", INDEX('EAPG Table'!$D:$D, $G263))</f>
        <v/>
      </c>
      <c r="K263" s="119"/>
      <c r="L263" s="224" t="str" cm="1">
        <f t="array" ref="L263">IF(""=$F263,"",TRIM(INDEX('EAPG Table'!$F:$F,$G263)))</f>
        <v/>
      </c>
      <c r="M263" s="163"/>
      <c r="N263" s="138" t="str">
        <f t="shared" si="28"/>
        <v/>
      </c>
      <c r="O263" s="138" t="str">
        <f t="shared" si="23"/>
        <v/>
      </c>
      <c r="P263" s="169" t="str" cm="1">
        <f t="array" ref="P263">IF(""=$F263,"",IF(450=1*$F263,  IF(0&lt;COUNTIFS(WeightRange,"&gt;"&amp;0,TypeRange,"2"), TRUE, IF(AND(0&lt;COUNTIFS(WeightRange,"&gt;"&amp;0,TypeRange,"3"),0=COUNTIFS(WeightRange,"&gt;"&amp;0,TypeRange,{"2","2?"})), FALSE, TRUE)), ""))</f>
        <v/>
      </c>
      <c r="Q263" s="169" t="str">
        <f>IF(""=$F263,"",IF(450=$F263,0&lt;COUNTIFS(WeightRange,"&gt;="&amp;$I263,DOSRange,$D263,EAPGRange,$F263,PaidRange,"EAPG")-COUNTIFS($I263:$I$520,$I263,$D263:$D$520,$D263,$F263:$F$520,$F263,$C263:$C$520,"EAPG"),FALSE))</f>
        <v/>
      </c>
      <c r="R263" s="169" t="str" cm="1">
        <f t="array" ref="R263">IF(""=$F263,"",AND("Yes"=$L263,0&lt;SUM(COUNTIFS(WeightRange,"&gt;"&amp;0,DOSRange,$D263,TypeRange,{"2","3","21","22","23","25"}))))</f>
        <v/>
      </c>
      <c r="S263" s="170" t="str">
        <f t="shared" si="29"/>
        <v/>
      </c>
      <c r="T263" s="138"/>
      <c r="U263" s="177" t="str">
        <f t="shared" si="24"/>
        <v/>
      </c>
      <c r="V263" s="171" t="str">
        <f>IF($F263="","",MAX(0.25,IF(AND("2"=$J263,1&lt;COUNTIF(TypeRange,2)),0.5^(COUNTIFS(TypeRange,"2",DOSRange,$D263,WeightRange,"&gt;="&amp;$I263)-COUNTIFS($J263:$J$520,"2",$D263:$D$520,$D263,$I263:$I$520,$I263)),1)))</f>
        <v/>
      </c>
      <c r="W263" s="171" t="str">
        <f>IF($F263="","",MAX(0.25,IF(AND("Yes"=$O263,1&lt;COUNTIFS(AncDiscoRange,"Yes",DOSRange,$D263,EAPGRange,$F263,PaidRange,"EAPG")),0.5^(COUNTIFS(AncDiscoRange,"Yes",WeightRange,"&gt;="&amp;$I263,DOSRange,$D263,EAPGRange,$F263,PaidRange,"EAPG")-COUNTIFS($O263:$O$520,"Yes",$I263:$I$520,$I263,$D263:$D$520,$D263,$F263:$F$520,$F263,$C263:$C$520,"EAPG")),1)))</f>
        <v/>
      </c>
      <c r="X263" s="172" t="str">
        <f t="shared" si="25"/>
        <v/>
      </c>
      <c r="Y263" s="138"/>
      <c r="Z263" s="173" t="str">
        <f t="shared" si="26"/>
        <v/>
      </c>
      <c r="AA263" s="174" t="str">
        <f t="shared" si="30"/>
        <v/>
      </c>
      <c r="AB263" s="175" t="str">
        <f t="shared" si="27"/>
        <v/>
      </c>
    </row>
    <row r="264" spans="2:28" ht="15" x14ac:dyDescent="0.25">
      <c r="B264" s="163">
        <f t="shared" si="31"/>
        <v>244</v>
      </c>
      <c r="C264" s="119"/>
      <c r="D264" s="190"/>
      <c r="E264" s="165"/>
      <c r="F264" s="166"/>
      <c r="G264" s="169" t="str">
        <f>IF(""=F264,"",MATCH(1*$F264,'EAPG Table'!$B:$B,0))</f>
        <v/>
      </c>
      <c r="H264" s="165" t="str" cm="1">
        <f t="array" ref="H264">IF($F264="","",INDEX('EAPG Table'!$C:$C,$G264))</f>
        <v/>
      </c>
      <c r="I264" s="167" t="str" cm="1">
        <f t="array" ref="I264">IF($F264="","",IF("EAPG"&lt;&gt;C264,0,INDEX('EAPG Table'!$I:$I,$G264)))</f>
        <v/>
      </c>
      <c r="J264" s="138" t="str" cm="1">
        <f t="array" ref="J264">IF($F264="", "", INDEX('EAPG Table'!$D:$D, $G264))</f>
        <v/>
      </c>
      <c r="K264" s="119"/>
      <c r="L264" s="224" t="str" cm="1">
        <f t="array" ref="L264">IF(""=$F264,"",TRIM(INDEX('EAPG Table'!$F:$F,$G264)))</f>
        <v/>
      </c>
      <c r="M264" s="163"/>
      <c r="N264" s="138" t="str">
        <f t="shared" si="28"/>
        <v/>
      </c>
      <c r="O264" s="138" t="str">
        <f t="shared" si="23"/>
        <v/>
      </c>
      <c r="P264" s="169" t="str" cm="1">
        <f t="array" ref="P264">IF(""=$F264,"",IF(450=1*$F264,  IF(0&lt;COUNTIFS(WeightRange,"&gt;"&amp;0,TypeRange,"2"), TRUE, IF(AND(0&lt;COUNTIFS(WeightRange,"&gt;"&amp;0,TypeRange,"3"),0=COUNTIFS(WeightRange,"&gt;"&amp;0,TypeRange,{"2","2?"})), FALSE, TRUE)), ""))</f>
        <v/>
      </c>
      <c r="Q264" s="169" t="str">
        <f>IF(""=$F264,"",IF(450=$F264,0&lt;COUNTIFS(WeightRange,"&gt;="&amp;$I264,DOSRange,$D264,EAPGRange,$F264,PaidRange,"EAPG")-COUNTIFS($I264:$I$520,$I264,$D264:$D$520,$D264,$F264:$F$520,$F264,$C264:$C$520,"EAPG"),FALSE))</f>
        <v/>
      </c>
      <c r="R264" s="169" t="str" cm="1">
        <f t="array" ref="R264">IF(""=$F264,"",AND("Yes"=$L264,0&lt;SUM(COUNTIFS(WeightRange,"&gt;"&amp;0,DOSRange,$D264,TypeRange,{"2","3","21","22","23","25"}))))</f>
        <v/>
      </c>
      <c r="S264" s="170" t="str">
        <f t="shared" si="29"/>
        <v/>
      </c>
      <c r="T264" s="138"/>
      <c r="U264" s="177" t="str">
        <f t="shared" si="24"/>
        <v/>
      </c>
      <c r="V264" s="171" t="str">
        <f>IF($F264="","",MAX(0.25,IF(AND("2"=$J264,1&lt;COUNTIF(TypeRange,2)),0.5^(COUNTIFS(TypeRange,"2",DOSRange,$D264,WeightRange,"&gt;="&amp;$I264)-COUNTIFS($J264:$J$520,"2",$D264:$D$520,$D264,$I264:$I$520,$I264)),1)))</f>
        <v/>
      </c>
      <c r="W264" s="171" t="str">
        <f>IF($F264="","",MAX(0.25,IF(AND("Yes"=$O264,1&lt;COUNTIFS(AncDiscoRange,"Yes",DOSRange,$D264,EAPGRange,$F264,PaidRange,"EAPG")),0.5^(COUNTIFS(AncDiscoRange,"Yes",WeightRange,"&gt;="&amp;$I264,DOSRange,$D264,EAPGRange,$F264,PaidRange,"EAPG")-COUNTIFS($O264:$O$520,"Yes",$I264:$I$520,$I264,$D264:$D$520,$D264,$F264:$F$520,$F264,$C264:$C$520,"EAPG")),1)))</f>
        <v/>
      </c>
      <c r="X264" s="172" t="str">
        <f t="shared" si="25"/>
        <v/>
      </c>
      <c r="Y264" s="138"/>
      <c r="Z264" s="173" t="str">
        <f t="shared" si="26"/>
        <v/>
      </c>
      <c r="AA264" s="174" t="str">
        <f t="shared" si="30"/>
        <v/>
      </c>
      <c r="AB264" s="175" t="str">
        <f t="shared" si="27"/>
        <v/>
      </c>
    </row>
    <row r="265" spans="2:28" ht="15" x14ac:dyDescent="0.25">
      <c r="B265" s="178">
        <f t="shared" si="31"/>
        <v>245</v>
      </c>
      <c r="C265" s="120"/>
      <c r="D265" s="191"/>
      <c r="E265" s="179"/>
      <c r="F265" s="166"/>
      <c r="G265" s="182" t="str">
        <f>IF(""=F265,"",MATCH(1*$F265,'EAPG Table'!$B:$B,0))</f>
        <v/>
      </c>
      <c r="H265" s="179" t="str" cm="1">
        <f t="array" ref="H265">IF($F265="","",INDEX('EAPG Table'!$C:$C,$G265))</f>
        <v/>
      </c>
      <c r="I265" s="180" t="str" cm="1">
        <f t="array" ref="I265">IF($F265="","",IF("EAPG"&lt;&gt;C265,0,INDEX('EAPG Table'!$I:$I,$G265)))</f>
        <v/>
      </c>
      <c r="J265" s="181" t="str" cm="1">
        <f t="array" ref="J265">IF($F265="", "", INDEX('EAPG Table'!$D:$D, $G265))</f>
        <v/>
      </c>
      <c r="K265" s="120"/>
      <c r="L265" s="225" t="str" cm="1">
        <f t="array" ref="L265">IF(""=$F265,"",TRIM(INDEX('EAPG Table'!$F:$F,$G265)))</f>
        <v/>
      </c>
      <c r="M265" s="163"/>
      <c r="N265" s="181" t="str">
        <f t="shared" si="28"/>
        <v/>
      </c>
      <c r="O265" s="181" t="str">
        <f t="shared" si="23"/>
        <v/>
      </c>
      <c r="P265" s="182" t="str" cm="1">
        <f t="array" ref="P265">IF(""=$F265,"",IF(450=1*$F265,  IF(0&lt;COUNTIFS(WeightRange,"&gt;"&amp;0,TypeRange,"2"), TRUE, IF(AND(0&lt;COUNTIFS(WeightRange,"&gt;"&amp;0,TypeRange,"3"),0=COUNTIFS(WeightRange,"&gt;"&amp;0,TypeRange,{"2","2?"})), FALSE, TRUE)), ""))</f>
        <v/>
      </c>
      <c r="Q265" s="182" t="str">
        <f>IF(""=$F265,"",IF(450=$F265,0&lt;COUNTIFS(WeightRange,"&gt;="&amp;$I265,DOSRange,$D265,EAPGRange,$F265,PaidRange,"EAPG")-COUNTIFS($I265:$I$520,$I265,$D265:$D$520,$D265,$F265:$F$520,$F265,$C265:$C$520,"EAPG"),FALSE))</f>
        <v/>
      </c>
      <c r="R265" s="182" t="str" cm="1">
        <f t="array" ref="R265">IF(""=$F265,"",AND("Yes"=$L265,0&lt;SUM(COUNTIFS(WeightRange,"&gt;"&amp;0,DOSRange,$D265,TypeRange,{"2","3","21","22","23","25"}))))</f>
        <v/>
      </c>
      <c r="S265" s="183" t="str">
        <f t="shared" si="29"/>
        <v/>
      </c>
      <c r="T265" s="138"/>
      <c r="U265" s="184" t="str">
        <f t="shared" si="24"/>
        <v/>
      </c>
      <c r="V265" s="185" t="str">
        <f>IF($F265="","",MAX(0.25,IF(AND("2"=$J265,1&lt;COUNTIF(TypeRange,2)),0.5^(COUNTIFS(TypeRange,"2",DOSRange,$D265,WeightRange,"&gt;="&amp;$I265)-COUNTIFS($J265:$J$520,"2",$D265:$D$520,$D265,$I265:$I$520,$I265)),1)))</f>
        <v/>
      </c>
      <c r="W265" s="185" t="str">
        <f>IF($F265="","",MAX(0.25,IF(AND("Yes"=$O265,1&lt;COUNTIFS(AncDiscoRange,"Yes",DOSRange,$D265,EAPGRange,$F265,PaidRange,"EAPG")),0.5^(COUNTIFS(AncDiscoRange,"Yes",WeightRange,"&gt;="&amp;$I265,DOSRange,$D265,EAPGRange,$F265,PaidRange,"EAPG")-COUNTIFS($O265:$O$520,"Yes",$I265:$I$520,$I265,$D265:$D$520,$D265,$F265:$F$520,$F265,$C265:$C$520,"EAPG")),1)))</f>
        <v/>
      </c>
      <c r="X265" s="186" t="str">
        <f t="shared" si="25"/>
        <v/>
      </c>
      <c r="Y265" s="138"/>
      <c r="Z265" s="187" t="str">
        <f t="shared" si="26"/>
        <v/>
      </c>
      <c r="AA265" s="188" t="str">
        <f t="shared" si="30"/>
        <v/>
      </c>
      <c r="AB265" s="189" t="str">
        <f t="shared" si="27"/>
        <v/>
      </c>
    </row>
    <row r="266" spans="2:28" ht="15" x14ac:dyDescent="0.25">
      <c r="B266" s="163">
        <f t="shared" si="31"/>
        <v>246</v>
      </c>
      <c r="C266" s="119"/>
      <c r="D266" s="190"/>
      <c r="E266" s="165"/>
      <c r="F266" s="166"/>
      <c r="G266" s="169" t="str">
        <f>IF(""=F266,"",MATCH(1*$F266,'EAPG Table'!$B:$B,0))</f>
        <v/>
      </c>
      <c r="H266" s="165" t="str" cm="1">
        <f t="array" ref="H266">IF($F266="","",INDEX('EAPG Table'!$C:$C,$G266))</f>
        <v/>
      </c>
      <c r="I266" s="167" t="str" cm="1">
        <f t="array" ref="I266">IF($F266="","",IF("EAPG"&lt;&gt;C266,0,INDEX('EAPG Table'!$I:$I,$G266)))</f>
        <v/>
      </c>
      <c r="J266" s="138" t="str" cm="1">
        <f t="array" ref="J266">IF($F266="", "", INDEX('EAPG Table'!$D:$D, $G266))</f>
        <v/>
      </c>
      <c r="K266" s="119"/>
      <c r="L266" s="224" t="str" cm="1">
        <f t="array" ref="L266">IF(""=$F266,"",TRIM(INDEX('EAPG Table'!$F:$F,$G266)))</f>
        <v/>
      </c>
      <c r="M266" s="163"/>
      <c r="N266" s="138" t="str">
        <f t="shared" si="28"/>
        <v/>
      </c>
      <c r="O266" s="138" t="str">
        <f t="shared" si="23"/>
        <v/>
      </c>
      <c r="P266" s="169" t="str" cm="1">
        <f t="array" ref="P266">IF(""=$F266,"",IF(450=1*$F266,  IF(0&lt;COUNTIFS(WeightRange,"&gt;"&amp;0,TypeRange,"2"), TRUE, IF(AND(0&lt;COUNTIFS(WeightRange,"&gt;"&amp;0,TypeRange,"3"),0=COUNTIFS(WeightRange,"&gt;"&amp;0,TypeRange,{"2","2?"})), FALSE, TRUE)), ""))</f>
        <v/>
      </c>
      <c r="Q266" s="169" t="str">
        <f>IF(""=$F266,"",IF(450=$F266,0&lt;COUNTIFS(WeightRange,"&gt;="&amp;$I266,DOSRange,$D266,EAPGRange,$F266,PaidRange,"EAPG")-COUNTIFS($I266:$I$520,$I266,$D266:$D$520,$D266,$F266:$F$520,$F266,$C266:$C$520,"EAPG"),FALSE))</f>
        <v/>
      </c>
      <c r="R266" s="169" t="str" cm="1">
        <f t="array" ref="R266">IF(""=$F266,"",AND("Yes"=$L266,0&lt;SUM(COUNTIFS(WeightRange,"&gt;"&amp;0,DOSRange,$D266,TypeRange,{"2","3","21","22","23","25"}))))</f>
        <v/>
      </c>
      <c r="S266" s="170" t="str">
        <f t="shared" si="29"/>
        <v/>
      </c>
      <c r="T266" s="138"/>
      <c r="U266" s="177" t="str">
        <f t="shared" si="24"/>
        <v/>
      </c>
      <c r="V266" s="171" t="str">
        <f>IF($F266="","",MAX(0.25,IF(AND("2"=$J266,1&lt;COUNTIF(TypeRange,2)),0.5^(COUNTIFS(TypeRange,"2",DOSRange,$D266,WeightRange,"&gt;="&amp;$I266)-COUNTIFS($J266:$J$520,"2",$D266:$D$520,$D266,$I266:$I$520,$I266)),1)))</f>
        <v/>
      </c>
      <c r="W266" s="171" t="str">
        <f>IF($F266="","",MAX(0.25,IF(AND("Yes"=$O266,1&lt;COUNTIFS(AncDiscoRange,"Yes",DOSRange,$D266,EAPGRange,$F266,PaidRange,"EAPG")),0.5^(COUNTIFS(AncDiscoRange,"Yes",WeightRange,"&gt;="&amp;$I266,DOSRange,$D266,EAPGRange,$F266,PaidRange,"EAPG")-COUNTIFS($O266:$O$520,"Yes",$I266:$I$520,$I266,$D266:$D$520,$D266,$F266:$F$520,$F266,$C266:$C$520,"EAPG")),1)))</f>
        <v/>
      </c>
      <c r="X266" s="172" t="str">
        <f t="shared" si="25"/>
        <v/>
      </c>
      <c r="Y266" s="138"/>
      <c r="Z266" s="173" t="str">
        <f t="shared" si="26"/>
        <v/>
      </c>
      <c r="AA266" s="174" t="str">
        <f t="shared" si="30"/>
        <v/>
      </c>
      <c r="AB266" s="175" t="str">
        <f t="shared" si="27"/>
        <v/>
      </c>
    </row>
    <row r="267" spans="2:28" ht="15" x14ac:dyDescent="0.25">
      <c r="B267" s="163">
        <f t="shared" si="31"/>
        <v>247</v>
      </c>
      <c r="C267" s="119"/>
      <c r="D267" s="190"/>
      <c r="E267" s="165"/>
      <c r="F267" s="166"/>
      <c r="G267" s="169" t="str">
        <f>IF(""=F267,"",MATCH(1*$F267,'EAPG Table'!$B:$B,0))</f>
        <v/>
      </c>
      <c r="H267" s="165" t="str" cm="1">
        <f t="array" ref="H267">IF($F267="","",INDEX('EAPG Table'!$C:$C,$G267))</f>
        <v/>
      </c>
      <c r="I267" s="167" t="str" cm="1">
        <f t="array" ref="I267">IF($F267="","",IF("EAPG"&lt;&gt;C267,0,INDEX('EAPG Table'!$I:$I,$G267)))</f>
        <v/>
      </c>
      <c r="J267" s="138" t="str" cm="1">
        <f t="array" ref="J267">IF($F267="", "", INDEX('EAPG Table'!$D:$D, $G267))</f>
        <v/>
      </c>
      <c r="K267" s="119"/>
      <c r="L267" s="224" t="str" cm="1">
        <f t="array" ref="L267">IF(""=$F267,"",TRIM(INDEX('EAPG Table'!$F:$F,$G267)))</f>
        <v/>
      </c>
      <c r="M267" s="163"/>
      <c r="N267" s="138" t="str">
        <f t="shared" si="28"/>
        <v/>
      </c>
      <c r="O267" s="138" t="str">
        <f t="shared" si="23"/>
        <v/>
      </c>
      <c r="P267" s="169" t="str" cm="1">
        <f t="array" ref="P267">IF(""=$F267,"",IF(450=1*$F267,  IF(0&lt;COUNTIFS(WeightRange,"&gt;"&amp;0,TypeRange,"2"), TRUE, IF(AND(0&lt;COUNTIFS(WeightRange,"&gt;"&amp;0,TypeRange,"3"),0=COUNTIFS(WeightRange,"&gt;"&amp;0,TypeRange,{"2","2?"})), FALSE, TRUE)), ""))</f>
        <v/>
      </c>
      <c r="Q267" s="169" t="str">
        <f>IF(""=$F267,"",IF(450=$F267,0&lt;COUNTIFS(WeightRange,"&gt;="&amp;$I267,DOSRange,$D267,EAPGRange,$F267,PaidRange,"EAPG")-COUNTIFS($I267:$I$520,$I267,$D267:$D$520,$D267,$F267:$F$520,$F267,$C267:$C$520,"EAPG"),FALSE))</f>
        <v/>
      </c>
      <c r="R267" s="169" t="str" cm="1">
        <f t="array" ref="R267">IF(""=$F267,"",AND("Yes"=$L267,0&lt;SUM(COUNTIFS(WeightRange,"&gt;"&amp;0,DOSRange,$D267,TypeRange,{"2","3","21","22","23","25"}))))</f>
        <v/>
      </c>
      <c r="S267" s="170" t="str">
        <f t="shared" si="29"/>
        <v/>
      </c>
      <c r="T267" s="138"/>
      <c r="U267" s="177" t="str">
        <f t="shared" si="24"/>
        <v/>
      </c>
      <c r="V267" s="171" t="str">
        <f>IF($F267="","",MAX(0.25,IF(AND("2"=$J267,1&lt;COUNTIF(TypeRange,2)),0.5^(COUNTIFS(TypeRange,"2",DOSRange,$D267,WeightRange,"&gt;="&amp;$I267)-COUNTIFS($J267:$J$520,"2",$D267:$D$520,$D267,$I267:$I$520,$I267)),1)))</f>
        <v/>
      </c>
      <c r="W267" s="171" t="str">
        <f>IF($F267="","",MAX(0.25,IF(AND("Yes"=$O267,1&lt;COUNTIFS(AncDiscoRange,"Yes",DOSRange,$D267,EAPGRange,$F267,PaidRange,"EAPG")),0.5^(COUNTIFS(AncDiscoRange,"Yes",WeightRange,"&gt;="&amp;$I267,DOSRange,$D267,EAPGRange,$F267,PaidRange,"EAPG")-COUNTIFS($O267:$O$520,"Yes",$I267:$I$520,$I267,$D267:$D$520,$D267,$F267:$F$520,$F267,$C267:$C$520,"EAPG")),1)))</f>
        <v/>
      </c>
      <c r="X267" s="172" t="str">
        <f t="shared" si="25"/>
        <v/>
      </c>
      <c r="Y267" s="138"/>
      <c r="Z267" s="173" t="str">
        <f t="shared" si="26"/>
        <v/>
      </c>
      <c r="AA267" s="174" t="str">
        <f t="shared" si="30"/>
        <v/>
      </c>
      <c r="AB267" s="175" t="str">
        <f t="shared" si="27"/>
        <v/>
      </c>
    </row>
    <row r="268" spans="2:28" ht="15" x14ac:dyDescent="0.25">
      <c r="B268" s="163">
        <f t="shared" si="31"/>
        <v>248</v>
      </c>
      <c r="C268" s="119"/>
      <c r="D268" s="190"/>
      <c r="E268" s="165"/>
      <c r="F268" s="166"/>
      <c r="G268" s="169" t="str">
        <f>IF(""=F268,"",MATCH(1*$F268,'EAPG Table'!$B:$B,0))</f>
        <v/>
      </c>
      <c r="H268" s="165" t="str" cm="1">
        <f t="array" ref="H268">IF($F268="","",INDEX('EAPG Table'!$C:$C,$G268))</f>
        <v/>
      </c>
      <c r="I268" s="167" t="str" cm="1">
        <f t="array" ref="I268">IF($F268="","",IF("EAPG"&lt;&gt;C268,0,INDEX('EAPG Table'!$I:$I,$G268)))</f>
        <v/>
      </c>
      <c r="J268" s="138" t="str" cm="1">
        <f t="array" ref="J268">IF($F268="", "", INDEX('EAPG Table'!$D:$D, $G268))</f>
        <v/>
      </c>
      <c r="K268" s="119"/>
      <c r="L268" s="224" t="str" cm="1">
        <f t="array" ref="L268">IF(""=$F268,"",TRIM(INDEX('EAPG Table'!$F:$F,$G268)))</f>
        <v/>
      </c>
      <c r="M268" s="163"/>
      <c r="N268" s="138" t="str">
        <f t="shared" si="28"/>
        <v/>
      </c>
      <c r="O268" s="138" t="str">
        <f t="shared" si="23"/>
        <v/>
      </c>
      <c r="P268" s="169" t="str" cm="1">
        <f t="array" ref="P268">IF(""=$F268,"",IF(450=1*$F268,  IF(0&lt;COUNTIFS(WeightRange,"&gt;"&amp;0,TypeRange,"2"), TRUE, IF(AND(0&lt;COUNTIFS(WeightRange,"&gt;"&amp;0,TypeRange,"3"),0=COUNTIFS(WeightRange,"&gt;"&amp;0,TypeRange,{"2","2?"})), FALSE, TRUE)), ""))</f>
        <v/>
      </c>
      <c r="Q268" s="169" t="str">
        <f>IF(""=$F268,"",IF(450=$F268,0&lt;COUNTIFS(WeightRange,"&gt;="&amp;$I268,DOSRange,$D268,EAPGRange,$F268,PaidRange,"EAPG")-COUNTIFS($I268:$I$520,$I268,$D268:$D$520,$D268,$F268:$F$520,$F268,$C268:$C$520,"EAPG"),FALSE))</f>
        <v/>
      </c>
      <c r="R268" s="169" t="str" cm="1">
        <f t="array" ref="R268">IF(""=$F268,"",AND("Yes"=$L268,0&lt;SUM(COUNTIFS(WeightRange,"&gt;"&amp;0,DOSRange,$D268,TypeRange,{"2","3","21","22","23","25"}))))</f>
        <v/>
      </c>
      <c r="S268" s="170" t="str">
        <f t="shared" si="29"/>
        <v/>
      </c>
      <c r="T268" s="138"/>
      <c r="U268" s="177" t="str">
        <f t="shared" si="24"/>
        <v/>
      </c>
      <c r="V268" s="171" t="str">
        <f>IF($F268="","",MAX(0.25,IF(AND("2"=$J268,1&lt;COUNTIF(TypeRange,2)),0.5^(COUNTIFS(TypeRange,"2",DOSRange,$D268,WeightRange,"&gt;="&amp;$I268)-COUNTIFS($J268:$J$520,"2",$D268:$D$520,$D268,$I268:$I$520,$I268)),1)))</f>
        <v/>
      </c>
      <c r="W268" s="171" t="str">
        <f>IF($F268="","",MAX(0.25,IF(AND("Yes"=$O268,1&lt;COUNTIFS(AncDiscoRange,"Yes",DOSRange,$D268,EAPGRange,$F268,PaidRange,"EAPG")),0.5^(COUNTIFS(AncDiscoRange,"Yes",WeightRange,"&gt;="&amp;$I268,DOSRange,$D268,EAPGRange,$F268,PaidRange,"EAPG")-COUNTIFS($O268:$O$520,"Yes",$I268:$I$520,$I268,$D268:$D$520,$D268,$F268:$F$520,$F268,$C268:$C$520,"EAPG")),1)))</f>
        <v/>
      </c>
      <c r="X268" s="172" t="str">
        <f t="shared" si="25"/>
        <v/>
      </c>
      <c r="Y268" s="138"/>
      <c r="Z268" s="173" t="str">
        <f t="shared" si="26"/>
        <v/>
      </c>
      <c r="AA268" s="174" t="str">
        <f t="shared" si="30"/>
        <v/>
      </c>
      <c r="AB268" s="175" t="str">
        <f t="shared" si="27"/>
        <v/>
      </c>
    </row>
    <row r="269" spans="2:28" ht="15" x14ac:dyDescent="0.25">
      <c r="B269" s="163">
        <f t="shared" si="31"/>
        <v>249</v>
      </c>
      <c r="C269" s="119"/>
      <c r="D269" s="190"/>
      <c r="E269" s="165"/>
      <c r="F269" s="166"/>
      <c r="G269" s="169" t="str">
        <f>IF(""=F269,"",MATCH(1*$F269,'EAPG Table'!$B:$B,0))</f>
        <v/>
      </c>
      <c r="H269" s="165" t="str" cm="1">
        <f t="array" ref="H269">IF($F269="","",INDEX('EAPG Table'!$C:$C,$G269))</f>
        <v/>
      </c>
      <c r="I269" s="167" t="str" cm="1">
        <f t="array" ref="I269">IF($F269="","",IF("EAPG"&lt;&gt;C269,0,INDEX('EAPG Table'!$I:$I,$G269)))</f>
        <v/>
      </c>
      <c r="J269" s="138" t="str" cm="1">
        <f t="array" ref="J269">IF($F269="", "", INDEX('EAPG Table'!$D:$D, $G269))</f>
        <v/>
      </c>
      <c r="K269" s="119"/>
      <c r="L269" s="224" t="str" cm="1">
        <f t="array" ref="L269">IF(""=$F269,"",TRIM(INDEX('EAPG Table'!$F:$F,$G269)))</f>
        <v/>
      </c>
      <c r="M269" s="163"/>
      <c r="N269" s="138" t="str">
        <f t="shared" si="28"/>
        <v/>
      </c>
      <c r="O269" s="138" t="str">
        <f t="shared" si="23"/>
        <v/>
      </c>
      <c r="P269" s="169" t="str" cm="1">
        <f t="array" ref="P269">IF(""=$F269,"",IF(450=1*$F269,  IF(0&lt;COUNTIFS(WeightRange,"&gt;"&amp;0,TypeRange,"2"), TRUE, IF(AND(0&lt;COUNTIFS(WeightRange,"&gt;"&amp;0,TypeRange,"3"),0=COUNTIFS(WeightRange,"&gt;"&amp;0,TypeRange,{"2","2?"})), FALSE, TRUE)), ""))</f>
        <v/>
      </c>
      <c r="Q269" s="169" t="str">
        <f>IF(""=$F269,"",IF(450=$F269,0&lt;COUNTIFS(WeightRange,"&gt;="&amp;$I269,DOSRange,$D269,EAPGRange,$F269,PaidRange,"EAPG")-COUNTIFS($I269:$I$520,$I269,$D269:$D$520,$D269,$F269:$F$520,$F269,$C269:$C$520,"EAPG"),FALSE))</f>
        <v/>
      </c>
      <c r="R269" s="169" t="str" cm="1">
        <f t="array" ref="R269">IF(""=$F269,"",AND("Yes"=$L269,0&lt;SUM(COUNTIFS(WeightRange,"&gt;"&amp;0,DOSRange,$D269,TypeRange,{"2","3","21","22","23","25"}))))</f>
        <v/>
      </c>
      <c r="S269" s="170" t="str">
        <f t="shared" si="29"/>
        <v/>
      </c>
      <c r="T269" s="138"/>
      <c r="U269" s="177" t="str">
        <f t="shared" si="24"/>
        <v/>
      </c>
      <c r="V269" s="171" t="str">
        <f>IF($F269="","",MAX(0.25,IF(AND("2"=$J269,1&lt;COUNTIF(TypeRange,2)),0.5^(COUNTIFS(TypeRange,"2",DOSRange,$D269,WeightRange,"&gt;="&amp;$I269)-COUNTIFS($J269:$J$520,"2",$D269:$D$520,$D269,$I269:$I$520,$I269)),1)))</f>
        <v/>
      </c>
      <c r="W269" s="171" t="str">
        <f>IF($F269="","",MAX(0.25,IF(AND("Yes"=$O269,1&lt;COUNTIFS(AncDiscoRange,"Yes",DOSRange,$D269,EAPGRange,$F269,PaidRange,"EAPG")),0.5^(COUNTIFS(AncDiscoRange,"Yes",WeightRange,"&gt;="&amp;$I269,DOSRange,$D269,EAPGRange,$F269,PaidRange,"EAPG")-COUNTIFS($O269:$O$520,"Yes",$I269:$I$520,$I269,$D269:$D$520,$D269,$F269:$F$520,$F269,$C269:$C$520,"EAPG")),1)))</f>
        <v/>
      </c>
      <c r="X269" s="172" t="str">
        <f t="shared" si="25"/>
        <v/>
      </c>
      <c r="Y269" s="138"/>
      <c r="Z269" s="173" t="str">
        <f t="shared" si="26"/>
        <v/>
      </c>
      <c r="AA269" s="174" t="str">
        <f t="shared" si="30"/>
        <v/>
      </c>
      <c r="AB269" s="175" t="str">
        <f t="shared" si="27"/>
        <v/>
      </c>
    </row>
    <row r="270" spans="2:28" ht="15" x14ac:dyDescent="0.25">
      <c r="B270" s="178">
        <f t="shared" si="31"/>
        <v>250</v>
      </c>
      <c r="C270" s="120"/>
      <c r="D270" s="191"/>
      <c r="E270" s="179"/>
      <c r="F270" s="166"/>
      <c r="G270" s="182" t="str">
        <f>IF(""=F270,"",MATCH(1*$F270,'EAPG Table'!$B:$B,0))</f>
        <v/>
      </c>
      <c r="H270" s="179" t="str" cm="1">
        <f t="array" ref="H270">IF($F270="","",INDEX('EAPG Table'!$C:$C,$G270))</f>
        <v/>
      </c>
      <c r="I270" s="180" t="str" cm="1">
        <f t="array" ref="I270">IF($F270="","",IF("EAPG"&lt;&gt;C270,0,INDEX('EAPG Table'!$I:$I,$G270)))</f>
        <v/>
      </c>
      <c r="J270" s="181" t="str" cm="1">
        <f t="array" ref="J270">IF($F270="", "", INDEX('EAPG Table'!$D:$D, $G270))</f>
        <v/>
      </c>
      <c r="K270" s="120"/>
      <c r="L270" s="225" t="str" cm="1">
        <f t="array" ref="L270">IF(""=$F270,"",TRIM(INDEX('EAPG Table'!$F:$F,$G270)))</f>
        <v/>
      </c>
      <c r="M270" s="163"/>
      <c r="N270" s="181" t="str">
        <f t="shared" si="28"/>
        <v/>
      </c>
      <c r="O270" s="181" t="str">
        <f t="shared" si="23"/>
        <v/>
      </c>
      <c r="P270" s="182" t="str" cm="1">
        <f t="array" ref="P270">IF(""=$F270,"",IF(450=1*$F270,  IF(0&lt;COUNTIFS(WeightRange,"&gt;"&amp;0,TypeRange,"2"), TRUE, IF(AND(0&lt;COUNTIFS(WeightRange,"&gt;"&amp;0,TypeRange,"3"),0=COUNTIFS(WeightRange,"&gt;"&amp;0,TypeRange,{"2","2?"})), FALSE, TRUE)), ""))</f>
        <v/>
      </c>
      <c r="Q270" s="182" t="str">
        <f>IF(""=$F270,"",IF(450=$F270,0&lt;COUNTIFS(WeightRange,"&gt;="&amp;$I270,DOSRange,$D270,EAPGRange,$F270,PaidRange,"EAPG")-COUNTIFS($I270:$I$520,$I270,$D270:$D$520,$D270,$F270:$F$520,$F270,$C270:$C$520,"EAPG"),FALSE))</f>
        <v/>
      </c>
      <c r="R270" s="182" t="str" cm="1">
        <f t="array" ref="R270">IF(""=$F270,"",AND("Yes"=$L270,0&lt;SUM(COUNTIFS(WeightRange,"&gt;"&amp;0,DOSRange,$D270,TypeRange,{"2","3","21","22","23","25"}))))</f>
        <v/>
      </c>
      <c r="S270" s="183" t="str">
        <f t="shared" si="29"/>
        <v/>
      </c>
      <c r="T270" s="138"/>
      <c r="U270" s="184" t="str">
        <f t="shared" si="24"/>
        <v/>
      </c>
      <c r="V270" s="185" t="str">
        <f>IF($F270="","",MAX(0.25,IF(AND("2"=$J270,1&lt;COUNTIF(TypeRange,2)),0.5^(COUNTIFS(TypeRange,"2",DOSRange,$D270,WeightRange,"&gt;="&amp;$I270)-COUNTIFS($J270:$J$520,"2",$D270:$D$520,$D270,$I270:$I$520,$I270)),1)))</f>
        <v/>
      </c>
      <c r="W270" s="185" t="str">
        <f>IF($F270="","",MAX(0.25,IF(AND("Yes"=$O270,1&lt;COUNTIFS(AncDiscoRange,"Yes",DOSRange,$D270,EAPGRange,$F270,PaidRange,"EAPG")),0.5^(COUNTIFS(AncDiscoRange,"Yes",WeightRange,"&gt;="&amp;$I270,DOSRange,$D270,EAPGRange,$F270,PaidRange,"EAPG")-COUNTIFS($O270:$O$520,"Yes",$I270:$I$520,$I270,$D270:$D$520,$D270,$F270:$F$520,$F270,$C270:$C$520,"EAPG")),1)))</f>
        <v/>
      </c>
      <c r="X270" s="186" t="str">
        <f t="shared" si="25"/>
        <v/>
      </c>
      <c r="Y270" s="138"/>
      <c r="Z270" s="187" t="str">
        <f t="shared" si="26"/>
        <v/>
      </c>
      <c r="AA270" s="188" t="str">
        <f t="shared" si="30"/>
        <v/>
      </c>
      <c r="AB270" s="189" t="str">
        <f t="shared" si="27"/>
        <v/>
      </c>
    </row>
    <row r="271" spans="2:28" ht="15" x14ac:dyDescent="0.25">
      <c r="B271" s="163">
        <f t="shared" si="31"/>
        <v>251</v>
      </c>
      <c r="C271" s="119"/>
      <c r="D271" s="190"/>
      <c r="E271" s="165"/>
      <c r="F271" s="166"/>
      <c r="G271" s="169" t="str">
        <f>IF(""=F271,"",MATCH(1*$F271,'EAPG Table'!$B:$B,0))</f>
        <v/>
      </c>
      <c r="H271" s="165" t="str" cm="1">
        <f t="array" ref="H271">IF($F271="","",INDEX('EAPG Table'!$C:$C,$G271))</f>
        <v/>
      </c>
      <c r="I271" s="167" t="str" cm="1">
        <f t="array" ref="I271">IF($F271="","",IF("EAPG"&lt;&gt;C271,0,INDEX('EAPG Table'!$I:$I,$G271)))</f>
        <v/>
      </c>
      <c r="J271" s="138" t="str" cm="1">
        <f t="array" ref="J271">IF($F271="", "", INDEX('EAPG Table'!$D:$D, $G271))</f>
        <v/>
      </c>
      <c r="K271" s="119"/>
      <c r="L271" s="224" t="str" cm="1">
        <f t="array" ref="L271">IF(""=$F271,"",TRIM(INDEX('EAPG Table'!$F:$F,$G271)))</f>
        <v/>
      </c>
      <c r="M271" s="163"/>
      <c r="N271" s="138" t="str">
        <f t="shared" si="28"/>
        <v/>
      </c>
      <c r="O271" s="138" t="str">
        <f t="shared" si="23"/>
        <v/>
      </c>
      <c r="P271" s="169" t="str" cm="1">
        <f t="array" ref="P271">IF(""=$F271,"",IF(450=1*$F271,  IF(0&lt;COUNTIFS(WeightRange,"&gt;"&amp;0,TypeRange,"2"), TRUE, IF(AND(0&lt;COUNTIFS(WeightRange,"&gt;"&amp;0,TypeRange,"3"),0=COUNTIFS(WeightRange,"&gt;"&amp;0,TypeRange,{"2","2?"})), FALSE, TRUE)), ""))</f>
        <v/>
      </c>
      <c r="Q271" s="169" t="str">
        <f>IF(""=$F271,"",IF(450=$F271,0&lt;COUNTIFS(WeightRange,"&gt;="&amp;$I271,DOSRange,$D271,EAPGRange,$F271,PaidRange,"EAPG")-COUNTIFS($I271:$I$520,$I271,$D271:$D$520,$D271,$F271:$F$520,$F271,$C271:$C$520,"EAPG"),FALSE))</f>
        <v/>
      </c>
      <c r="R271" s="169" t="str" cm="1">
        <f t="array" ref="R271">IF(""=$F271,"",AND("Yes"=$L271,0&lt;SUM(COUNTIFS(WeightRange,"&gt;"&amp;0,DOSRange,$D271,TypeRange,{"2","3","21","22","23","25"}))))</f>
        <v/>
      </c>
      <c r="S271" s="170" t="str">
        <f t="shared" si="29"/>
        <v/>
      </c>
      <c r="T271" s="138"/>
      <c r="U271" s="177" t="str">
        <f t="shared" si="24"/>
        <v/>
      </c>
      <c r="V271" s="171" t="str">
        <f>IF($F271="","",MAX(0.25,IF(AND("2"=$J271,1&lt;COUNTIF(TypeRange,2)),0.5^(COUNTIFS(TypeRange,"2",DOSRange,$D271,WeightRange,"&gt;="&amp;$I271)-COUNTIFS($J271:$J$520,"2",$D271:$D$520,$D271,$I271:$I$520,$I271)),1)))</f>
        <v/>
      </c>
      <c r="W271" s="171" t="str">
        <f>IF($F271="","",MAX(0.25,IF(AND("Yes"=$O271,1&lt;COUNTIFS(AncDiscoRange,"Yes",DOSRange,$D271,EAPGRange,$F271,PaidRange,"EAPG")),0.5^(COUNTIFS(AncDiscoRange,"Yes",WeightRange,"&gt;="&amp;$I271,DOSRange,$D271,EAPGRange,$F271,PaidRange,"EAPG")-COUNTIFS($O271:$O$520,"Yes",$I271:$I$520,$I271,$D271:$D$520,$D271,$F271:$F$520,$F271,$C271:$C$520,"EAPG")),1)))</f>
        <v/>
      </c>
      <c r="X271" s="172" t="str">
        <f t="shared" si="25"/>
        <v/>
      </c>
      <c r="Y271" s="138"/>
      <c r="Z271" s="173" t="str">
        <f t="shared" si="26"/>
        <v/>
      </c>
      <c r="AA271" s="174" t="str">
        <f t="shared" si="30"/>
        <v/>
      </c>
      <c r="AB271" s="175" t="str">
        <f t="shared" si="27"/>
        <v/>
      </c>
    </row>
    <row r="272" spans="2:28" ht="15" x14ac:dyDescent="0.25">
      <c r="B272" s="163">
        <f t="shared" si="31"/>
        <v>252</v>
      </c>
      <c r="C272" s="119"/>
      <c r="D272" s="190"/>
      <c r="E272" s="165"/>
      <c r="F272" s="166"/>
      <c r="G272" s="169" t="str">
        <f>IF(""=F272,"",MATCH(1*$F272,'EAPG Table'!$B:$B,0))</f>
        <v/>
      </c>
      <c r="H272" s="165" t="str" cm="1">
        <f t="array" ref="H272">IF($F272="","",INDEX('EAPG Table'!$C:$C,$G272))</f>
        <v/>
      </c>
      <c r="I272" s="167" t="str" cm="1">
        <f t="array" ref="I272">IF($F272="","",IF("EAPG"&lt;&gt;C272,0,INDEX('EAPG Table'!$I:$I,$G272)))</f>
        <v/>
      </c>
      <c r="J272" s="138" t="str" cm="1">
        <f t="array" ref="J272">IF($F272="", "", INDEX('EAPG Table'!$D:$D, $G272))</f>
        <v/>
      </c>
      <c r="K272" s="119"/>
      <c r="L272" s="224" t="str" cm="1">
        <f t="array" ref="L272">IF(""=$F272,"",TRIM(INDEX('EAPG Table'!$F:$F,$G272)))</f>
        <v/>
      </c>
      <c r="M272" s="163"/>
      <c r="N272" s="138" t="str">
        <f t="shared" si="28"/>
        <v/>
      </c>
      <c r="O272" s="138" t="str">
        <f t="shared" si="23"/>
        <v/>
      </c>
      <c r="P272" s="169" t="str" cm="1">
        <f t="array" ref="P272">IF(""=$F272,"",IF(450=1*$F272,  IF(0&lt;COUNTIFS(WeightRange,"&gt;"&amp;0,TypeRange,"2"), TRUE, IF(AND(0&lt;COUNTIFS(WeightRange,"&gt;"&amp;0,TypeRange,"3"),0=COUNTIFS(WeightRange,"&gt;"&amp;0,TypeRange,{"2","2?"})), FALSE, TRUE)), ""))</f>
        <v/>
      </c>
      <c r="Q272" s="169" t="str">
        <f>IF(""=$F272,"",IF(450=$F272,0&lt;COUNTIFS(WeightRange,"&gt;="&amp;$I272,DOSRange,$D272,EAPGRange,$F272,PaidRange,"EAPG")-COUNTIFS($I272:$I$520,$I272,$D272:$D$520,$D272,$F272:$F$520,$F272,$C272:$C$520,"EAPG"),FALSE))</f>
        <v/>
      </c>
      <c r="R272" s="169" t="str" cm="1">
        <f t="array" ref="R272">IF(""=$F272,"",AND("Yes"=$L272,0&lt;SUM(COUNTIFS(WeightRange,"&gt;"&amp;0,DOSRange,$D272,TypeRange,{"2","3","21","22","23","25"}))))</f>
        <v/>
      </c>
      <c r="S272" s="170" t="str">
        <f t="shared" si="29"/>
        <v/>
      </c>
      <c r="T272" s="138"/>
      <c r="U272" s="177" t="str">
        <f t="shared" si="24"/>
        <v/>
      </c>
      <c r="V272" s="171" t="str">
        <f>IF($F272="","",MAX(0.25,IF(AND("2"=$J272,1&lt;COUNTIF(TypeRange,2)),0.5^(COUNTIFS(TypeRange,"2",DOSRange,$D272,WeightRange,"&gt;="&amp;$I272)-COUNTIFS($J272:$J$520,"2",$D272:$D$520,$D272,$I272:$I$520,$I272)),1)))</f>
        <v/>
      </c>
      <c r="W272" s="171" t="str">
        <f>IF($F272="","",MAX(0.25,IF(AND("Yes"=$O272,1&lt;COUNTIFS(AncDiscoRange,"Yes",DOSRange,$D272,EAPGRange,$F272,PaidRange,"EAPG")),0.5^(COUNTIFS(AncDiscoRange,"Yes",WeightRange,"&gt;="&amp;$I272,DOSRange,$D272,EAPGRange,$F272,PaidRange,"EAPG")-COUNTIFS($O272:$O$520,"Yes",$I272:$I$520,$I272,$D272:$D$520,$D272,$F272:$F$520,$F272,$C272:$C$520,"EAPG")),1)))</f>
        <v/>
      </c>
      <c r="X272" s="172" t="str">
        <f t="shared" si="25"/>
        <v/>
      </c>
      <c r="Y272" s="138"/>
      <c r="Z272" s="173" t="str">
        <f t="shared" si="26"/>
        <v/>
      </c>
      <c r="AA272" s="174" t="str">
        <f t="shared" si="30"/>
        <v/>
      </c>
      <c r="AB272" s="175" t="str">
        <f t="shared" si="27"/>
        <v/>
      </c>
    </row>
    <row r="273" spans="2:28" ht="15" x14ac:dyDescent="0.25">
      <c r="B273" s="163">
        <f t="shared" si="31"/>
        <v>253</v>
      </c>
      <c r="C273" s="119"/>
      <c r="D273" s="190"/>
      <c r="E273" s="165"/>
      <c r="F273" s="166"/>
      <c r="G273" s="169" t="str">
        <f>IF(""=F273,"",MATCH(1*$F273,'EAPG Table'!$B:$B,0))</f>
        <v/>
      </c>
      <c r="H273" s="165" t="str" cm="1">
        <f t="array" ref="H273">IF($F273="","",INDEX('EAPG Table'!$C:$C,$G273))</f>
        <v/>
      </c>
      <c r="I273" s="167" t="str" cm="1">
        <f t="array" ref="I273">IF($F273="","",IF("EAPG"&lt;&gt;C273,0,INDEX('EAPG Table'!$I:$I,$G273)))</f>
        <v/>
      </c>
      <c r="J273" s="138" t="str" cm="1">
        <f t="array" ref="J273">IF($F273="", "", INDEX('EAPG Table'!$D:$D, $G273))</f>
        <v/>
      </c>
      <c r="K273" s="119"/>
      <c r="L273" s="224" t="str" cm="1">
        <f t="array" ref="L273">IF(""=$F273,"",TRIM(INDEX('EAPG Table'!$F:$F,$G273)))</f>
        <v/>
      </c>
      <c r="M273" s="163"/>
      <c r="N273" s="138" t="str">
        <f t="shared" si="28"/>
        <v/>
      </c>
      <c r="O273" s="138" t="str">
        <f t="shared" si="23"/>
        <v/>
      </c>
      <c r="P273" s="169" t="str" cm="1">
        <f t="array" ref="P273">IF(""=$F273,"",IF(450=1*$F273,  IF(0&lt;COUNTIFS(WeightRange,"&gt;"&amp;0,TypeRange,"2"), TRUE, IF(AND(0&lt;COUNTIFS(WeightRange,"&gt;"&amp;0,TypeRange,"3"),0=COUNTIFS(WeightRange,"&gt;"&amp;0,TypeRange,{"2","2?"})), FALSE, TRUE)), ""))</f>
        <v/>
      </c>
      <c r="Q273" s="169" t="str">
        <f>IF(""=$F273,"",IF(450=$F273,0&lt;COUNTIFS(WeightRange,"&gt;="&amp;$I273,DOSRange,$D273,EAPGRange,$F273,PaidRange,"EAPG")-COUNTIFS($I273:$I$520,$I273,$D273:$D$520,$D273,$F273:$F$520,$F273,$C273:$C$520,"EAPG"),FALSE))</f>
        <v/>
      </c>
      <c r="R273" s="169" t="str" cm="1">
        <f t="array" ref="R273">IF(""=$F273,"",AND("Yes"=$L273,0&lt;SUM(COUNTIFS(WeightRange,"&gt;"&amp;0,DOSRange,$D273,TypeRange,{"2","3","21","22","23","25"}))))</f>
        <v/>
      </c>
      <c r="S273" s="170" t="str">
        <f t="shared" si="29"/>
        <v/>
      </c>
      <c r="T273" s="138"/>
      <c r="U273" s="177" t="str">
        <f t="shared" si="24"/>
        <v/>
      </c>
      <c r="V273" s="171" t="str">
        <f>IF($F273="","",MAX(0.25,IF(AND("2"=$J273,1&lt;COUNTIF(TypeRange,2)),0.5^(COUNTIFS(TypeRange,"2",DOSRange,$D273,WeightRange,"&gt;="&amp;$I273)-COUNTIFS($J273:$J$520,"2",$D273:$D$520,$D273,$I273:$I$520,$I273)),1)))</f>
        <v/>
      </c>
      <c r="W273" s="171" t="str">
        <f>IF($F273="","",MAX(0.25,IF(AND("Yes"=$O273,1&lt;COUNTIFS(AncDiscoRange,"Yes",DOSRange,$D273,EAPGRange,$F273,PaidRange,"EAPG")),0.5^(COUNTIFS(AncDiscoRange,"Yes",WeightRange,"&gt;="&amp;$I273,DOSRange,$D273,EAPGRange,$F273,PaidRange,"EAPG")-COUNTIFS($O273:$O$520,"Yes",$I273:$I$520,$I273,$D273:$D$520,$D273,$F273:$F$520,$F273,$C273:$C$520,"EAPG")),1)))</f>
        <v/>
      </c>
      <c r="X273" s="172" t="str">
        <f t="shared" si="25"/>
        <v/>
      </c>
      <c r="Y273" s="138"/>
      <c r="Z273" s="173" t="str">
        <f t="shared" si="26"/>
        <v/>
      </c>
      <c r="AA273" s="174" t="str">
        <f t="shared" si="30"/>
        <v/>
      </c>
      <c r="AB273" s="175" t="str">
        <f t="shared" si="27"/>
        <v/>
      </c>
    </row>
    <row r="274" spans="2:28" ht="15" x14ac:dyDescent="0.25">
      <c r="B274" s="163">
        <f t="shared" si="31"/>
        <v>254</v>
      </c>
      <c r="C274" s="119"/>
      <c r="D274" s="190"/>
      <c r="E274" s="165"/>
      <c r="F274" s="166"/>
      <c r="G274" s="169" t="str">
        <f>IF(""=F274,"",MATCH(1*$F274,'EAPG Table'!$B:$B,0))</f>
        <v/>
      </c>
      <c r="H274" s="165" t="str" cm="1">
        <f t="array" ref="H274">IF($F274="","",INDEX('EAPG Table'!$C:$C,$G274))</f>
        <v/>
      </c>
      <c r="I274" s="167" t="str" cm="1">
        <f t="array" ref="I274">IF($F274="","",IF("EAPG"&lt;&gt;C274,0,INDEX('EAPG Table'!$I:$I,$G274)))</f>
        <v/>
      </c>
      <c r="J274" s="138" t="str" cm="1">
        <f t="array" ref="J274">IF($F274="", "", INDEX('EAPG Table'!$D:$D, $G274))</f>
        <v/>
      </c>
      <c r="K274" s="119"/>
      <c r="L274" s="224" t="str" cm="1">
        <f t="array" ref="L274">IF(""=$F274,"",TRIM(INDEX('EAPG Table'!$F:$F,$G274)))</f>
        <v/>
      </c>
      <c r="M274" s="163"/>
      <c r="N274" s="138" t="str">
        <f t="shared" si="28"/>
        <v/>
      </c>
      <c r="O274" s="138" t="str">
        <f t="shared" si="23"/>
        <v/>
      </c>
      <c r="P274" s="169" t="str" cm="1">
        <f t="array" ref="P274">IF(""=$F274,"",IF(450=1*$F274,  IF(0&lt;COUNTIFS(WeightRange,"&gt;"&amp;0,TypeRange,"2"), TRUE, IF(AND(0&lt;COUNTIFS(WeightRange,"&gt;"&amp;0,TypeRange,"3"),0=COUNTIFS(WeightRange,"&gt;"&amp;0,TypeRange,{"2","2?"})), FALSE, TRUE)), ""))</f>
        <v/>
      </c>
      <c r="Q274" s="169" t="str">
        <f>IF(""=$F274,"",IF(450=$F274,0&lt;COUNTIFS(WeightRange,"&gt;="&amp;$I274,DOSRange,$D274,EAPGRange,$F274,PaidRange,"EAPG")-COUNTIFS($I274:$I$520,$I274,$D274:$D$520,$D274,$F274:$F$520,$F274,$C274:$C$520,"EAPG"),FALSE))</f>
        <v/>
      </c>
      <c r="R274" s="169" t="str" cm="1">
        <f t="array" ref="R274">IF(""=$F274,"",AND("Yes"=$L274,0&lt;SUM(COUNTIFS(WeightRange,"&gt;"&amp;0,DOSRange,$D274,TypeRange,{"2","3","21","22","23","25"}))))</f>
        <v/>
      </c>
      <c r="S274" s="170" t="str">
        <f t="shared" si="29"/>
        <v/>
      </c>
      <c r="T274" s="138"/>
      <c r="U274" s="177" t="str">
        <f t="shared" si="24"/>
        <v/>
      </c>
      <c r="V274" s="171" t="str">
        <f>IF($F274="","",MAX(0.25,IF(AND("2"=$J274,1&lt;COUNTIF(TypeRange,2)),0.5^(COUNTIFS(TypeRange,"2",DOSRange,$D274,WeightRange,"&gt;="&amp;$I274)-COUNTIFS($J274:$J$520,"2",$D274:$D$520,$D274,$I274:$I$520,$I274)),1)))</f>
        <v/>
      </c>
      <c r="W274" s="171" t="str">
        <f>IF($F274="","",MAX(0.25,IF(AND("Yes"=$O274,1&lt;COUNTIFS(AncDiscoRange,"Yes",DOSRange,$D274,EAPGRange,$F274,PaidRange,"EAPG")),0.5^(COUNTIFS(AncDiscoRange,"Yes",WeightRange,"&gt;="&amp;$I274,DOSRange,$D274,EAPGRange,$F274,PaidRange,"EAPG")-COUNTIFS($O274:$O$520,"Yes",$I274:$I$520,$I274,$D274:$D$520,$D274,$F274:$F$520,$F274,$C274:$C$520,"EAPG")),1)))</f>
        <v/>
      </c>
      <c r="X274" s="172" t="str">
        <f t="shared" si="25"/>
        <v/>
      </c>
      <c r="Y274" s="138"/>
      <c r="Z274" s="173" t="str">
        <f t="shared" si="26"/>
        <v/>
      </c>
      <c r="AA274" s="174" t="str">
        <f t="shared" si="30"/>
        <v/>
      </c>
      <c r="AB274" s="175" t="str">
        <f t="shared" si="27"/>
        <v/>
      </c>
    </row>
    <row r="275" spans="2:28" ht="15" x14ac:dyDescent="0.25">
      <c r="B275" s="178">
        <f t="shared" si="31"/>
        <v>255</v>
      </c>
      <c r="C275" s="120"/>
      <c r="D275" s="191"/>
      <c r="E275" s="179"/>
      <c r="F275" s="166"/>
      <c r="G275" s="182" t="str">
        <f>IF(""=F275,"",MATCH(1*$F275,'EAPG Table'!$B:$B,0))</f>
        <v/>
      </c>
      <c r="H275" s="179" t="str" cm="1">
        <f t="array" ref="H275">IF($F275="","",INDEX('EAPG Table'!$C:$C,$G275))</f>
        <v/>
      </c>
      <c r="I275" s="180" t="str" cm="1">
        <f t="array" ref="I275">IF($F275="","",IF("EAPG"&lt;&gt;C275,0,INDEX('EAPG Table'!$I:$I,$G275)))</f>
        <v/>
      </c>
      <c r="J275" s="181" t="str" cm="1">
        <f t="array" ref="J275">IF($F275="", "", INDEX('EAPG Table'!$D:$D, $G275))</f>
        <v/>
      </c>
      <c r="K275" s="120"/>
      <c r="L275" s="225" t="str" cm="1">
        <f t="array" ref="L275">IF(""=$F275,"",TRIM(INDEX('EAPG Table'!$F:$F,$G275)))</f>
        <v/>
      </c>
      <c r="M275" s="163"/>
      <c r="N275" s="181" t="str">
        <f t="shared" si="28"/>
        <v/>
      </c>
      <c r="O275" s="181" t="str">
        <f t="shared" si="23"/>
        <v/>
      </c>
      <c r="P275" s="182" t="str" cm="1">
        <f t="array" ref="P275">IF(""=$F275,"",IF(450=1*$F275,  IF(0&lt;COUNTIFS(WeightRange,"&gt;"&amp;0,TypeRange,"2"), TRUE, IF(AND(0&lt;COUNTIFS(WeightRange,"&gt;"&amp;0,TypeRange,"3"),0=COUNTIFS(WeightRange,"&gt;"&amp;0,TypeRange,{"2","2?"})), FALSE, TRUE)), ""))</f>
        <v/>
      </c>
      <c r="Q275" s="182" t="str">
        <f>IF(""=$F275,"",IF(450=$F275,0&lt;COUNTIFS(WeightRange,"&gt;="&amp;$I275,DOSRange,$D275,EAPGRange,$F275,PaidRange,"EAPG")-COUNTIFS($I275:$I$520,$I275,$D275:$D$520,$D275,$F275:$F$520,$F275,$C275:$C$520,"EAPG"),FALSE))</f>
        <v/>
      </c>
      <c r="R275" s="182" t="str" cm="1">
        <f t="array" ref="R275">IF(""=$F275,"",AND("Yes"=$L275,0&lt;SUM(COUNTIFS(WeightRange,"&gt;"&amp;0,DOSRange,$D275,TypeRange,{"2","3","21","22","23","25"}))))</f>
        <v/>
      </c>
      <c r="S275" s="183" t="str">
        <f t="shared" si="29"/>
        <v/>
      </c>
      <c r="T275" s="138"/>
      <c r="U275" s="184" t="str">
        <f t="shared" si="24"/>
        <v/>
      </c>
      <c r="V275" s="185" t="str">
        <f>IF($F275="","",MAX(0.25,IF(AND("2"=$J275,1&lt;COUNTIF(TypeRange,2)),0.5^(COUNTIFS(TypeRange,"2",DOSRange,$D275,WeightRange,"&gt;="&amp;$I275)-COUNTIFS($J275:$J$520,"2",$D275:$D$520,$D275,$I275:$I$520,$I275)),1)))</f>
        <v/>
      </c>
      <c r="W275" s="185" t="str">
        <f>IF($F275="","",MAX(0.25,IF(AND("Yes"=$O275,1&lt;COUNTIFS(AncDiscoRange,"Yes",DOSRange,$D275,EAPGRange,$F275,PaidRange,"EAPG")),0.5^(COUNTIFS(AncDiscoRange,"Yes",WeightRange,"&gt;="&amp;$I275,DOSRange,$D275,EAPGRange,$F275,PaidRange,"EAPG")-COUNTIFS($O275:$O$520,"Yes",$I275:$I$520,$I275,$D275:$D$520,$D275,$F275:$F$520,$F275,$C275:$C$520,"EAPG")),1)))</f>
        <v/>
      </c>
      <c r="X275" s="186" t="str">
        <f t="shared" si="25"/>
        <v/>
      </c>
      <c r="Y275" s="138"/>
      <c r="Z275" s="187" t="str">
        <f t="shared" si="26"/>
        <v/>
      </c>
      <c r="AA275" s="188" t="str">
        <f t="shared" si="30"/>
        <v/>
      </c>
      <c r="AB275" s="189" t="str">
        <f t="shared" si="27"/>
        <v/>
      </c>
    </row>
    <row r="276" spans="2:28" ht="15" x14ac:dyDescent="0.25">
      <c r="B276" s="163">
        <f t="shared" si="31"/>
        <v>256</v>
      </c>
      <c r="C276" s="119"/>
      <c r="D276" s="190"/>
      <c r="E276" s="165"/>
      <c r="F276" s="166"/>
      <c r="G276" s="169" t="str">
        <f>IF(""=F276,"",MATCH(1*$F276,'EAPG Table'!$B:$B,0))</f>
        <v/>
      </c>
      <c r="H276" s="165" t="str" cm="1">
        <f t="array" ref="H276">IF($F276="","",INDEX('EAPG Table'!$C:$C,$G276))</f>
        <v/>
      </c>
      <c r="I276" s="167" t="str" cm="1">
        <f t="array" ref="I276">IF($F276="","",IF("EAPG"&lt;&gt;C276,0,INDEX('EAPG Table'!$I:$I,$G276)))</f>
        <v/>
      </c>
      <c r="J276" s="138" t="str" cm="1">
        <f t="array" ref="J276">IF($F276="", "", INDEX('EAPG Table'!$D:$D, $G276))</f>
        <v/>
      </c>
      <c r="K276" s="119"/>
      <c r="L276" s="224" t="str" cm="1">
        <f t="array" ref="L276">IF(""=$F276,"",TRIM(INDEX('EAPG Table'!$F:$F,$G276)))</f>
        <v/>
      </c>
      <c r="M276" s="163"/>
      <c r="N276" s="138" t="str">
        <f t="shared" si="28"/>
        <v/>
      </c>
      <c r="O276" s="138" t="str">
        <f t="shared" si="23"/>
        <v/>
      </c>
      <c r="P276" s="169" t="str" cm="1">
        <f t="array" ref="P276">IF(""=$F276,"",IF(450=1*$F276,  IF(0&lt;COUNTIFS(WeightRange,"&gt;"&amp;0,TypeRange,"2"), TRUE, IF(AND(0&lt;COUNTIFS(WeightRange,"&gt;"&amp;0,TypeRange,"3"),0=COUNTIFS(WeightRange,"&gt;"&amp;0,TypeRange,{"2","2?"})), FALSE, TRUE)), ""))</f>
        <v/>
      </c>
      <c r="Q276" s="169" t="str">
        <f>IF(""=$F276,"",IF(450=$F276,0&lt;COUNTIFS(WeightRange,"&gt;="&amp;$I276,DOSRange,$D276,EAPGRange,$F276,PaidRange,"EAPG")-COUNTIFS($I276:$I$520,$I276,$D276:$D$520,$D276,$F276:$F$520,$F276,$C276:$C$520,"EAPG"),FALSE))</f>
        <v/>
      </c>
      <c r="R276" s="169" t="str" cm="1">
        <f t="array" ref="R276">IF(""=$F276,"",AND("Yes"=$L276,0&lt;SUM(COUNTIFS(WeightRange,"&gt;"&amp;0,DOSRange,$D276,TypeRange,{"2","3","21","22","23","25"}))))</f>
        <v/>
      </c>
      <c r="S276" s="170" t="str">
        <f t="shared" si="29"/>
        <v/>
      </c>
      <c r="T276" s="138"/>
      <c r="U276" s="177" t="str">
        <f t="shared" si="24"/>
        <v/>
      </c>
      <c r="V276" s="171" t="str">
        <f>IF($F276="","",MAX(0.25,IF(AND("2"=$J276,1&lt;COUNTIF(TypeRange,2)),0.5^(COUNTIFS(TypeRange,"2",DOSRange,$D276,WeightRange,"&gt;="&amp;$I276)-COUNTIFS($J276:$J$520,"2",$D276:$D$520,$D276,$I276:$I$520,$I276)),1)))</f>
        <v/>
      </c>
      <c r="W276" s="171" t="str">
        <f>IF($F276="","",MAX(0.25,IF(AND("Yes"=$O276,1&lt;COUNTIFS(AncDiscoRange,"Yes",DOSRange,$D276,EAPGRange,$F276,PaidRange,"EAPG")),0.5^(COUNTIFS(AncDiscoRange,"Yes",WeightRange,"&gt;="&amp;$I276,DOSRange,$D276,EAPGRange,$F276,PaidRange,"EAPG")-COUNTIFS($O276:$O$520,"Yes",$I276:$I$520,$I276,$D276:$D$520,$D276,$F276:$F$520,$F276,$C276:$C$520,"EAPG")),1)))</f>
        <v/>
      </c>
      <c r="X276" s="172" t="str">
        <f t="shared" si="25"/>
        <v/>
      </c>
      <c r="Y276" s="138"/>
      <c r="Z276" s="173" t="str">
        <f t="shared" si="26"/>
        <v/>
      </c>
      <c r="AA276" s="174" t="str">
        <f t="shared" si="30"/>
        <v/>
      </c>
      <c r="AB276" s="175" t="str">
        <f t="shared" si="27"/>
        <v/>
      </c>
    </row>
    <row r="277" spans="2:28" ht="15" x14ac:dyDescent="0.25">
      <c r="B277" s="163">
        <f t="shared" si="31"/>
        <v>257</v>
      </c>
      <c r="C277" s="119"/>
      <c r="D277" s="190"/>
      <c r="E277" s="165"/>
      <c r="F277" s="166"/>
      <c r="G277" s="169" t="str">
        <f>IF(""=F277,"",MATCH(1*$F277,'EAPG Table'!$B:$B,0))</f>
        <v/>
      </c>
      <c r="H277" s="165" t="str" cm="1">
        <f t="array" ref="H277">IF($F277="","",INDEX('EAPG Table'!$C:$C,$G277))</f>
        <v/>
      </c>
      <c r="I277" s="167" t="str" cm="1">
        <f t="array" ref="I277">IF($F277="","",IF("EAPG"&lt;&gt;C277,0,INDEX('EAPG Table'!$I:$I,$G277)))</f>
        <v/>
      </c>
      <c r="J277" s="138" t="str" cm="1">
        <f t="array" ref="J277">IF($F277="", "", INDEX('EAPG Table'!$D:$D, $G277))</f>
        <v/>
      </c>
      <c r="K277" s="119"/>
      <c r="L277" s="224" t="str" cm="1">
        <f t="array" ref="L277">IF(""=$F277,"",TRIM(INDEX('EAPG Table'!$F:$F,$G277)))</f>
        <v/>
      </c>
      <c r="M277" s="163"/>
      <c r="N277" s="138" t="str">
        <f t="shared" si="28"/>
        <v/>
      </c>
      <c r="O277" s="138" t="str">
        <f t="shared" ref="O277:O340" si="32">IF(""=$F277,"",IF(AND("4"=$J277,"00450"&lt;&gt;$F277,1&lt;COUNTIFS($J$21:$J$520,"4",EAPGRange,$F277,DOSRange,$D277)),"Yes","No"))</f>
        <v/>
      </c>
      <c r="P277" s="169" t="str" cm="1">
        <f t="array" ref="P277">IF(""=$F277,"",IF(450=1*$F277,  IF(0&lt;COUNTIFS(WeightRange,"&gt;"&amp;0,TypeRange,"2"), TRUE, IF(AND(0&lt;COUNTIFS(WeightRange,"&gt;"&amp;0,TypeRange,"3"),0=COUNTIFS(WeightRange,"&gt;"&amp;0,TypeRange,{"2","2?"})), FALSE, TRUE)), ""))</f>
        <v/>
      </c>
      <c r="Q277" s="169" t="str">
        <f>IF(""=$F277,"",IF(450=$F277,0&lt;COUNTIFS(WeightRange,"&gt;="&amp;$I277,DOSRange,$D277,EAPGRange,$F277,PaidRange,"EAPG")-COUNTIFS($I277:$I$520,$I277,$D277:$D$520,$D277,$F277:$F$520,$F277,$C277:$C$520,"EAPG"),FALSE))</f>
        <v/>
      </c>
      <c r="R277" s="169" t="str" cm="1">
        <f t="array" ref="R277">IF(""=$F277,"",AND("Yes"=$L277,0&lt;SUM(COUNTIFS(WeightRange,"&gt;"&amp;0,DOSRange,$D277,TypeRange,{"2","3","21","22","23","25"}))))</f>
        <v/>
      </c>
      <c r="S277" s="170" t="str">
        <f t="shared" si="29"/>
        <v/>
      </c>
      <c r="T277" s="138"/>
      <c r="U277" s="177" t="str">
        <f t="shared" ref="U277:U340" si="33">IF($F277="","",IF($K277="Yes",1.5,1))</f>
        <v/>
      </c>
      <c r="V277" s="171" t="str">
        <f>IF($F277="","",MAX(0.25,IF(AND("2"=$J277,1&lt;COUNTIF(TypeRange,2)),0.5^(COUNTIFS(TypeRange,"2",DOSRange,$D277,WeightRange,"&gt;="&amp;$I277)-COUNTIFS($J277:$J$520,"2",$D277:$D$520,$D277,$I277:$I$520,$I277)),1)))</f>
        <v/>
      </c>
      <c r="W277" s="171" t="str">
        <f>IF($F277="","",MAX(0.25,IF(AND("Yes"=$O277,1&lt;COUNTIFS(AncDiscoRange,"Yes",DOSRange,$D277,EAPGRange,$F277,PaidRange,"EAPG")),0.5^(COUNTIFS(AncDiscoRange,"Yes",WeightRange,"&gt;="&amp;$I277,DOSRange,$D277,EAPGRange,$F277,PaidRange,"EAPG")-COUNTIFS($O277:$O$520,"Yes",$I277:$I$520,$I277,$D277:$D$520,$D277,$F277:$F$520,$F277,$C277:$C$520,"EAPG")),1)))</f>
        <v/>
      </c>
      <c r="X277" s="172" t="str">
        <f t="shared" ref="X277:X340" si="34">IF($F277="","",IF(AND("Yes"=$S277,0&lt;SUMIFS(WeightRange,LineRange,"&lt;&gt;"&amp;$B277)),0,1))</f>
        <v/>
      </c>
      <c r="Y277" s="138"/>
      <c r="Z277" s="173" t="str">
        <f t="shared" ref="Z277:Z340" si="35">IFERROR(IF($F277="","",ROUND($F$13*$I277,2)), "")</f>
        <v/>
      </c>
      <c r="AA277" s="174" t="str">
        <f t="shared" si="30"/>
        <v/>
      </c>
      <c r="AB277" s="175" t="str">
        <f t="shared" ref="AB277:AB340" si="36">IF(Z277="","",IF($F277="","",IF($C277="EAPG",$Z277*$AA277,0)))</f>
        <v/>
      </c>
    </row>
    <row r="278" spans="2:28" ht="15" x14ac:dyDescent="0.25">
      <c r="B278" s="163">
        <f t="shared" si="31"/>
        <v>258</v>
      </c>
      <c r="C278" s="119"/>
      <c r="D278" s="190"/>
      <c r="E278" s="165"/>
      <c r="F278" s="166"/>
      <c r="G278" s="169" t="str">
        <f>IF(""=F278,"",MATCH(1*$F278,'EAPG Table'!$B:$B,0))</f>
        <v/>
      </c>
      <c r="H278" s="165" t="str" cm="1">
        <f t="array" ref="H278">IF($F278="","",INDEX('EAPG Table'!$C:$C,$G278))</f>
        <v/>
      </c>
      <c r="I278" s="167" t="str" cm="1">
        <f t="array" ref="I278">IF($F278="","",IF("EAPG"&lt;&gt;C278,0,INDEX('EAPG Table'!$I:$I,$G278)))</f>
        <v/>
      </c>
      <c r="J278" s="138" t="str" cm="1">
        <f t="array" ref="J278">IF($F278="", "", INDEX('EAPG Table'!$D:$D, $G278))</f>
        <v/>
      </c>
      <c r="K278" s="119"/>
      <c r="L278" s="224" t="str" cm="1">
        <f t="array" ref="L278">IF(""=$F278,"",TRIM(INDEX('EAPG Table'!$F:$F,$G278)))</f>
        <v/>
      </c>
      <c r="M278" s="163"/>
      <c r="N278" s="138" t="str">
        <f t="shared" ref="N278:N341" si="37">IF($F278="","",IF(V278&lt;1,"Yes","No"))</f>
        <v/>
      </c>
      <c r="O278" s="138" t="str">
        <f t="shared" si="32"/>
        <v/>
      </c>
      <c r="P278" s="169" t="str" cm="1">
        <f t="array" ref="P278">IF(""=$F278,"",IF(450=1*$F278,  IF(0&lt;COUNTIFS(WeightRange,"&gt;"&amp;0,TypeRange,"2"), TRUE, IF(AND(0&lt;COUNTIFS(WeightRange,"&gt;"&amp;0,TypeRange,"3"),0=COUNTIFS(WeightRange,"&gt;"&amp;0,TypeRange,{"2","2?"})), FALSE, TRUE)), ""))</f>
        <v/>
      </c>
      <c r="Q278" s="169" t="str">
        <f>IF(""=$F278,"",IF(450=$F278,0&lt;COUNTIFS(WeightRange,"&gt;="&amp;$I278,DOSRange,$D278,EAPGRange,$F278,PaidRange,"EAPG")-COUNTIFS($I278:$I$520,$I278,$D278:$D$520,$D278,$F278:$F$520,$F278,$C278:$C$520,"EAPG"),FALSE))</f>
        <v/>
      </c>
      <c r="R278" s="169" t="str" cm="1">
        <f t="array" ref="R278">IF(""=$F278,"",AND("Yes"=$L278,0&lt;SUM(COUNTIFS(WeightRange,"&gt;"&amp;0,DOSRange,$D278,TypeRange,{"2","3","21","22","23","25"}))))</f>
        <v/>
      </c>
      <c r="S278" s="170" t="str">
        <f t="shared" ref="S278:S341" si="38">IF(""=$F278,"",IF(OR(P278:R278),"Yes","No"))</f>
        <v/>
      </c>
      <c r="T278" s="138"/>
      <c r="U278" s="177" t="str">
        <f t="shared" si="33"/>
        <v/>
      </c>
      <c r="V278" s="171" t="str">
        <f>IF($F278="","",MAX(0.25,IF(AND("2"=$J278,1&lt;COUNTIF(TypeRange,2)),0.5^(COUNTIFS(TypeRange,"2",DOSRange,$D278,WeightRange,"&gt;="&amp;$I278)-COUNTIFS($J278:$J$520,"2",$D278:$D$520,$D278,$I278:$I$520,$I278)),1)))</f>
        <v/>
      </c>
      <c r="W278" s="171" t="str">
        <f>IF($F278="","",MAX(0.25,IF(AND("Yes"=$O278,1&lt;COUNTIFS(AncDiscoRange,"Yes",DOSRange,$D278,EAPGRange,$F278,PaidRange,"EAPG")),0.5^(COUNTIFS(AncDiscoRange,"Yes",WeightRange,"&gt;="&amp;$I278,DOSRange,$D278,EAPGRange,$F278,PaidRange,"EAPG")-COUNTIFS($O278:$O$520,"Yes",$I278:$I$520,$I278,$D278:$D$520,$D278,$F278:$F$520,$F278,$C278:$C$520,"EAPG")),1)))</f>
        <v/>
      </c>
      <c r="X278" s="172" t="str">
        <f t="shared" si="34"/>
        <v/>
      </c>
      <c r="Y278" s="138"/>
      <c r="Z278" s="173" t="str">
        <f t="shared" si="35"/>
        <v/>
      </c>
      <c r="AA278" s="174" t="str">
        <f t="shared" ref="AA278:AA341" si="39">IF(Z278="","",PRODUCT(U278:X278))</f>
        <v/>
      </c>
      <c r="AB278" s="175" t="str">
        <f t="shared" si="36"/>
        <v/>
      </c>
    </row>
    <row r="279" spans="2:28" ht="15" x14ac:dyDescent="0.25">
      <c r="B279" s="163">
        <f t="shared" ref="B279:B342" si="40">B278+1</f>
        <v>259</v>
      </c>
      <c r="C279" s="119"/>
      <c r="D279" s="190"/>
      <c r="E279" s="165"/>
      <c r="F279" s="166"/>
      <c r="G279" s="169" t="str">
        <f>IF(""=F279,"",MATCH(1*$F279,'EAPG Table'!$B:$B,0))</f>
        <v/>
      </c>
      <c r="H279" s="165" t="str" cm="1">
        <f t="array" ref="H279">IF($F279="","",INDEX('EAPG Table'!$C:$C,$G279))</f>
        <v/>
      </c>
      <c r="I279" s="167" t="str" cm="1">
        <f t="array" ref="I279">IF($F279="","",IF("EAPG"&lt;&gt;C279,0,INDEX('EAPG Table'!$I:$I,$G279)))</f>
        <v/>
      </c>
      <c r="J279" s="138" t="str" cm="1">
        <f t="array" ref="J279">IF($F279="", "", INDEX('EAPG Table'!$D:$D, $G279))</f>
        <v/>
      </c>
      <c r="K279" s="119"/>
      <c r="L279" s="224" t="str" cm="1">
        <f t="array" ref="L279">IF(""=$F279,"",TRIM(INDEX('EAPG Table'!$F:$F,$G279)))</f>
        <v/>
      </c>
      <c r="M279" s="163"/>
      <c r="N279" s="138" t="str">
        <f t="shared" si="37"/>
        <v/>
      </c>
      <c r="O279" s="138" t="str">
        <f t="shared" si="32"/>
        <v/>
      </c>
      <c r="P279" s="169" t="str" cm="1">
        <f t="array" ref="P279">IF(""=$F279,"",IF(450=1*$F279,  IF(0&lt;COUNTIFS(WeightRange,"&gt;"&amp;0,TypeRange,"2"), TRUE, IF(AND(0&lt;COUNTIFS(WeightRange,"&gt;"&amp;0,TypeRange,"3"),0=COUNTIFS(WeightRange,"&gt;"&amp;0,TypeRange,{"2","2?"})), FALSE, TRUE)), ""))</f>
        <v/>
      </c>
      <c r="Q279" s="169" t="str">
        <f>IF(""=$F279,"",IF(450=$F279,0&lt;COUNTIFS(WeightRange,"&gt;="&amp;$I279,DOSRange,$D279,EAPGRange,$F279,PaidRange,"EAPG")-COUNTIFS($I279:$I$520,$I279,$D279:$D$520,$D279,$F279:$F$520,$F279,$C279:$C$520,"EAPG"),FALSE))</f>
        <v/>
      </c>
      <c r="R279" s="169" t="str" cm="1">
        <f t="array" ref="R279">IF(""=$F279,"",AND("Yes"=$L279,0&lt;SUM(COUNTIFS(WeightRange,"&gt;"&amp;0,DOSRange,$D279,TypeRange,{"2","3","21","22","23","25"}))))</f>
        <v/>
      </c>
      <c r="S279" s="170" t="str">
        <f t="shared" si="38"/>
        <v/>
      </c>
      <c r="T279" s="138"/>
      <c r="U279" s="177" t="str">
        <f t="shared" si="33"/>
        <v/>
      </c>
      <c r="V279" s="171" t="str">
        <f>IF($F279="","",MAX(0.25,IF(AND("2"=$J279,1&lt;COUNTIF(TypeRange,2)),0.5^(COUNTIFS(TypeRange,"2",DOSRange,$D279,WeightRange,"&gt;="&amp;$I279)-COUNTIFS($J279:$J$520,"2",$D279:$D$520,$D279,$I279:$I$520,$I279)),1)))</f>
        <v/>
      </c>
      <c r="W279" s="171" t="str">
        <f>IF($F279="","",MAX(0.25,IF(AND("Yes"=$O279,1&lt;COUNTIFS(AncDiscoRange,"Yes",DOSRange,$D279,EAPGRange,$F279,PaidRange,"EAPG")),0.5^(COUNTIFS(AncDiscoRange,"Yes",WeightRange,"&gt;="&amp;$I279,DOSRange,$D279,EAPGRange,$F279,PaidRange,"EAPG")-COUNTIFS($O279:$O$520,"Yes",$I279:$I$520,$I279,$D279:$D$520,$D279,$F279:$F$520,$F279,$C279:$C$520,"EAPG")),1)))</f>
        <v/>
      </c>
      <c r="X279" s="172" t="str">
        <f t="shared" si="34"/>
        <v/>
      </c>
      <c r="Y279" s="138"/>
      <c r="Z279" s="173" t="str">
        <f t="shared" si="35"/>
        <v/>
      </c>
      <c r="AA279" s="174" t="str">
        <f t="shared" si="39"/>
        <v/>
      </c>
      <c r="AB279" s="175" t="str">
        <f t="shared" si="36"/>
        <v/>
      </c>
    </row>
    <row r="280" spans="2:28" ht="15" x14ac:dyDescent="0.25">
      <c r="B280" s="178">
        <f t="shared" si="40"/>
        <v>260</v>
      </c>
      <c r="C280" s="120"/>
      <c r="D280" s="191"/>
      <c r="E280" s="179"/>
      <c r="F280" s="166"/>
      <c r="G280" s="182" t="str">
        <f>IF(""=F280,"",MATCH(1*$F280,'EAPG Table'!$B:$B,0))</f>
        <v/>
      </c>
      <c r="H280" s="179" t="str" cm="1">
        <f t="array" ref="H280">IF($F280="","",INDEX('EAPG Table'!$C:$C,$G280))</f>
        <v/>
      </c>
      <c r="I280" s="180" t="str" cm="1">
        <f t="array" ref="I280">IF($F280="","",IF("EAPG"&lt;&gt;C280,0,INDEX('EAPG Table'!$I:$I,$G280)))</f>
        <v/>
      </c>
      <c r="J280" s="181" t="str" cm="1">
        <f t="array" ref="J280">IF($F280="", "", INDEX('EAPG Table'!$D:$D, $G280))</f>
        <v/>
      </c>
      <c r="K280" s="120"/>
      <c r="L280" s="225" t="str" cm="1">
        <f t="array" ref="L280">IF(""=$F280,"",TRIM(INDEX('EAPG Table'!$F:$F,$G280)))</f>
        <v/>
      </c>
      <c r="M280" s="163"/>
      <c r="N280" s="181" t="str">
        <f t="shared" si="37"/>
        <v/>
      </c>
      <c r="O280" s="181" t="str">
        <f t="shared" si="32"/>
        <v/>
      </c>
      <c r="P280" s="182" t="str" cm="1">
        <f t="array" ref="P280">IF(""=$F280,"",IF(450=1*$F280,  IF(0&lt;COUNTIFS(WeightRange,"&gt;"&amp;0,TypeRange,"2"), TRUE, IF(AND(0&lt;COUNTIFS(WeightRange,"&gt;"&amp;0,TypeRange,"3"),0=COUNTIFS(WeightRange,"&gt;"&amp;0,TypeRange,{"2","2?"})), FALSE, TRUE)), ""))</f>
        <v/>
      </c>
      <c r="Q280" s="182" t="str">
        <f>IF(""=$F280,"",IF(450=$F280,0&lt;COUNTIFS(WeightRange,"&gt;="&amp;$I280,DOSRange,$D280,EAPGRange,$F280,PaidRange,"EAPG")-COUNTIFS($I280:$I$520,$I280,$D280:$D$520,$D280,$F280:$F$520,$F280,$C280:$C$520,"EAPG"),FALSE))</f>
        <v/>
      </c>
      <c r="R280" s="182" t="str" cm="1">
        <f t="array" ref="R280">IF(""=$F280,"",AND("Yes"=$L280,0&lt;SUM(COUNTIFS(WeightRange,"&gt;"&amp;0,DOSRange,$D280,TypeRange,{"2","3","21","22","23","25"}))))</f>
        <v/>
      </c>
      <c r="S280" s="183" t="str">
        <f t="shared" si="38"/>
        <v/>
      </c>
      <c r="T280" s="138"/>
      <c r="U280" s="184" t="str">
        <f t="shared" si="33"/>
        <v/>
      </c>
      <c r="V280" s="185" t="str">
        <f>IF($F280="","",MAX(0.25,IF(AND("2"=$J280,1&lt;COUNTIF(TypeRange,2)),0.5^(COUNTIFS(TypeRange,"2",DOSRange,$D280,WeightRange,"&gt;="&amp;$I280)-COUNTIFS($J280:$J$520,"2",$D280:$D$520,$D280,$I280:$I$520,$I280)),1)))</f>
        <v/>
      </c>
      <c r="W280" s="185" t="str">
        <f>IF($F280="","",MAX(0.25,IF(AND("Yes"=$O280,1&lt;COUNTIFS(AncDiscoRange,"Yes",DOSRange,$D280,EAPGRange,$F280,PaidRange,"EAPG")),0.5^(COUNTIFS(AncDiscoRange,"Yes",WeightRange,"&gt;="&amp;$I280,DOSRange,$D280,EAPGRange,$F280,PaidRange,"EAPG")-COUNTIFS($O280:$O$520,"Yes",$I280:$I$520,$I280,$D280:$D$520,$D280,$F280:$F$520,$F280,$C280:$C$520,"EAPG")),1)))</f>
        <v/>
      </c>
      <c r="X280" s="186" t="str">
        <f t="shared" si="34"/>
        <v/>
      </c>
      <c r="Y280" s="138"/>
      <c r="Z280" s="187" t="str">
        <f t="shared" si="35"/>
        <v/>
      </c>
      <c r="AA280" s="188" t="str">
        <f t="shared" si="39"/>
        <v/>
      </c>
      <c r="AB280" s="189" t="str">
        <f t="shared" si="36"/>
        <v/>
      </c>
    </row>
    <row r="281" spans="2:28" ht="15" x14ac:dyDescent="0.25">
      <c r="B281" s="163">
        <f t="shared" si="40"/>
        <v>261</v>
      </c>
      <c r="C281" s="119"/>
      <c r="D281" s="190"/>
      <c r="E281" s="165"/>
      <c r="F281" s="166"/>
      <c r="G281" s="169" t="str">
        <f>IF(""=F281,"",MATCH(1*$F281,'EAPG Table'!$B:$B,0))</f>
        <v/>
      </c>
      <c r="H281" s="165" t="str" cm="1">
        <f t="array" ref="H281">IF($F281="","",INDEX('EAPG Table'!$C:$C,$G281))</f>
        <v/>
      </c>
      <c r="I281" s="167" t="str" cm="1">
        <f t="array" ref="I281">IF($F281="","",IF("EAPG"&lt;&gt;C281,0,INDEX('EAPG Table'!$I:$I,$G281)))</f>
        <v/>
      </c>
      <c r="J281" s="138" t="str" cm="1">
        <f t="array" ref="J281">IF($F281="", "", INDEX('EAPG Table'!$D:$D, $G281))</f>
        <v/>
      </c>
      <c r="K281" s="119"/>
      <c r="L281" s="224" t="str" cm="1">
        <f t="array" ref="L281">IF(""=$F281,"",TRIM(INDEX('EAPG Table'!$F:$F,$G281)))</f>
        <v/>
      </c>
      <c r="M281" s="163"/>
      <c r="N281" s="138" t="str">
        <f t="shared" si="37"/>
        <v/>
      </c>
      <c r="O281" s="138" t="str">
        <f t="shared" si="32"/>
        <v/>
      </c>
      <c r="P281" s="169" t="str" cm="1">
        <f t="array" ref="P281">IF(""=$F281,"",IF(450=1*$F281,  IF(0&lt;COUNTIFS(WeightRange,"&gt;"&amp;0,TypeRange,"2"), TRUE, IF(AND(0&lt;COUNTIFS(WeightRange,"&gt;"&amp;0,TypeRange,"3"),0=COUNTIFS(WeightRange,"&gt;"&amp;0,TypeRange,{"2","2?"})), FALSE, TRUE)), ""))</f>
        <v/>
      </c>
      <c r="Q281" s="169" t="str">
        <f>IF(""=$F281,"",IF(450=$F281,0&lt;COUNTIFS(WeightRange,"&gt;="&amp;$I281,DOSRange,$D281,EAPGRange,$F281,PaidRange,"EAPG")-COUNTIFS($I281:$I$520,$I281,$D281:$D$520,$D281,$F281:$F$520,$F281,$C281:$C$520,"EAPG"),FALSE))</f>
        <v/>
      </c>
      <c r="R281" s="169" t="str" cm="1">
        <f t="array" ref="R281">IF(""=$F281,"",AND("Yes"=$L281,0&lt;SUM(COUNTIFS(WeightRange,"&gt;"&amp;0,DOSRange,$D281,TypeRange,{"2","3","21","22","23","25"}))))</f>
        <v/>
      </c>
      <c r="S281" s="170" t="str">
        <f t="shared" si="38"/>
        <v/>
      </c>
      <c r="T281" s="138"/>
      <c r="U281" s="177" t="str">
        <f t="shared" si="33"/>
        <v/>
      </c>
      <c r="V281" s="171" t="str">
        <f>IF($F281="","",MAX(0.25,IF(AND("2"=$J281,1&lt;COUNTIF(TypeRange,2)),0.5^(COUNTIFS(TypeRange,"2",DOSRange,$D281,WeightRange,"&gt;="&amp;$I281)-COUNTIFS($J281:$J$520,"2",$D281:$D$520,$D281,$I281:$I$520,$I281)),1)))</f>
        <v/>
      </c>
      <c r="W281" s="171" t="str">
        <f>IF($F281="","",MAX(0.25,IF(AND("Yes"=$O281,1&lt;COUNTIFS(AncDiscoRange,"Yes",DOSRange,$D281,EAPGRange,$F281,PaidRange,"EAPG")),0.5^(COUNTIFS(AncDiscoRange,"Yes",WeightRange,"&gt;="&amp;$I281,DOSRange,$D281,EAPGRange,$F281,PaidRange,"EAPG")-COUNTIFS($O281:$O$520,"Yes",$I281:$I$520,$I281,$D281:$D$520,$D281,$F281:$F$520,$F281,$C281:$C$520,"EAPG")),1)))</f>
        <v/>
      </c>
      <c r="X281" s="172" t="str">
        <f t="shared" si="34"/>
        <v/>
      </c>
      <c r="Y281" s="138"/>
      <c r="Z281" s="173" t="str">
        <f t="shared" si="35"/>
        <v/>
      </c>
      <c r="AA281" s="174" t="str">
        <f t="shared" si="39"/>
        <v/>
      </c>
      <c r="AB281" s="175" t="str">
        <f t="shared" si="36"/>
        <v/>
      </c>
    </row>
    <row r="282" spans="2:28" ht="15" x14ac:dyDescent="0.25">
      <c r="B282" s="163">
        <f t="shared" si="40"/>
        <v>262</v>
      </c>
      <c r="C282" s="119"/>
      <c r="D282" s="190"/>
      <c r="E282" s="165"/>
      <c r="F282" s="166"/>
      <c r="G282" s="169" t="str">
        <f>IF(""=F282,"",MATCH(1*$F282,'EAPG Table'!$B:$B,0))</f>
        <v/>
      </c>
      <c r="H282" s="165" t="str" cm="1">
        <f t="array" ref="H282">IF($F282="","",INDEX('EAPG Table'!$C:$C,$G282))</f>
        <v/>
      </c>
      <c r="I282" s="167" t="str" cm="1">
        <f t="array" ref="I282">IF($F282="","",IF("EAPG"&lt;&gt;C282,0,INDEX('EAPG Table'!$I:$I,$G282)))</f>
        <v/>
      </c>
      <c r="J282" s="138" t="str" cm="1">
        <f t="array" ref="J282">IF($F282="", "", INDEX('EAPG Table'!$D:$D, $G282))</f>
        <v/>
      </c>
      <c r="K282" s="119"/>
      <c r="L282" s="224" t="str" cm="1">
        <f t="array" ref="L282">IF(""=$F282,"",TRIM(INDEX('EAPG Table'!$F:$F,$G282)))</f>
        <v/>
      </c>
      <c r="M282" s="163"/>
      <c r="N282" s="138" t="str">
        <f t="shared" si="37"/>
        <v/>
      </c>
      <c r="O282" s="138" t="str">
        <f t="shared" si="32"/>
        <v/>
      </c>
      <c r="P282" s="169" t="str" cm="1">
        <f t="array" ref="P282">IF(""=$F282,"",IF(450=1*$F282,  IF(0&lt;COUNTIFS(WeightRange,"&gt;"&amp;0,TypeRange,"2"), TRUE, IF(AND(0&lt;COUNTIFS(WeightRange,"&gt;"&amp;0,TypeRange,"3"),0=COUNTIFS(WeightRange,"&gt;"&amp;0,TypeRange,{"2","2?"})), FALSE, TRUE)), ""))</f>
        <v/>
      </c>
      <c r="Q282" s="169" t="str">
        <f>IF(""=$F282,"",IF(450=$F282,0&lt;COUNTIFS(WeightRange,"&gt;="&amp;$I282,DOSRange,$D282,EAPGRange,$F282,PaidRange,"EAPG")-COUNTIFS($I282:$I$520,$I282,$D282:$D$520,$D282,$F282:$F$520,$F282,$C282:$C$520,"EAPG"),FALSE))</f>
        <v/>
      </c>
      <c r="R282" s="169" t="str" cm="1">
        <f t="array" ref="R282">IF(""=$F282,"",AND("Yes"=$L282,0&lt;SUM(COUNTIFS(WeightRange,"&gt;"&amp;0,DOSRange,$D282,TypeRange,{"2","3","21","22","23","25"}))))</f>
        <v/>
      </c>
      <c r="S282" s="170" t="str">
        <f t="shared" si="38"/>
        <v/>
      </c>
      <c r="T282" s="138"/>
      <c r="U282" s="177" t="str">
        <f t="shared" si="33"/>
        <v/>
      </c>
      <c r="V282" s="171" t="str">
        <f>IF($F282="","",MAX(0.25,IF(AND("2"=$J282,1&lt;COUNTIF(TypeRange,2)),0.5^(COUNTIFS(TypeRange,"2",DOSRange,$D282,WeightRange,"&gt;="&amp;$I282)-COUNTIFS($J282:$J$520,"2",$D282:$D$520,$D282,$I282:$I$520,$I282)),1)))</f>
        <v/>
      </c>
      <c r="W282" s="171" t="str">
        <f>IF($F282="","",MAX(0.25,IF(AND("Yes"=$O282,1&lt;COUNTIFS(AncDiscoRange,"Yes",DOSRange,$D282,EAPGRange,$F282,PaidRange,"EAPG")),0.5^(COUNTIFS(AncDiscoRange,"Yes",WeightRange,"&gt;="&amp;$I282,DOSRange,$D282,EAPGRange,$F282,PaidRange,"EAPG")-COUNTIFS($O282:$O$520,"Yes",$I282:$I$520,$I282,$D282:$D$520,$D282,$F282:$F$520,$F282,$C282:$C$520,"EAPG")),1)))</f>
        <v/>
      </c>
      <c r="X282" s="172" t="str">
        <f t="shared" si="34"/>
        <v/>
      </c>
      <c r="Y282" s="138"/>
      <c r="Z282" s="173" t="str">
        <f t="shared" si="35"/>
        <v/>
      </c>
      <c r="AA282" s="174" t="str">
        <f t="shared" si="39"/>
        <v/>
      </c>
      <c r="AB282" s="175" t="str">
        <f t="shared" si="36"/>
        <v/>
      </c>
    </row>
    <row r="283" spans="2:28" ht="15" x14ac:dyDescent="0.25">
      <c r="B283" s="163">
        <f t="shared" si="40"/>
        <v>263</v>
      </c>
      <c r="C283" s="119"/>
      <c r="D283" s="190"/>
      <c r="E283" s="165"/>
      <c r="F283" s="166"/>
      <c r="G283" s="169" t="str">
        <f>IF(""=F283,"",MATCH(1*$F283,'EAPG Table'!$B:$B,0))</f>
        <v/>
      </c>
      <c r="H283" s="165" t="str" cm="1">
        <f t="array" ref="H283">IF($F283="","",INDEX('EAPG Table'!$C:$C,$G283))</f>
        <v/>
      </c>
      <c r="I283" s="167" t="str" cm="1">
        <f t="array" ref="I283">IF($F283="","",IF("EAPG"&lt;&gt;C283,0,INDEX('EAPG Table'!$I:$I,$G283)))</f>
        <v/>
      </c>
      <c r="J283" s="138" t="str" cm="1">
        <f t="array" ref="J283">IF($F283="", "", INDEX('EAPG Table'!$D:$D, $G283))</f>
        <v/>
      </c>
      <c r="K283" s="119"/>
      <c r="L283" s="224" t="str" cm="1">
        <f t="array" ref="L283">IF(""=$F283,"",TRIM(INDEX('EAPG Table'!$F:$F,$G283)))</f>
        <v/>
      </c>
      <c r="M283" s="163"/>
      <c r="N283" s="138" t="str">
        <f t="shared" si="37"/>
        <v/>
      </c>
      <c r="O283" s="138" t="str">
        <f t="shared" si="32"/>
        <v/>
      </c>
      <c r="P283" s="169" t="str" cm="1">
        <f t="array" ref="P283">IF(""=$F283,"",IF(450=1*$F283,  IF(0&lt;COUNTIFS(WeightRange,"&gt;"&amp;0,TypeRange,"2"), TRUE, IF(AND(0&lt;COUNTIFS(WeightRange,"&gt;"&amp;0,TypeRange,"3"),0=COUNTIFS(WeightRange,"&gt;"&amp;0,TypeRange,{"2","2?"})), FALSE, TRUE)), ""))</f>
        <v/>
      </c>
      <c r="Q283" s="169" t="str">
        <f>IF(""=$F283,"",IF(450=$F283,0&lt;COUNTIFS(WeightRange,"&gt;="&amp;$I283,DOSRange,$D283,EAPGRange,$F283,PaidRange,"EAPG")-COUNTIFS($I283:$I$520,$I283,$D283:$D$520,$D283,$F283:$F$520,$F283,$C283:$C$520,"EAPG"),FALSE))</f>
        <v/>
      </c>
      <c r="R283" s="169" t="str" cm="1">
        <f t="array" ref="R283">IF(""=$F283,"",AND("Yes"=$L283,0&lt;SUM(COUNTIFS(WeightRange,"&gt;"&amp;0,DOSRange,$D283,TypeRange,{"2","3","21","22","23","25"}))))</f>
        <v/>
      </c>
      <c r="S283" s="170" t="str">
        <f t="shared" si="38"/>
        <v/>
      </c>
      <c r="T283" s="138"/>
      <c r="U283" s="177" t="str">
        <f t="shared" si="33"/>
        <v/>
      </c>
      <c r="V283" s="171" t="str">
        <f>IF($F283="","",MAX(0.25,IF(AND("2"=$J283,1&lt;COUNTIF(TypeRange,2)),0.5^(COUNTIFS(TypeRange,"2",DOSRange,$D283,WeightRange,"&gt;="&amp;$I283)-COUNTIFS($J283:$J$520,"2",$D283:$D$520,$D283,$I283:$I$520,$I283)),1)))</f>
        <v/>
      </c>
      <c r="W283" s="171" t="str">
        <f>IF($F283="","",MAX(0.25,IF(AND("Yes"=$O283,1&lt;COUNTIFS(AncDiscoRange,"Yes",DOSRange,$D283,EAPGRange,$F283,PaidRange,"EAPG")),0.5^(COUNTIFS(AncDiscoRange,"Yes",WeightRange,"&gt;="&amp;$I283,DOSRange,$D283,EAPGRange,$F283,PaidRange,"EAPG")-COUNTIFS($O283:$O$520,"Yes",$I283:$I$520,$I283,$D283:$D$520,$D283,$F283:$F$520,$F283,$C283:$C$520,"EAPG")),1)))</f>
        <v/>
      </c>
      <c r="X283" s="172" t="str">
        <f t="shared" si="34"/>
        <v/>
      </c>
      <c r="Y283" s="138"/>
      <c r="Z283" s="173" t="str">
        <f t="shared" si="35"/>
        <v/>
      </c>
      <c r="AA283" s="174" t="str">
        <f t="shared" si="39"/>
        <v/>
      </c>
      <c r="AB283" s="175" t="str">
        <f t="shared" si="36"/>
        <v/>
      </c>
    </row>
    <row r="284" spans="2:28" ht="15" x14ac:dyDescent="0.25">
      <c r="B284" s="163">
        <f t="shared" si="40"/>
        <v>264</v>
      </c>
      <c r="C284" s="119"/>
      <c r="D284" s="190"/>
      <c r="E284" s="165"/>
      <c r="F284" s="166"/>
      <c r="G284" s="169" t="str">
        <f>IF(""=F284,"",MATCH(1*$F284,'EAPG Table'!$B:$B,0))</f>
        <v/>
      </c>
      <c r="H284" s="165" t="str" cm="1">
        <f t="array" ref="H284">IF($F284="","",INDEX('EAPG Table'!$C:$C,$G284))</f>
        <v/>
      </c>
      <c r="I284" s="167" t="str" cm="1">
        <f t="array" ref="I284">IF($F284="","",IF("EAPG"&lt;&gt;C284,0,INDEX('EAPG Table'!$I:$I,$G284)))</f>
        <v/>
      </c>
      <c r="J284" s="138" t="str" cm="1">
        <f t="array" ref="J284">IF($F284="", "", INDEX('EAPG Table'!$D:$D, $G284))</f>
        <v/>
      </c>
      <c r="K284" s="119"/>
      <c r="L284" s="224" t="str" cm="1">
        <f t="array" ref="L284">IF(""=$F284,"",TRIM(INDEX('EAPG Table'!$F:$F,$G284)))</f>
        <v/>
      </c>
      <c r="M284" s="163"/>
      <c r="N284" s="138" t="str">
        <f t="shared" si="37"/>
        <v/>
      </c>
      <c r="O284" s="138" t="str">
        <f t="shared" si="32"/>
        <v/>
      </c>
      <c r="P284" s="169" t="str" cm="1">
        <f t="array" ref="P284">IF(""=$F284,"",IF(450=1*$F284,  IF(0&lt;COUNTIFS(WeightRange,"&gt;"&amp;0,TypeRange,"2"), TRUE, IF(AND(0&lt;COUNTIFS(WeightRange,"&gt;"&amp;0,TypeRange,"3"),0=COUNTIFS(WeightRange,"&gt;"&amp;0,TypeRange,{"2","2?"})), FALSE, TRUE)), ""))</f>
        <v/>
      </c>
      <c r="Q284" s="169" t="str">
        <f>IF(""=$F284,"",IF(450=$F284,0&lt;COUNTIFS(WeightRange,"&gt;="&amp;$I284,DOSRange,$D284,EAPGRange,$F284,PaidRange,"EAPG")-COUNTIFS($I284:$I$520,$I284,$D284:$D$520,$D284,$F284:$F$520,$F284,$C284:$C$520,"EAPG"),FALSE))</f>
        <v/>
      </c>
      <c r="R284" s="169" t="str" cm="1">
        <f t="array" ref="R284">IF(""=$F284,"",AND("Yes"=$L284,0&lt;SUM(COUNTIFS(WeightRange,"&gt;"&amp;0,DOSRange,$D284,TypeRange,{"2","3","21","22","23","25"}))))</f>
        <v/>
      </c>
      <c r="S284" s="170" t="str">
        <f t="shared" si="38"/>
        <v/>
      </c>
      <c r="T284" s="138"/>
      <c r="U284" s="177" t="str">
        <f t="shared" si="33"/>
        <v/>
      </c>
      <c r="V284" s="171" t="str">
        <f>IF($F284="","",MAX(0.25,IF(AND("2"=$J284,1&lt;COUNTIF(TypeRange,2)),0.5^(COUNTIFS(TypeRange,"2",DOSRange,$D284,WeightRange,"&gt;="&amp;$I284)-COUNTIFS($J284:$J$520,"2",$D284:$D$520,$D284,$I284:$I$520,$I284)),1)))</f>
        <v/>
      </c>
      <c r="W284" s="171" t="str">
        <f>IF($F284="","",MAX(0.25,IF(AND("Yes"=$O284,1&lt;COUNTIFS(AncDiscoRange,"Yes",DOSRange,$D284,EAPGRange,$F284,PaidRange,"EAPG")),0.5^(COUNTIFS(AncDiscoRange,"Yes",WeightRange,"&gt;="&amp;$I284,DOSRange,$D284,EAPGRange,$F284,PaidRange,"EAPG")-COUNTIFS($O284:$O$520,"Yes",$I284:$I$520,$I284,$D284:$D$520,$D284,$F284:$F$520,$F284,$C284:$C$520,"EAPG")),1)))</f>
        <v/>
      </c>
      <c r="X284" s="172" t="str">
        <f t="shared" si="34"/>
        <v/>
      </c>
      <c r="Y284" s="138"/>
      <c r="Z284" s="173" t="str">
        <f t="shared" si="35"/>
        <v/>
      </c>
      <c r="AA284" s="174" t="str">
        <f t="shared" si="39"/>
        <v/>
      </c>
      <c r="AB284" s="175" t="str">
        <f t="shared" si="36"/>
        <v/>
      </c>
    </row>
    <row r="285" spans="2:28" ht="15" x14ac:dyDescent="0.25">
      <c r="B285" s="178">
        <f t="shared" si="40"/>
        <v>265</v>
      </c>
      <c r="C285" s="120"/>
      <c r="D285" s="191"/>
      <c r="E285" s="179"/>
      <c r="F285" s="166"/>
      <c r="G285" s="182" t="str">
        <f>IF(""=F285,"",MATCH(1*$F285,'EAPG Table'!$B:$B,0))</f>
        <v/>
      </c>
      <c r="H285" s="179" t="str" cm="1">
        <f t="array" ref="H285">IF($F285="","",INDEX('EAPG Table'!$C:$C,$G285))</f>
        <v/>
      </c>
      <c r="I285" s="180" t="str" cm="1">
        <f t="array" ref="I285">IF($F285="","",IF("EAPG"&lt;&gt;C285,0,INDEX('EAPG Table'!$I:$I,$G285)))</f>
        <v/>
      </c>
      <c r="J285" s="181" t="str" cm="1">
        <f t="array" ref="J285">IF($F285="", "", INDEX('EAPG Table'!$D:$D, $G285))</f>
        <v/>
      </c>
      <c r="K285" s="120"/>
      <c r="L285" s="225" t="str" cm="1">
        <f t="array" ref="L285">IF(""=$F285,"",TRIM(INDEX('EAPG Table'!$F:$F,$G285)))</f>
        <v/>
      </c>
      <c r="M285" s="163"/>
      <c r="N285" s="181" t="str">
        <f t="shared" si="37"/>
        <v/>
      </c>
      <c r="O285" s="181" t="str">
        <f t="shared" si="32"/>
        <v/>
      </c>
      <c r="P285" s="182" t="str" cm="1">
        <f t="array" ref="P285">IF(""=$F285,"",IF(450=1*$F285,  IF(0&lt;COUNTIFS(WeightRange,"&gt;"&amp;0,TypeRange,"2"), TRUE, IF(AND(0&lt;COUNTIFS(WeightRange,"&gt;"&amp;0,TypeRange,"3"),0=COUNTIFS(WeightRange,"&gt;"&amp;0,TypeRange,{"2","2?"})), FALSE, TRUE)), ""))</f>
        <v/>
      </c>
      <c r="Q285" s="182" t="str">
        <f>IF(""=$F285,"",IF(450=$F285,0&lt;COUNTIFS(WeightRange,"&gt;="&amp;$I285,DOSRange,$D285,EAPGRange,$F285,PaidRange,"EAPG")-COUNTIFS($I285:$I$520,$I285,$D285:$D$520,$D285,$F285:$F$520,$F285,$C285:$C$520,"EAPG"),FALSE))</f>
        <v/>
      </c>
      <c r="R285" s="182" t="str" cm="1">
        <f t="array" ref="R285">IF(""=$F285,"",AND("Yes"=$L285,0&lt;SUM(COUNTIFS(WeightRange,"&gt;"&amp;0,DOSRange,$D285,TypeRange,{"2","3","21","22","23","25"}))))</f>
        <v/>
      </c>
      <c r="S285" s="183" t="str">
        <f t="shared" si="38"/>
        <v/>
      </c>
      <c r="T285" s="138"/>
      <c r="U285" s="184" t="str">
        <f t="shared" si="33"/>
        <v/>
      </c>
      <c r="V285" s="185" t="str">
        <f>IF($F285="","",MAX(0.25,IF(AND("2"=$J285,1&lt;COUNTIF(TypeRange,2)),0.5^(COUNTIFS(TypeRange,"2",DOSRange,$D285,WeightRange,"&gt;="&amp;$I285)-COUNTIFS($J285:$J$520,"2",$D285:$D$520,$D285,$I285:$I$520,$I285)),1)))</f>
        <v/>
      </c>
      <c r="W285" s="185" t="str">
        <f>IF($F285="","",MAX(0.25,IF(AND("Yes"=$O285,1&lt;COUNTIFS(AncDiscoRange,"Yes",DOSRange,$D285,EAPGRange,$F285,PaidRange,"EAPG")),0.5^(COUNTIFS(AncDiscoRange,"Yes",WeightRange,"&gt;="&amp;$I285,DOSRange,$D285,EAPGRange,$F285,PaidRange,"EAPG")-COUNTIFS($O285:$O$520,"Yes",$I285:$I$520,$I285,$D285:$D$520,$D285,$F285:$F$520,$F285,$C285:$C$520,"EAPG")),1)))</f>
        <v/>
      </c>
      <c r="X285" s="186" t="str">
        <f t="shared" si="34"/>
        <v/>
      </c>
      <c r="Y285" s="138"/>
      <c r="Z285" s="187" t="str">
        <f t="shared" si="35"/>
        <v/>
      </c>
      <c r="AA285" s="188" t="str">
        <f t="shared" si="39"/>
        <v/>
      </c>
      <c r="AB285" s="189" t="str">
        <f t="shared" si="36"/>
        <v/>
      </c>
    </row>
    <row r="286" spans="2:28" ht="15" x14ac:dyDescent="0.25">
      <c r="B286" s="163">
        <f t="shared" si="40"/>
        <v>266</v>
      </c>
      <c r="C286" s="119"/>
      <c r="D286" s="190"/>
      <c r="E286" s="165"/>
      <c r="F286" s="166"/>
      <c r="G286" s="169" t="str">
        <f>IF(""=F286,"",MATCH(1*$F286,'EAPG Table'!$B:$B,0))</f>
        <v/>
      </c>
      <c r="H286" s="165" t="str" cm="1">
        <f t="array" ref="H286">IF($F286="","",INDEX('EAPG Table'!$C:$C,$G286))</f>
        <v/>
      </c>
      <c r="I286" s="167" t="str" cm="1">
        <f t="array" ref="I286">IF($F286="","",IF("EAPG"&lt;&gt;C286,0,INDEX('EAPG Table'!$I:$I,$G286)))</f>
        <v/>
      </c>
      <c r="J286" s="138" t="str" cm="1">
        <f t="array" ref="J286">IF($F286="", "", INDEX('EAPG Table'!$D:$D, $G286))</f>
        <v/>
      </c>
      <c r="K286" s="119"/>
      <c r="L286" s="224" t="str" cm="1">
        <f t="array" ref="L286">IF(""=$F286,"",TRIM(INDEX('EAPG Table'!$F:$F,$G286)))</f>
        <v/>
      </c>
      <c r="M286" s="163"/>
      <c r="N286" s="138" t="str">
        <f t="shared" si="37"/>
        <v/>
      </c>
      <c r="O286" s="138" t="str">
        <f t="shared" si="32"/>
        <v/>
      </c>
      <c r="P286" s="169" t="str" cm="1">
        <f t="array" ref="P286">IF(""=$F286,"",IF(450=1*$F286,  IF(0&lt;COUNTIFS(WeightRange,"&gt;"&amp;0,TypeRange,"2"), TRUE, IF(AND(0&lt;COUNTIFS(WeightRange,"&gt;"&amp;0,TypeRange,"3"),0=COUNTIFS(WeightRange,"&gt;"&amp;0,TypeRange,{"2","2?"})), FALSE, TRUE)), ""))</f>
        <v/>
      </c>
      <c r="Q286" s="169" t="str">
        <f>IF(""=$F286,"",IF(450=$F286,0&lt;COUNTIFS(WeightRange,"&gt;="&amp;$I286,DOSRange,$D286,EAPGRange,$F286,PaidRange,"EAPG")-COUNTIFS($I286:$I$520,$I286,$D286:$D$520,$D286,$F286:$F$520,$F286,$C286:$C$520,"EAPG"),FALSE))</f>
        <v/>
      </c>
      <c r="R286" s="169" t="str" cm="1">
        <f t="array" ref="R286">IF(""=$F286,"",AND("Yes"=$L286,0&lt;SUM(COUNTIFS(WeightRange,"&gt;"&amp;0,DOSRange,$D286,TypeRange,{"2","3","21","22","23","25"}))))</f>
        <v/>
      </c>
      <c r="S286" s="170" t="str">
        <f t="shared" si="38"/>
        <v/>
      </c>
      <c r="T286" s="138"/>
      <c r="U286" s="177" t="str">
        <f t="shared" si="33"/>
        <v/>
      </c>
      <c r="V286" s="171" t="str">
        <f>IF($F286="","",MAX(0.25,IF(AND("2"=$J286,1&lt;COUNTIF(TypeRange,2)),0.5^(COUNTIFS(TypeRange,"2",DOSRange,$D286,WeightRange,"&gt;="&amp;$I286)-COUNTIFS($J286:$J$520,"2",$D286:$D$520,$D286,$I286:$I$520,$I286)),1)))</f>
        <v/>
      </c>
      <c r="W286" s="171" t="str">
        <f>IF($F286="","",MAX(0.25,IF(AND("Yes"=$O286,1&lt;COUNTIFS(AncDiscoRange,"Yes",DOSRange,$D286,EAPGRange,$F286,PaidRange,"EAPG")),0.5^(COUNTIFS(AncDiscoRange,"Yes",WeightRange,"&gt;="&amp;$I286,DOSRange,$D286,EAPGRange,$F286,PaidRange,"EAPG")-COUNTIFS($O286:$O$520,"Yes",$I286:$I$520,$I286,$D286:$D$520,$D286,$F286:$F$520,$F286,$C286:$C$520,"EAPG")),1)))</f>
        <v/>
      </c>
      <c r="X286" s="172" t="str">
        <f t="shared" si="34"/>
        <v/>
      </c>
      <c r="Y286" s="138"/>
      <c r="Z286" s="173" t="str">
        <f t="shared" si="35"/>
        <v/>
      </c>
      <c r="AA286" s="174" t="str">
        <f t="shared" si="39"/>
        <v/>
      </c>
      <c r="AB286" s="175" t="str">
        <f t="shared" si="36"/>
        <v/>
      </c>
    </row>
    <row r="287" spans="2:28" ht="15" x14ac:dyDescent="0.25">
      <c r="B287" s="163">
        <f t="shared" si="40"/>
        <v>267</v>
      </c>
      <c r="C287" s="119"/>
      <c r="D287" s="190"/>
      <c r="E287" s="165"/>
      <c r="F287" s="166"/>
      <c r="G287" s="169" t="str">
        <f>IF(""=F287,"",MATCH(1*$F287,'EAPG Table'!$B:$B,0))</f>
        <v/>
      </c>
      <c r="H287" s="165" t="str" cm="1">
        <f t="array" ref="H287">IF($F287="","",INDEX('EAPG Table'!$C:$C,$G287))</f>
        <v/>
      </c>
      <c r="I287" s="167" t="str" cm="1">
        <f t="array" ref="I287">IF($F287="","",IF("EAPG"&lt;&gt;C287,0,INDEX('EAPG Table'!$I:$I,$G287)))</f>
        <v/>
      </c>
      <c r="J287" s="138" t="str" cm="1">
        <f t="array" ref="J287">IF($F287="", "", INDEX('EAPG Table'!$D:$D, $G287))</f>
        <v/>
      </c>
      <c r="K287" s="119"/>
      <c r="L287" s="224" t="str" cm="1">
        <f t="array" ref="L287">IF(""=$F287,"",TRIM(INDEX('EAPG Table'!$F:$F,$G287)))</f>
        <v/>
      </c>
      <c r="M287" s="163"/>
      <c r="N287" s="138" t="str">
        <f t="shared" si="37"/>
        <v/>
      </c>
      <c r="O287" s="138" t="str">
        <f t="shared" si="32"/>
        <v/>
      </c>
      <c r="P287" s="169" t="str" cm="1">
        <f t="array" ref="P287">IF(""=$F287,"",IF(450=1*$F287,  IF(0&lt;COUNTIFS(WeightRange,"&gt;"&amp;0,TypeRange,"2"), TRUE, IF(AND(0&lt;COUNTIFS(WeightRange,"&gt;"&amp;0,TypeRange,"3"),0=COUNTIFS(WeightRange,"&gt;"&amp;0,TypeRange,{"2","2?"})), FALSE, TRUE)), ""))</f>
        <v/>
      </c>
      <c r="Q287" s="169" t="str">
        <f>IF(""=$F287,"",IF(450=$F287,0&lt;COUNTIFS(WeightRange,"&gt;="&amp;$I287,DOSRange,$D287,EAPGRange,$F287,PaidRange,"EAPG")-COUNTIFS($I287:$I$520,$I287,$D287:$D$520,$D287,$F287:$F$520,$F287,$C287:$C$520,"EAPG"),FALSE))</f>
        <v/>
      </c>
      <c r="R287" s="169" t="str" cm="1">
        <f t="array" ref="R287">IF(""=$F287,"",AND("Yes"=$L287,0&lt;SUM(COUNTIFS(WeightRange,"&gt;"&amp;0,DOSRange,$D287,TypeRange,{"2","3","21","22","23","25"}))))</f>
        <v/>
      </c>
      <c r="S287" s="170" t="str">
        <f t="shared" si="38"/>
        <v/>
      </c>
      <c r="T287" s="138"/>
      <c r="U287" s="177" t="str">
        <f t="shared" si="33"/>
        <v/>
      </c>
      <c r="V287" s="171" t="str">
        <f>IF($F287="","",MAX(0.25,IF(AND("2"=$J287,1&lt;COUNTIF(TypeRange,2)),0.5^(COUNTIFS(TypeRange,"2",DOSRange,$D287,WeightRange,"&gt;="&amp;$I287)-COUNTIFS($J287:$J$520,"2",$D287:$D$520,$D287,$I287:$I$520,$I287)),1)))</f>
        <v/>
      </c>
      <c r="W287" s="171" t="str">
        <f>IF($F287="","",MAX(0.25,IF(AND("Yes"=$O287,1&lt;COUNTIFS(AncDiscoRange,"Yes",DOSRange,$D287,EAPGRange,$F287,PaidRange,"EAPG")),0.5^(COUNTIFS(AncDiscoRange,"Yes",WeightRange,"&gt;="&amp;$I287,DOSRange,$D287,EAPGRange,$F287,PaidRange,"EAPG")-COUNTIFS($O287:$O$520,"Yes",$I287:$I$520,$I287,$D287:$D$520,$D287,$F287:$F$520,$F287,$C287:$C$520,"EAPG")),1)))</f>
        <v/>
      </c>
      <c r="X287" s="172" t="str">
        <f t="shared" si="34"/>
        <v/>
      </c>
      <c r="Y287" s="138"/>
      <c r="Z287" s="173" t="str">
        <f t="shared" si="35"/>
        <v/>
      </c>
      <c r="AA287" s="174" t="str">
        <f t="shared" si="39"/>
        <v/>
      </c>
      <c r="AB287" s="175" t="str">
        <f t="shared" si="36"/>
        <v/>
      </c>
    </row>
    <row r="288" spans="2:28" ht="15" x14ac:dyDescent="0.25">
      <c r="B288" s="163">
        <f t="shared" si="40"/>
        <v>268</v>
      </c>
      <c r="C288" s="119"/>
      <c r="D288" s="190"/>
      <c r="E288" s="165"/>
      <c r="F288" s="166"/>
      <c r="G288" s="169" t="str">
        <f>IF(""=F288,"",MATCH(1*$F288,'EAPG Table'!$B:$B,0))</f>
        <v/>
      </c>
      <c r="H288" s="165" t="str" cm="1">
        <f t="array" ref="H288">IF($F288="","",INDEX('EAPG Table'!$C:$C,$G288))</f>
        <v/>
      </c>
      <c r="I288" s="167" t="str" cm="1">
        <f t="array" ref="I288">IF($F288="","",IF("EAPG"&lt;&gt;C288,0,INDEX('EAPG Table'!$I:$I,$G288)))</f>
        <v/>
      </c>
      <c r="J288" s="138" t="str" cm="1">
        <f t="array" ref="J288">IF($F288="", "", INDEX('EAPG Table'!$D:$D, $G288))</f>
        <v/>
      </c>
      <c r="K288" s="119"/>
      <c r="L288" s="224" t="str" cm="1">
        <f t="array" ref="L288">IF(""=$F288,"",TRIM(INDEX('EAPG Table'!$F:$F,$G288)))</f>
        <v/>
      </c>
      <c r="M288" s="163"/>
      <c r="N288" s="138" t="str">
        <f t="shared" si="37"/>
        <v/>
      </c>
      <c r="O288" s="138" t="str">
        <f t="shared" si="32"/>
        <v/>
      </c>
      <c r="P288" s="169" t="str" cm="1">
        <f t="array" ref="P288">IF(""=$F288,"",IF(450=1*$F288,  IF(0&lt;COUNTIFS(WeightRange,"&gt;"&amp;0,TypeRange,"2"), TRUE, IF(AND(0&lt;COUNTIFS(WeightRange,"&gt;"&amp;0,TypeRange,"3"),0=COUNTIFS(WeightRange,"&gt;"&amp;0,TypeRange,{"2","2?"})), FALSE, TRUE)), ""))</f>
        <v/>
      </c>
      <c r="Q288" s="169" t="str">
        <f>IF(""=$F288,"",IF(450=$F288,0&lt;COUNTIFS(WeightRange,"&gt;="&amp;$I288,DOSRange,$D288,EAPGRange,$F288,PaidRange,"EAPG")-COUNTIFS($I288:$I$520,$I288,$D288:$D$520,$D288,$F288:$F$520,$F288,$C288:$C$520,"EAPG"),FALSE))</f>
        <v/>
      </c>
      <c r="R288" s="169" t="str" cm="1">
        <f t="array" ref="R288">IF(""=$F288,"",AND("Yes"=$L288,0&lt;SUM(COUNTIFS(WeightRange,"&gt;"&amp;0,DOSRange,$D288,TypeRange,{"2","3","21","22","23","25"}))))</f>
        <v/>
      </c>
      <c r="S288" s="170" t="str">
        <f t="shared" si="38"/>
        <v/>
      </c>
      <c r="T288" s="138"/>
      <c r="U288" s="177" t="str">
        <f t="shared" si="33"/>
        <v/>
      </c>
      <c r="V288" s="171" t="str">
        <f>IF($F288="","",MAX(0.25,IF(AND("2"=$J288,1&lt;COUNTIF(TypeRange,2)),0.5^(COUNTIFS(TypeRange,"2",DOSRange,$D288,WeightRange,"&gt;="&amp;$I288)-COUNTIFS($J288:$J$520,"2",$D288:$D$520,$D288,$I288:$I$520,$I288)),1)))</f>
        <v/>
      </c>
      <c r="W288" s="171" t="str">
        <f>IF($F288="","",MAX(0.25,IF(AND("Yes"=$O288,1&lt;COUNTIFS(AncDiscoRange,"Yes",DOSRange,$D288,EAPGRange,$F288,PaidRange,"EAPG")),0.5^(COUNTIFS(AncDiscoRange,"Yes",WeightRange,"&gt;="&amp;$I288,DOSRange,$D288,EAPGRange,$F288,PaidRange,"EAPG")-COUNTIFS($O288:$O$520,"Yes",$I288:$I$520,$I288,$D288:$D$520,$D288,$F288:$F$520,$F288,$C288:$C$520,"EAPG")),1)))</f>
        <v/>
      </c>
      <c r="X288" s="172" t="str">
        <f t="shared" si="34"/>
        <v/>
      </c>
      <c r="Y288" s="138"/>
      <c r="Z288" s="173" t="str">
        <f t="shared" si="35"/>
        <v/>
      </c>
      <c r="AA288" s="174" t="str">
        <f t="shared" si="39"/>
        <v/>
      </c>
      <c r="AB288" s="175" t="str">
        <f t="shared" si="36"/>
        <v/>
      </c>
    </row>
    <row r="289" spans="2:28" ht="15" x14ac:dyDescent="0.25">
      <c r="B289" s="163">
        <f t="shared" si="40"/>
        <v>269</v>
      </c>
      <c r="C289" s="119"/>
      <c r="D289" s="190"/>
      <c r="E289" s="165"/>
      <c r="F289" s="166"/>
      <c r="G289" s="169" t="str">
        <f>IF(""=F289,"",MATCH(1*$F289,'EAPG Table'!$B:$B,0))</f>
        <v/>
      </c>
      <c r="H289" s="165" t="str" cm="1">
        <f t="array" ref="H289">IF($F289="","",INDEX('EAPG Table'!$C:$C,$G289))</f>
        <v/>
      </c>
      <c r="I289" s="167" t="str" cm="1">
        <f t="array" ref="I289">IF($F289="","",IF("EAPG"&lt;&gt;C289,0,INDEX('EAPG Table'!$I:$I,$G289)))</f>
        <v/>
      </c>
      <c r="J289" s="138" t="str" cm="1">
        <f t="array" ref="J289">IF($F289="", "", INDEX('EAPG Table'!$D:$D, $G289))</f>
        <v/>
      </c>
      <c r="K289" s="119"/>
      <c r="L289" s="224" t="str" cm="1">
        <f t="array" ref="L289">IF(""=$F289,"",TRIM(INDEX('EAPG Table'!$F:$F,$G289)))</f>
        <v/>
      </c>
      <c r="M289" s="163"/>
      <c r="N289" s="138" t="str">
        <f t="shared" si="37"/>
        <v/>
      </c>
      <c r="O289" s="138" t="str">
        <f t="shared" si="32"/>
        <v/>
      </c>
      <c r="P289" s="169" t="str" cm="1">
        <f t="array" ref="P289">IF(""=$F289,"",IF(450=1*$F289,  IF(0&lt;COUNTIFS(WeightRange,"&gt;"&amp;0,TypeRange,"2"), TRUE, IF(AND(0&lt;COUNTIFS(WeightRange,"&gt;"&amp;0,TypeRange,"3"),0=COUNTIFS(WeightRange,"&gt;"&amp;0,TypeRange,{"2","2?"})), FALSE, TRUE)), ""))</f>
        <v/>
      </c>
      <c r="Q289" s="169" t="str">
        <f>IF(""=$F289,"",IF(450=$F289,0&lt;COUNTIFS(WeightRange,"&gt;="&amp;$I289,DOSRange,$D289,EAPGRange,$F289,PaidRange,"EAPG")-COUNTIFS($I289:$I$520,$I289,$D289:$D$520,$D289,$F289:$F$520,$F289,$C289:$C$520,"EAPG"),FALSE))</f>
        <v/>
      </c>
      <c r="R289" s="169" t="str" cm="1">
        <f t="array" ref="R289">IF(""=$F289,"",AND("Yes"=$L289,0&lt;SUM(COUNTIFS(WeightRange,"&gt;"&amp;0,DOSRange,$D289,TypeRange,{"2","3","21","22","23","25"}))))</f>
        <v/>
      </c>
      <c r="S289" s="170" t="str">
        <f t="shared" si="38"/>
        <v/>
      </c>
      <c r="T289" s="138"/>
      <c r="U289" s="177" t="str">
        <f t="shared" si="33"/>
        <v/>
      </c>
      <c r="V289" s="171" t="str">
        <f>IF($F289="","",MAX(0.25,IF(AND("2"=$J289,1&lt;COUNTIF(TypeRange,2)),0.5^(COUNTIFS(TypeRange,"2",DOSRange,$D289,WeightRange,"&gt;="&amp;$I289)-COUNTIFS($J289:$J$520,"2",$D289:$D$520,$D289,$I289:$I$520,$I289)),1)))</f>
        <v/>
      </c>
      <c r="W289" s="171" t="str">
        <f>IF($F289="","",MAX(0.25,IF(AND("Yes"=$O289,1&lt;COUNTIFS(AncDiscoRange,"Yes",DOSRange,$D289,EAPGRange,$F289,PaidRange,"EAPG")),0.5^(COUNTIFS(AncDiscoRange,"Yes",WeightRange,"&gt;="&amp;$I289,DOSRange,$D289,EAPGRange,$F289,PaidRange,"EAPG")-COUNTIFS($O289:$O$520,"Yes",$I289:$I$520,$I289,$D289:$D$520,$D289,$F289:$F$520,$F289,$C289:$C$520,"EAPG")),1)))</f>
        <v/>
      </c>
      <c r="X289" s="172" t="str">
        <f t="shared" si="34"/>
        <v/>
      </c>
      <c r="Y289" s="138"/>
      <c r="Z289" s="173" t="str">
        <f t="shared" si="35"/>
        <v/>
      </c>
      <c r="AA289" s="174" t="str">
        <f t="shared" si="39"/>
        <v/>
      </c>
      <c r="AB289" s="175" t="str">
        <f t="shared" si="36"/>
        <v/>
      </c>
    </row>
    <row r="290" spans="2:28" ht="15" x14ac:dyDescent="0.25">
      <c r="B290" s="178">
        <f t="shared" si="40"/>
        <v>270</v>
      </c>
      <c r="C290" s="120"/>
      <c r="D290" s="191"/>
      <c r="E290" s="179"/>
      <c r="F290" s="166"/>
      <c r="G290" s="182" t="str">
        <f>IF(""=F290,"",MATCH(1*$F290,'EAPG Table'!$B:$B,0))</f>
        <v/>
      </c>
      <c r="H290" s="179" t="str" cm="1">
        <f t="array" ref="H290">IF($F290="","",INDEX('EAPG Table'!$C:$C,$G290))</f>
        <v/>
      </c>
      <c r="I290" s="180" t="str" cm="1">
        <f t="array" ref="I290">IF($F290="","",IF("EAPG"&lt;&gt;C290,0,INDEX('EAPG Table'!$I:$I,$G290)))</f>
        <v/>
      </c>
      <c r="J290" s="181" t="str" cm="1">
        <f t="array" ref="J290">IF($F290="", "", INDEX('EAPG Table'!$D:$D, $G290))</f>
        <v/>
      </c>
      <c r="K290" s="120"/>
      <c r="L290" s="225" t="str" cm="1">
        <f t="array" ref="L290">IF(""=$F290,"",TRIM(INDEX('EAPG Table'!$F:$F,$G290)))</f>
        <v/>
      </c>
      <c r="M290" s="163"/>
      <c r="N290" s="181" t="str">
        <f t="shared" si="37"/>
        <v/>
      </c>
      <c r="O290" s="181" t="str">
        <f t="shared" si="32"/>
        <v/>
      </c>
      <c r="P290" s="182" t="str" cm="1">
        <f t="array" ref="P290">IF(""=$F290,"",IF(450=1*$F290,  IF(0&lt;COUNTIFS(WeightRange,"&gt;"&amp;0,TypeRange,"2"), TRUE, IF(AND(0&lt;COUNTIFS(WeightRange,"&gt;"&amp;0,TypeRange,"3"),0=COUNTIFS(WeightRange,"&gt;"&amp;0,TypeRange,{"2","2?"})), FALSE, TRUE)), ""))</f>
        <v/>
      </c>
      <c r="Q290" s="182" t="str">
        <f>IF(""=$F290,"",IF(450=$F290,0&lt;COUNTIFS(WeightRange,"&gt;="&amp;$I290,DOSRange,$D290,EAPGRange,$F290,PaidRange,"EAPG")-COUNTIFS($I290:$I$520,$I290,$D290:$D$520,$D290,$F290:$F$520,$F290,$C290:$C$520,"EAPG"),FALSE))</f>
        <v/>
      </c>
      <c r="R290" s="182" t="str" cm="1">
        <f t="array" ref="R290">IF(""=$F290,"",AND("Yes"=$L290,0&lt;SUM(COUNTIFS(WeightRange,"&gt;"&amp;0,DOSRange,$D290,TypeRange,{"2","3","21","22","23","25"}))))</f>
        <v/>
      </c>
      <c r="S290" s="183" t="str">
        <f t="shared" si="38"/>
        <v/>
      </c>
      <c r="T290" s="138"/>
      <c r="U290" s="184" t="str">
        <f t="shared" si="33"/>
        <v/>
      </c>
      <c r="V290" s="185" t="str">
        <f>IF($F290="","",MAX(0.25,IF(AND("2"=$J290,1&lt;COUNTIF(TypeRange,2)),0.5^(COUNTIFS(TypeRange,"2",DOSRange,$D290,WeightRange,"&gt;="&amp;$I290)-COUNTIFS($J290:$J$520,"2",$D290:$D$520,$D290,$I290:$I$520,$I290)),1)))</f>
        <v/>
      </c>
      <c r="W290" s="185" t="str">
        <f>IF($F290="","",MAX(0.25,IF(AND("Yes"=$O290,1&lt;COUNTIFS(AncDiscoRange,"Yes",DOSRange,$D290,EAPGRange,$F290,PaidRange,"EAPG")),0.5^(COUNTIFS(AncDiscoRange,"Yes",WeightRange,"&gt;="&amp;$I290,DOSRange,$D290,EAPGRange,$F290,PaidRange,"EAPG")-COUNTIFS($O290:$O$520,"Yes",$I290:$I$520,$I290,$D290:$D$520,$D290,$F290:$F$520,$F290,$C290:$C$520,"EAPG")),1)))</f>
        <v/>
      </c>
      <c r="X290" s="186" t="str">
        <f t="shared" si="34"/>
        <v/>
      </c>
      <c r="Y290" s="138"/>
      <c r="Z290" s="187" t="str">
        <f t="shared" si="35"/>
        <v/>
      </c>
      <c r="AA290" s="188" t="str">
        <f t="shared" si="39"/>
        <v/>
      </c>
      <c r="AB290" s="189" t="str">
        <f t="shared" si="36"/>
        <v/>
      </c>
    </row>
    <row r="291" spans="2:28" ht="15" x14ac:dyDescent="0.25">
      <c r="B291" s="163">
        <f t="shared" si="40"/>
        <v>271</v>
      </c>
      <c r="C291" s="119"/>
      <c r="D291" s="190"/>
      <c r="E291" s="165"/>
      <c r="F291" s="166"/>
      <c r="G291" s="169" t="str">
        <f>IF(""=F291,"",MATCH(1*$F291,'EAPG Table'!$B:$B,0))</f>
        <v/>
      </c>
      <c r="H291" s="165" t="str" cm="1">
        <f t="array" ref="H291">IF($F291="","",INDEX('EAPG Table'!$C:$C,$G291))</f>
        <v/>
      </c>
      <c r="I291" s="167" t="str" cm="1">
        <f t="array" ref="I291">IF($F291="","",IF("EAPG"&lt;&gt;C291,0,INDEX('EAPG Table'!$I:$I,$G291)))</f>
        <v/>
      </c>
      <c r="J291" s="138" t="str" cm="1">
        <f t="array" ref="J291">IF($F291="", "", INDEX('EAPG Table'!$D:$D, $G291))</f>
        <v/>
      </c>
      <c r="K291" s="119"/>
      <c r="L291" s="224" t="str" cm="1">
        <f t="array" ref="L291">IF(""=$F291,"",TRIM(INDEX('EAPG Table'!$F:$F,$G291)))</f>
        <v/>
      </c>
      <c r="M291" s="163"/>
      <c r="N291" s="138" t="str">
        <f t="shared" si="37"/>
        <v/>
      </c>
      <c r="O291" s="138" t="str">
        <f t="shared" si="32"/>
        <v/>
      </c>
      <c r="P291" s="169" t="str" cm="1">
        <f t="array" ref="P291">IF(""=$F291,"",IF(450=1*$F291,  IF(0&lt;COUNTIFS(WeightRange,"&gt;"&amp;0,TypeRange,"2"), TRUE, IF(AND(0&lt;COUNTIFS(WeightRange,"&gt;"&amp;0,TypeRange,"3"),0=COUNTIFS(WeightRange,"&gt;"&amp;0,TypeRange,{"2","2?"})), FALSE, TRUE)), ""))</f>
        <v/>
      </c>
      <c r="Q291" s="169" t="str">
        <f>IF(""=$F291,"",IF(450=$F291,0&lt;COUNTIFS(WeightRange,"&gt;="&amp;$I291,DOSRange,$D291,EAPGRange,$F291,PaidRange,"EAPG")-COUNTIFS($I291:$I$520,$I291,$D291:$D$520,$D291,$F291:$F$520,$F291,$C291:$C$520,"EAPG"),FALSE))</f>
        <v/>
      </c>
      <c r="R291" s="169" t="str" cm="1">
        <f t="array" ref="R291">IF(""=$F291,"",AND("Yes"=$L291,0&lt;SUM(COUNTIFS(WeightRange,"&gt;"&amp;0,DOSRange,$D291,TypeRange,{"2","3","21","22","23","25"}))))</f>
        <v/>
      </c>
      <c r="S291" s="170" t="str">
        <f t="shared" si="38"/>
        <v/>
      </c>
      <c r="T291" s="138"/>
      <c r="U291" s="177" t="str">
        <f t="shared" si="33"/>
        <v/>
      </c>
      <c r="V291" s="171" t="str">
        <f>IF($F291="","",MAX(0.25,IF(AND("2"=$J291,1&lt;COUNTIF(TypeRange,2)),0.5^(COUNTIFS(TypeRange,"2",DOSRange,$D291,WeightRange,"&gt;="&amp;$I291)-COUNTIFS($J291:$J$520,"2",$D291:$D$520,$D291,$I291:$I$520,$I291)),1)))</f>
        <v/>
      </c>
      <c r="W291" s="171" t="str">
        <f>IF($F291="","",MAX(0.25,IF(AND("Yes"=$O291,1&lt;COUNTIFS(AncDiscoRange,"Yes",DOSRange,$D291,EAPGRange,$F291,PaidRange,"EAPG")),0.5^(COUNTIFS(AncDiscoRange,"Yes",WeightRange,"&gt;="&amp;$I291,DOSRange,$D291,EAPGRange,$F291,PaidRange,"EAPG")-COUNTIFS($O291:$O$520,"Yes",$I291:$I$520,$I291,$D291:$D$520,$D291,$F291:$F$520,$F291,$C291:$C$520,"EAPG")),1)))</f>
        <v/>
      </c>
      <c r="X291" s="172" t="str">
        <f t="shared" si="34"/>
        <v/>
      </c>
      <c r="Y291" s="138"/>
      <c r="Z291" s="173" t="str">
        <f t="shared" si="35"/>
        <v/>
      </c>
      <c r="AA291" s="174" t="str">
        <f t="shared" si="39"/>
        <v/>
      </c>
      <c r="AB291" s="175" t="str">
        <f t="shared" si="36"/>
        <v/>
      </c>
    </row>
    <row r="292" spans="2:28" ht="15" x14ac:dyDescent="0.25">
      <c r="B292" s="163">
        <f t="shared" si="40"/>
        <v>272</v>
      </c>
      <c r="C292" s="119"/>
      <c r="D292" s="190"/>
      <c r="E292" s="165"/>
      <c r="F292" s="166"/>
      <c r="G292" s="169" t="str">
        <f>IF(""=F292,"",MATCH(1*$F292,'EAPG Table'!$B:$B,0))</f>
        <v/>
      </c>
      <c r="H292" s="165" t="str" cm="1">
        <f t="array" ref="H292">IF($F292="","",INDEX('EAPG Table'!$C:$C,$G292))</f>
        <v/>
      </c>
      <c r="I292" s="167" t="str" cm="1">
        <f t="array" ref="I292">IF($F292="","",IF("EAPG"&lt;&gt;C292,0,INDEX('EAPG Table'!$I:$I,$G292)))</f>
        <v/>
      </c>
      <c r="J292" s="138" t="str" cm="1">
        <f t="array" ref="J292">IF($F292="", "", INDEX('EAPG Table'!$D:$D, $G292))</f>
        <v/>
      </c>
      <c r="K292" s="119"/>
      <c r="L292" s="224" t="str" cm="1">
        <f t="array" ref="L292">IF(""=$F292,"",TRIM(INDEX('EAPG Table'!$F:$F,$G292)))</f>
        <v/>
      </c>
      <c r="M292" s="163"/>
      <c r="N292" s="138" t="str">
        <f t="shared" si="37"/>
        <v/>
      </c>
      <c r="O292" s="138" t="str">
        <f t="shared" si="32"/>
        <v/>
      </c>
      <c r="P292" s="169" t="str" cm="1">
        <f t="array" ref="P292">IF(""=$F292,"",IF(450=1*$F292,  IF(0&lt;COUNTIFS(WeightRange,"&gt;"&amp;0,TypeRange,"2"), TRUE, IF(AND(0&lt;COUNTIFS(WeightRange,"&gt;"&amp;0,TypeRange,"3"),0=COUNTIFS(WeightRange,"&gt;"&amp;0,TypeRange,{"2","2?"})), FALSE, TRUE)), ""))</f>
        <v/>
      </c>
      <c r="Q292" s="169" t="str">
        <f>IF(""=$F292,"",IF(450=$F292,0&lt;COUNTIFS(WeightRange,"&gt;="&amp;$I292,DOSRange,$D292,EAPGRange,$F292,PaidRange,"EAPG")-COUNTIFS($I292:$I$520,$I292,$D292:$D$520,$D292,$F292:$F$520,$F292,$C292:$C$520,"EAPG"),FALSE))</f>
        <v/>
      </c>
      <c r="R292" s="169" t="str" cm="1">
        <f t="array" ref="R292">IF(""=$F292,"",AND("Yes"=$L292,0&lt;SUM(COUNTIFS(WeightRange,"&gt;"&amp;0,DOSRange,$D292,TypeRange,{"2","3","21","22","23","25"}))))</f>
        <v/>
      </c>
      <c r="S292" s="170" t="str">
        <f t="shared" si="38"/>
        <v/>
      </c>
      <c r="T292" s="138"/>
      <c r="U292" s="177" t="str">
        <f t="shared" si="33"/>
        <v/>
      </c>
      <c r="V292" s="171" t="str">
        <f>IF($F292="","",MAX(0.25,IF(AND("2"=$J292,1&lt;COUNTIF(TypeRange,2)),0.5^(COUNTIFS(TypeRange,"2",DOSRange,$D292,WeightRange,"&gt;="&amp;$I292)-COUNTIFS($J292:$J$520,"2",$D292:$D$520,$D292,$I292:$I$520,$I292)),1)))</f>
        <v/>
      </c>
      <c r="W292" s="171" t="str">
        <f>IF($F292="","",MAX(0.25,IF(AND("Yes"=$O292,1&lt;COUNTIFS(AncDiscoRange,"Yes",DOSRange,$D292,EAPGRange,$F292,PaidRange,"EAPG")),0.5^(COUNTIFS(AncDiscoRange,"Yes",WeightRange,"&gt;="&amp;$I292,DOSRange,$D292,EAPGRange,$F292,PaidRange,"EAPG")-COUNTIFS($O292:$O$520,"Yes",$I292:$I$520,$I292,$D292:$D$520,$D292,$F292:$F$520,$F292,$C292:$C$520,"EAPG")),1)))</f>
        <v/>
      </c>
      <c r="X292" s="172" t="str">
        <f t="shared" si="34"/>
        <v/>
      </c>
      <c r="Y292" s="138"/>
      <c r="Z292" s="173" t="str">
        <f t="shared" si="35"/>
        <v/>
      </c>
      <c r="AA292" s="174" t="str">
        <f t="shared" si="39"/>
        <v/>
      </c>
      <c r="AB292" s="175" t="str">
        <f t="shared" si="36"/>
        <v/>
      </c>
    </row>
    <row r="293" spans="2:28" ht="15" x14ac:dyDescent="0.25">
      <c r="B293" s="163">
        <f t="shared" si="40"/>
        <v>273</v>
      </c>
      <c r="C293" s="119"/>
      <c r="D293" s="190"/>
      <c r="E293" s="165"/>
      <c r="F293" s="166"/>
      <c r="G293" s="169" t="str">
        <f>IF(""=F293,"",MATCH(1*$F293,'EAPG Table'!$B:$B,0))</f>
        <v/>
      </c>
      <c r="H293" s="165" t="str" cm="1">
        <f t="array" ref="H293">IF($F293="","",INDEX('EAPG Table'!$C:$C,$G293))</f>
        <v/>
      </c>
      <c r="I293" s="167" t="str" cm="1">
        <f t="array" ref="I293">IF($F293="","",IF("EAPG"&lt;&gt;C293,0,INDEX('EAPG Table'!$I:$I,$G293)))</f>
        <v/>
      </c>
      <c r="J293" s="138" t="str" cm="1">
        <f t="array" ref="J293">IF($F293="", "", INDEX('EAPG Table'!$D:$D, $G293))</f>
        <v/>
      </c>
      <c r="K293" s="119"/>
      <c r="L293" s="224" t="str" cm="1">
        <f t="array" ref="L293">IF(""=$F293,"",TRIM(INDEX('EAPG Table'!$F:$F,$G293)))</f>
        <v/>
      </c>
      <c r="M293" s="163"/>
      <c r="N293" s="138" t="str">
        <f t="shared" si="37"/>
        <v/>
      </c>
      <c r="O293" s="138" t="str">
        <f t="shared" si="32"/>
        <v/>
      </c>
      <c r="P293" s="169" t="str" cm="1">
        <f t="array" ref="P293">IF(""=$F293,"",IF(450=1*$F293,  IF(0&lt;COUNTIFS(WeightRange,"&gt;"&amp;0,TypeRange,"2"), TRUE, IF(AND(0&lt;COUNTIFS(WeightRange,"&gt;"&amp;0,TypeRange,"3"),0=COUNTIFS(WeightRange,"&gt;"&amp;0,TypeRange,{"2","2?"})), FALSE, TRUE)), ""))</f>
        <v/>
      </c>
      <c r="Q293" s="169" t="str">
        <f>IF(""=$F293,"",IF(450=$F293,0&lt;COUNTIFS(WeightRange,"&gt;="&amp;$I293,DOSRange,$D293,EAPGRange,$F293,PaidRange,"EAPG")-COUNTIFS($I293:$I$520,$I293,$D293:$D$520,$D293,$F293:$F$520,$F293,$C293:$C$520,"EAPG"),FALSE))</f>
        <v/>
      </c>
      <c r="R293" s="169" t="str" cm="1">
        <f t="array" ref="R293">IF(""=$F293,"",AND("Yes"=$L293,0&lt;SUM(COUNTIFS(WeightRange,"&gt;"&amp;0,DOSRange,$D293,TypeRange,{"2","3","21","22","23","25"}))))</f>
        <v/>
      </c>
      <c r="S293" s="170" t="str">
        <f t="shared" si="38"/>
        <v/>
      </c>
      <c r="T293" s="138"/>
      <c r="U293" s="177" t="str">
        <f t="shared" si="33"/>
        <v/>
      </c>
      <c r="V293" s="171" t="str">
        <f>IF($F293="","",MAX(0.25,IF(AND("2"=$J293,1&lt;COUNTIF(TypeRange,2)),0.5^(COUNTIFS(TypeRange,"2",DOSRange,$D293,WeightRange,"&gt;="&amp;$I293)-COUNTIFS($J293:$J$520,"2",$D293:$D$520,$D293,$I293:$I$520,$I293)),1)))</f>
        <v/>
      </c>
      <c r="W293" s="171" t="str">
        <f>IF($F293="","",MAX(0.25,IF(AND("Yes"=$O293,1&lt;COUNTIFS(AncDiscoRange,"Yes",DOSRange,$D293,EAPGRange,$F293,PaidRange,"EAPG")),0.5^(COUNTIFS(AncDiscoRange,"Yes",WeightRange,"&gt;="&amp;$I293,DOSRange,$D293,EAPGRange,$F293,PaidRange,"EAPG")-COUNTIFS($O293:$O$520,"Yes",$I293:$I$520,$I293,$D293:$D$520,$D293,$F293:$F$520,$F293,$C293:$C$520,"EAPG")),1)))</f>
        <v/>
      </c>
      <c r="X293" s="172" t="str">
        <f t="shared" si="34"/>
        <v/>
      </c>
      <c r="Y293" s="138"/>
      <c r="Z293" s="173" t="str">
        <f t="shared" si="35"/>
        <v/>
      </c>
      <c r="AA293" s="174" t="str">
        <f t="shared" si="39"/>
        <v/>
      </c>
      <c r="AB293" s="175" t="str">
        <f t="shared" si="36"/>
        <v/>
      </c>
    </row>
    <row r="294" spans="2:28" ht="15" x14ac:dyDescent="0.25">
      <c r="B294" s="163">
        <f t="shared" si="40"/>
        <v>274</v>
      </c>
      <c r="C294" s="119"/>
      <c r="D294" s="190"/>
      <c r="E294" s="165"/>
      <c r="F294" s="166"/>
      <c r="G294" s="169" t="str">
        <f>IF(""=F294,"",MATCH(1*$F294,'EAPG Table'!$B:$B,0))</f>
        <v/>
      </c>
      <c r="H294" s="165" t="str" cm="1">
        <f t="array" ref="H294">IF($F294="","",INDEX('EAPG Table'!$C:$C,$G294))</f>
        <v/>
      </c>
      <c r="I294" s="167" t="str" cm="1">
        <f t="array" ref="I294">IF($F294="","",IF("EAPG"&lt;&gt;C294,0,INDEX('EAPG Table'!$I:$I,$G294)))</f>
        <v/>
      </c>
      <c r="J294" s="138" t="str" cm="1">
        <f t="array" ref="J294">IF($F294="", "", INDEX('EAPG Table'!$D:$D, $G294))</f>
        <v/>
      </c>
      <c r="K294" s="119"/>
      <c r="L294" s="224" t="str" cm="1">
        <f t="array" ref="L294">IF(""=$F294,"",TRIM(INDEX('EAPG Table'!$F:$F,$G294)))</f>
        <v/>
      </c>
      <c r="M294" s="163"/>
      <c r="N294" s="138" t="str">
        <f t="shared" si="37"/>
        <v/>
      </c>
      <c r="O294" s="138" t="str">
        <f t="shared" si="32"/>
        <v/>
      </c>
      <c r="P294" s="169" t="str" cm="1">
        <f t="array" ref="P294">IF(""=$F294,"",IF(450=1*$F294,  IF(0&lt;COUNTIFS(WeightRange,"&gt;"&amp;0,TypeRange,"2"), TRUE, IF(AND(0&lt;COUNTIFS(WeightRange,"&gt;"&amp;0,TypeRange,"3"),0=COUNTIFS(WeightRange,"&gt;"&amp;0,TypeRange,{"2","2?"})), FALSE, TRUE)), ""))</f>
        <v/>
      </c>
      <c r="Q294" s="169" t="str">
        <f>IF(""=$F294,"",IF(450=$F294,0&lt;COUNTIFS(WeightRange,"&gt;="&amp;$I294,DOSRange,$D294,EAPGRange,$F294,PaidRange,"EAPG")-COUNTIFS($I294:$I$520,$I294,$D294:$D$520,$D294,$F294:$F$520,$F294,$C294:$C$520,"EAPG"),FALSE))</f>
        <v/>
      </c>
      <c r="R294" s="169" t="str" cm="1">
        <f t="array" ref="R294">IF(""=$F294,"",AND("Yes"=$L294,0&lt;SUM(COUNTIFS(WeightRange,"&gt;"&amp;0,DOSRange,$D294,TypeRange,{"2","3","21","22","23","25"}))))</f>
        <v/>
      </c>
      <c r="S294" s="170" t="str">
        <f t="shared" si="38"/>
        <v/>
      </c>
      <c r="T294" s="138"/>
      <c r="U294" s="177" t="str">
        <f t="shared" si="33"/>
        <v/>
      </c>
      <c r="V294" s="171" t="str">
        <f>IF($F294="","",MAX(0.25,IF(AND("2"=$J294,1&lt;COUNTIF(TypeRange,2)),0.5^(COUNTIFS(TypeRange,"2",DOSRange,$D294,WeightRange,"&gt;="&amp;$I294)-COUNTIFS($J294:$J$520,"2",$D294:$D$520,$D294,$I294:$I$520,$I294)),1)))</f>
        <v/>
      </c>
      <c r="W294" s="171" t="str">
        <f>IF($F294="","",MAX(0.25,IF(AND("Yes"=$O294,1&lt;COUNTIFS(AncDiscoRange,"Yes",DOSRange,$D294,EAPGRange,$F294,PaidRange,"EAPG")),0.5^(COUNTIFS(AncDiscoRange,"Yes",WeightRange,"&gt;="&amp;$I294,DOSRange,$D294,EAPGRange,$F294,PaidRange,"EAPG")-COUNTIFS($O294:$O$520,"Yes",$I294:$I$520,$I294,$D294:$D$520,$D294,$F294:$F$520,$F294,$C294:$C$520,"EAPG")),1)))</f>
        <v/>
      </c>
      <c r="X294" s="172" t="str">
        <f t="shared" si="34"/>
        <v/>
      </c>
      <c r="Y294" s="138"/>
      <c r="Z294" s="173" t="str">
        <f t="shared" si="35"/>
        <v/>
      </c>
      <c r="AA294" s="174" t="str">
        <f t="shared" si="39"/>
        <v/>
      </c>
      <c r="AB294" s="175" t="str">
        <f t="shared" si="36"/>
        <v/>
      </c>
    </row>
    <row r="295" spans="2:28" ht="15" x14ac:dyDescent="0.25">
      <c r="B295" s="178">
        <f t="shared" si="40"/>
        <v>275</v>
      </c>
      <c r="C295" s="120"/>
      <c r="D295" s="191"/>
      <c r="E295" s="179"/>
      <c r="F295" s="166"/>
      <c r="G295" s="182" t="str">
        <f>IF(""=F295,"",MATCH(1*$F295,'EAPG Table'!$B:$B,0))</f>
        <v/>
      </c>
      <c r="H295" s="179" t="str" cm="1">
        <f t="array" ref="H295">IF($F295="","",INDEX('EAPG Table'!$C:$C,$G295))</f>
        <v/>
      </c>
      <c r="I295" s="180" t="str" cm="1">
        <f t="array" ref="I295">IF($F295="","",IF("EAPG"&lt;&gt;C295,0,INDEX('EAPG Table'!$I:$I,$G295)))</f>
        <v/>
      </c>
      <c r="J295" s="181" t="str" cm="1">
        <f t="array" ref="J295">IF($F295="", "", INDEX('EAPG Table'!$D:$D, $G295))</f>
        <v/>
      </c>
      <c r="K295" s="120"/>
      <c r="L295" s="225" t="str" cm="1">
        <f t="array" ref="L295">IF(""=$F295,"",TRIM(INDEX('EAPG Table'!$F:$F,$G295)))</f>
        <v/>
      </c>
      <c r="M295" s="163"/>
      <c r="N295" s="181" t="str">
        <f t="shared" si="37"/>
        <v/>
      </c>
      <c r="O295" s="181" t="str">
        <f t="shared" si="32"/>
        <v/>
      </c>
      <c r="P295" s="182" t="str" cm="1">
        <f t="array" ref="P295">IF(""=$F295,"",IF(450=1*$F295,  IF(0&lt;COUNTIFS(WeightRange,"&gt;"&amp;0,TypeRange,"2"), TRUE, IF(AND(0&lt;COUNTIFS(WeightRange,"&gt;"&amp;0,TypeRange,"3"),0=COUNTIFS(WeightRange,"&gt;"&amp;0,TypeRange,{"2","2?"})), FALSE, TRUE)), ""))</f>
        <v/>
      </c>
      <c r="Q295" s="182" t="str">
        <f>IF(""=$F295,"",IF(450=$F295,0&lt;COUNTIFS(WeightRange,"&gt;="&amp;$I295,DOSRange,$D295,EAPGRange,$F295,PaidRange,"EAPG")-COUNTIFS($I295:$I$520,$I295,$D295:$D$520,$D295,$F295:$F$520,$F295,$C295:$C$520,"EAPG"),FALSE))</f>
        <v/>
      </c>
      <c r="R295" s="182" t="str" cm="1">
        <f t="array" ref="R295">IF(""=$F295,"",AND("Yes"=$L295,0&lt;SUM(COUNTIFS(WeightRange,"&gt;"&amp;0,DOSRange,$D295,TypeRange,{"2","3","21","22","23","25"}))))</f>
        <v/>
      </c>
      <c r="S295" s="183" t="str">
        <f t="shared" si="38"/>
        <v/>
      </c>
      <c r="T295" s="138"/>
      <c r="U295" s="184" t="str">
        <f t="shared" si="33"/>
        <v/>
      </c>
      <c r="V295" s="185" t="str">
        <f>IF($F295="","",MAX(0.25,IF(AND("2"=$J295,1&lt;COUNTIF(TypeRange,2)),0.5^(COUNTIFS(TypeRange,"2",DOSRange,$D295,WeightRange,"&gt;="&amp;$I295)-COUNTIFS($J295:$J$520,"2",$D295:$D$520,$D295,$I295:$I$520,$I295)),1)))</f>
        <v/>
      </c>
      <c r="W295" s="185" t="str">
        <f>IF($F295="","",MAX(0.25,IF(AND("Yes"=$O295,1&lt;COUNTIFS(AncDiscoRange,"Yes",DOSRange,$D295,EAPGRange,$F295,PaidRange,"EAPG")),0.5^(COUNTIFS(AncDiscoRange,"Yes",WeightRange,"&gt;="&amp;$I295,DOSRange,$D295,EAPGRange,$F295,PaidRange,"EAPG")-COUNTIFS($O295:$O$520,"Yes",$I295:$I$520,$I295,$D295:$D$520,$D295,$F295:$F$520,$F295,$C295:$C$520,"EAPG")),1)))</f>
        <v/>
      </c>
      <c r="X295" s="186" t="str">
        <f t="shared" si="34"/>
        <v/>
      </c>
      <c r="Y295" s="138"/>
      <c r="Z295" s="187" t="str">
        <f t="shared" si="35"/>
        <v/>
      </c>
      <c r="AA295" s="188" t="str">
        <f t="shared" si="39"/>
        <v/>
      </c>
      <c r="AB295" s="189" t="str">
        <f t="shared" si="36"/>
        <v/>
      </c>
    </row>
    <row r="296" spans="2:28" ht="15" x14ac:dyDescent="0.25">
      <c r="B296" s="163">
        <f t="shared" si="40"/>
        <v>276</v>
      </c>
      <c r="C296" s="119"/>
      <c r="D296" s="190"/>
      <c r="E296" s="165"/>
      <c r="F296" s="166"/>
      <c r="G296" s="169" t="str">
        <f>IF(""=F296,"",MATCH(1*$F296,'EAPG Table'!$B:$B,0))</f>
        <v/>
      </c>
      <c r="H296" s="165" t="str" cm="1">
        <f t="array" ref="H296">IF($F296="","",INDEX('EAPG Table'!$C:$C,$G296))</f>
        <v/>
      </c>
      <c r="I296" s="167" t="str" cm="1">
        <f t="array" ref="I296">IF($F296="","",IF("EAPG"&lt;&gt;C296,0,INDEX('EAPG Table'!$I:$I,$G296)))</f>
        <v/>
      </c>
      <c r="J296" s="138" t="str" cm="1">
        <f t="array" ref="J296">IF($F296="", "", INDEX('EAPG Table'!$D:$D, $G296))</f>
        <v/>
      </c>
      <c r="K296" s="119"/>
      <c r="L296" s="224" t="str" cm="1">
        <f t="array" ref="L296">IF(""=$F296,"",TRIM(INDEX('EAPG Table'!$F:$F,$G296)))</f>
        <v/>
      </c>
      <c r="M296" s="163"/>
      <c r="N296" s="138" t="str">
        <f t="shared" si="37"/>
        <v/>
      </c>
      <c r="O296" s="138" t="str">
        <f t="shared" si="32"/>
        <v/>
      </c>
      <c r="P296" s="169" t="str" cm="1">
        <f t="array" ref="P296">IF(""=$F296,"",IF(450=1*$F296,  IF(0&lt;COUNTIFS(WeightRange,"&gt;"&amp;0,TypeRange,"2"), TRUE, IF(AND(0&lt;COUNTIFS(WeightRange,"&gt;"&amp;0,TypeRange,"3"),0=COUNTIFS(WeightRange,"&gt;"&amp;0,TypeRange,{"2","2?"})), FALSE, TRUE)), ""))</f>
        <v/>
      </c>
      <c r="Q296" s="169" t="str">
        <f>IF(""=$F296,"",IF(450=$F296,0&lt;COUNTIFS(WeightRange,"&gt;="&amp;$I296,DOSRange,$D296,EAPGRange,$F296,PaidRange,"EAPG")-COUNTIFS($I296:$I$520,$I296,$D296:$D$520,$D296,$F296:$F$520,$F296,$C296:$C$520,"EAPG"),FALSE))</f>
        <v/>
      </c>
      <c r="R296" s="169" t="str" cm="1">
        <f t="array" ref="R296">IF(""=$F296,"",AND("Yes"=$L296,0&lt;SUM(COUNTIFS(WeightRange,"&gt;"&amp;0,DOSRange,$D296,TypeRange,{"2","3","21","22","23","25"}))))</f>
        <v/>
      </c>
      <c r="S296" s="170" t="str">
        <f t="shared" si="38"/>
        <v/>
      </c>
      <c r="T296" s="138"/>
      <c r="U296" s="177" t="str">
        <f t="shared" si="33"/>
        <v/>
      </c>
      <c r="V296" s="171" t="str">
        <f>IF($F296="","",MAX(0.25,IF(AND("2"=$J296,1&lt;COUNTIF(TypeRange,2)),0.5^(COUNTIFS(TypeRange,"2",DOSRange,$D296,WeightRange,"&gt;="&amp;$I296)-COUNTIFS($J296:$J$520,"2",$D296:$D$520,$D296,$I296:$I$520,$I296)),1)))</f>
        <v/>
      </c>
      <c r="W296" s="171" t="str">
        <f>IF($F296="","",MAX(0.25,IF(AND("Yes"=$O296,1&lt;COUNTIFS(AncDiscoRange,"Yes",DOSRange,$D296,EAPGRange,$F296,PaidRange,"EAPG")),0.5^(COUNTIFS(AncDiscoRange,"Yes",WeightRange,"&gt;="&amp;$I296,DOSRange,$D296,EAPGRange,$F296,PaidRange,"EAPG")-COUNTIFS($O296:$O$520,"Yes",$I296:$I$520,$I296,$D296:$D$520,$D296,$F296:$F$520,$F296,$C296:$C$520,"EAPG")),1)))</f>
        <v/>
      </c>
      <c r="X296" s="172" t="str">
        <f t="shared" si="34"/>
        <v/>
      </c>
      <c r="Y296" s="138"/>
      <c r="Z296" s="173" t="str">
        <f t="shared" si="35"/>
        <v/>
      </c>
      <c r="AA296" s="174" t="str">
        <f t="shared" si="39"/>
        <v/>
      </c>
      <c r="AB296" s="175" t="str">
        <f t="shared" si="36"/>
        <v/>
      </c>
    </row>
    <row r="297" spans="2:28" ht="15" x14ac:dyDescent="0.25">
      <c r="B297" s="163">
        <f t="shared" si="40"/>
        <v>277</v>
      </c>
      <c r="C297" s="119"/>
      <c r="D297" s="190"/>
      <c r="E297" s="165"/>
      <c r="F297" s="166"/>
      <c r="G297" s="169" t="str">
        <f>IF(""=F297,"",MATCH(1*$F297,'EAPG Table'!$B:$B,0))</f>
        <v/>
      </c>
      <c r="H297" s="165" t="str" cm="1">
        <f t="array" ref="H297">IF($F297="","",INDEX('EAPG Table'!$C:$C,$G297))</f>
        <v/>
      </c>
      <c r="I297" s="167" t="str" cm="1">
        <f t="array" ref="I297">IF($F297="","",IF("EAPG"&lt;&gt;C297,0,INDEX('EAPG Table'!$I:$I,$G297)))</f>
        <v/>
      </c>
      <c r="J297" s="138" t="str" cm="1">
        <f t="array" ref="J297">IF($F297="", "", INDEX('EAPG Table'!$D:$D, $G297))</f>
        <v/>
      </c>
      <c r="K297" s="119"/>
      <c r="L297" s="224" t="str" cm="1">
        <f t="array" ref="L297">IF(""=$F297,"",TRIM(INDEX('EAPG Table'!$F:$F,$G297)))</f>
        <v/>
      </c>
      <c r="M297" s="163"/>
      <c r="N297" s="138" t="str">
        <f t="shared" si="37"/>
        <v/>
      </c>
      <c r="O297" s="138" t="str">
        <f t="shared" si="32"/>
        <v/>
      </c>
      <c r="P297" s="169" t="str" cm="1">
        <f t="array" ref="P297">IF(""=$F297,"",IF(450=1*$F297,  IF(0&lt;COUNTIFS(WeightRange,"&gt;"&amp;0,TypeRange,"2"), TRUE, IF(AND(0&lt;COUNTIFS(WeightRange,"&gt;"&amp;0,TypeRange,"3"),0=COUNTIFS(WeightRange,"&gt;"&amp;0,TypeRange,{"2","2?"})), FALSE, TRUE)), ""))</f>
        <v/>
      </c>
      <c r="Q297" s="169" t="str">
        <f>IF(""=$F297,"",IF(450=$F297,0&lt;COUNTIFS(WeightRange,"&gt;="&amp;$I297,DOSRange,$D297,EAPGRange,$F297,PaidRange,"EAPG")-COUNTIFS($I297:$I$520,$I297,$D297:$D$520,$D297,$F297:$F$520,$F297,$C297:$C$520,"EAPG"),FALSE))</f>
        <v/>
      </c>
      <c r="R297" s="169" t="str" cm="1">
        <f t="array" ref="R297">IF(""=$F297,"",AND("Yes"=$L297,0&lt;SUM(COUNTIFS(WeightRange,"&gt;"&amp;0,DOSRange,$D297,TypeRange,{"2","3","21","22","23","25"}))))</f>
        <v/>
      </c>
      <c r="S297" s="170" t="str">
        <f t="shared" si="38"/>
        <v/>
      </c>
      <c r="T297" s="138"/>
      <c r="U297" s="177" t="str">
        <f t="shared" si="33"/>
        <v/>
      </c>
      <c r="V297" s="171" t="str">
        <f>IF($F297="","",MAX(0.25,IF(AND("2"=$J297,1&lt;COUNTIF(TypeRange,2)),0.5^(COUNTIFS(TypeRange,"2",DOSRange,$D297,WeightRange,"&gt;="&amp;$I297)-COUNTIFS($J297:$J$520,"2",$D297:$D$520,$D297,$I297:$I$520,$I297)),1)))</f>
        <v/>
      </c>
      <c r="W297" s="171" t="str">
        <f>IF($F297="","",MAX(0.25,IF(AND("Yes"=$O297,1&lt;COUNTIFS(AncDiscoRange,"Yes",DOSRange,$D297,EAPGRange,$F297,PaidRange,"EAPG")),0.5^(COUNTIFS(AncDiscoRange,"Yes",WeightRange,"&gt;="&amp;$I297,DOSRange,$D297,EAPGRange,$F297,PaidRange,"EAPG")-COUNTIFS($O297:$O$520,"Yes",$I297:$I$520,$I297,$D297:$D$520,$D297,$F297:$F$520,$F297,$C297:$C$520,"EAPG")),1)))</f>
        <v/>
      </c>
      <c r="X297" s="172" t="str">
        <f t="shared" si="34"/>
        <v/>
      </c>
      <c r="Y297" s="138"/>
      <c r="Z297" s="173" t="str">
        <f t="shared" si="35"/>
        <v/>
      </c>
      <c r="AA297" s="174" t="str">
        <f t="shared" si="39"/>
        <v/>
      </c>
      <c r="AB297" s="175" t="str">
        <f t="shared" si="36"/>
        <v/>
      </c>
    </row>
    <row r="298" spans="2:28" ht="15" x14ac:dyDescent="0.25">
      <c r="B298" s="163">
        <f t="shared" si="40"/>
        <v>278</v>
      </c>
      <c r="C298" s="119"/>
      <c r="D298" s="190"/>
      <c r="E298" s="165"/>
      <c r="F298" s="166"/>
      <c r="G298" s="169" t="str">
        <f>IF(""=F298,"",MATCH(1*$F298,'EAPG Table'!$B:$B,0))</f>
        <v/>
      </c>
      <c r="H298" s="165" t="str" cm="1">
        <f t="array" ref="H298">IF($F298="","",INDEX('EAPG Table'!$C:$C,$G298))</f>
        <v/>
      </c>
      <c r="I298" s="167" t="str" cm="1">
        <f t="array" ref="I298">IF($F298="","",IF("EAPG"&lt;&gt;C298,0,INDEX('EAPG Table'!$I:$I,$G298)))</f>
        <v/>
      </c>
      <c r="J298" s="138" t="str" cm="1">
        <f t="array" ref="J298">IF($F298="", "", INDEX('EAPG Table'!$D:$D, $G298))</f>
        <v/>
      </c>
      <c r="K298" s="119"/>
      <c r="L298" s="224" t="str" cm="1">
        <f t="array" ref="L298">IF(""=$F298,"",TRIM(INDEX('EAPG Table'!$F:$F,$G298)))</f>
        <v/>
      </c>
      <c r="M298" s="163"/>
      <c r="N298" s="138" t="str">
        <f t="shared" si="37"/>
        <v/>
      </c>
      <c r="O298" s="138" t="str">
        <f t="shared" si="32"/>
        <v/>
      </c>
      <c r="P298" s="169" t="str" cm="1">
        <f t="array" ref="P298">IF(""=$F298,"",IF(450=1*$F298,  IF(0&lt;COUNTIFS(WeightRange,"&gt;"&amp;0,TypeRange,"2"), TRUE, IF(AND(0&lt;COUNTIFS(WeightRange,"&gt;"&amp;0,TypeRange,"3"),0=COUNTIFS(WeightRange,"&gt;"&amp;0,TypeRange,{"2","2?"})), FALSE, TRUE)), ""))</f>
        <v/>
      </c>
      <c r="Q298" s="169" t="str">
        <f>IF(""=$F298,"",IF(450=$F298,0&lt;COUNTIFS(WeightRange,"&gt;="&amp;$I298,DOSRange,$D298,EAPGRange,$F298,PaidRange,"EAPG")-COUNTIFS($I298:$I$520,$I298,$D298:$D$520,$D298,$F298:$F$520,$F298,$C298:$C$520,"EAPG"),FALSE))</f>
        <v/>
      </c>
      <c r="R298" s="169" t="str" cm="1">
        <f t="array" ref="R298">IF(""=$F298,"",AND("Yes"=$L298,0&lt;SUM(COUNTIFS(WeightRange,"&gt;"&amp;0,DOSRange,$D298,TypeRange,{"2","3","21","22","23","25"}))))</f>
        <v/>
      </c>
      <c r="S298" s="170" t="str">
        <f t="shared" si="38"/>
        <v/>
      </c>
      <c r="T298" s="138"/>
      <c r="U298" s="177" t="str">
        <f t="shared" si="33"/>
        <v/>
      </c>
      <c r="V298" s="171" t="str">
        <f>IF($F298="","",MAX(0.25,IF(AND("2"=$J298,1&lt;COUNTIF(TypeRange,2)),0.5^(COUNTIFS(TypeRange,"2",DOSRange,$D298,WeightRange,"&gt;="&amp;$I298)-COUNTIFS($J298:$J$520,"2",$D298:$D$520,$D298,$I298:$I$520,$I298)),1)))</f>
        <v/>
      </c>
      <c r="W298" s="171" t="str">
        <f>IF($F298="","",MAX(0.25,IF(AND("Yes"=$O298,1&lt;COUNTIFS(AncDiscoRange,"Yes",DOSRange,$D298,EAPGRange,$F298,PaidRange,"EAPG")),0.5^(COUNTIFS(AncDiscoRange,"Yes",WeightRange,"&gt;="&amp;$I298,DOSRange,$D298,EAPGRange,$F298,PaidRange,"EAPG")-COUNTIFS($O298:$O$520,"Yes",$I298:$I$520,$I298,$D298:$D$520,$D298,$F298:$F$520,$F298,$C298:$C$520,"EAPG")),1)))</f>
        <v/>
      </c>
      <c r="X298" s="172" t="str">
        <f t="shared" si="34"/>
        <v/>
      </c>
      <c r="Y298" s="138"/>
      <c r="Z298" s="173" t="str">
        <f t="shared" si="35"/>
        <v/>
      </c>
      <c r="AA298" s="174" t="str">
        <f t="shared" si="39"/>
        <v/>
      </c>
      <c r="AB298" s="175" t="str">
        <f t="shared" si="36"/>
        <v/>
      </c>
    </row>
    <row r="299" spans="2:28" ht="15" x14ac:dyDescent="0.25">
      <c r="B299" s="163">
        <f t="shared" si="40"/>
        <v>279</v>
      </c>
      <c r="C299" s="119"/>
      <c r="D299" s="190"/>
      <c r="E299" s="165"/>
      <c r="F299" s="166"/>
      <c r="G299" s="169" t="str">
        <f>IF(""=F299,"",MATCH(1*$F299,'EAPG Table'!$B:$B,0))</f>
        <v/>
      </c>
      <c r="H299" s="165" t="str" cm="1">
        <f t="array" ref="H299">IF($F299="","",INDEX('EAPG Table'!$C:$C,$G299))</f>
        <v/>
      </c>
      <c r="I299" s="167" t="str" cm="1">
        <f t="array" ref="I299">IF($F299="","",IF("EAPG"&lt;&gt;C299,0,INDEX('EAPG Table'!$I:$I,$G299)))</f>
        <v/>
      </c>
      <c r="J299" s="138" t="str" cm="1">
        <f t="array" ref="J299">IF($F299="", "", INDEX('EAPG Table'!$D:$D, $G299))</f>
        <v/>
      </c>
      <c r="K299" s="119"/>
      <c r="L299" s="224" t="str" cm="1">
        <f t="array" ref="L299">IF(""=$F299,"",TRIM(INDEX('EAPG Table'!$F:$F,$G299)))</f>
        <v/>
      </c>
      <c r="M299" s="163"/>
      <c r="N299" s="138" t="str">
        <f t="shared" si="37"/>
        <v/>
      </c>
      <c r="O299" s="138" t="str">
        <f t="shared" si="32"/>
        <v/>
      </c>
      <c r="P299" s="169" t="str" cm="1">
        <f t="array" ref="P299">IF(""=$F299,"",IF(450=1*$F299,  IF(0&lt;COUNTIFS(WeightRange,"&gt;"&amp;0,TypeRange,"2"), TRUE, IF(AND(0&lt;COUNTIFS(WeightRange,"&gt;"&amp;0,TypeRange,"3"),0=COUNTIFS(WeightRange,"&gt;"&amp;0,TypeRange,{"2","2?"})), FALSE, TRUE)), ""))</f>
        <v/>
      </c>
      <c r="Q299" s="169" t="str">
        <f>IF(""=$F299,"",IF(450=$F299,0&lt;COUNTIFS(WeightRange,"&gt;="&amp;$I299,DOSRange,$D299,EAPGRange,$F299,PaidRange,"EAPG")-COUNTIFS($I299:$I$520,$I299,$D299:$D$520,$D299,$F299:$F$520,$F299,$C299:$C$520,"EAPG"),FALSE))</f>
        <v/>
      </c>
      <c r="R299" s="169" t="str" cm="1">
        <f t="array" ref="R299">IF(""=$F299,"",AND("Yes"=$L299,0&lt;SUM(COUNTIFS(WeightRange,"&gt;"&amp;0,DOSRange,$D299,TypeRange,{"2","3","21","22","23","25"}))))</f>
        <v/>
      </c>
      <c r="S299" s="170" t="str">
        <f t="shared" si="38"/>
        <v/>
      </c>
      <c r="T299" s="138"/>
      <c r="U299" s="177" t="str">
        <f t="shared" si="33"/>
        <v/>
      </c>
      <c r="V299" s="171" t="str">
        <f>IF($F299="","",MAX(0.25,IF(AND("2"=$J299,1&lt;COUNTIF(TypeRange,2)),0.5^(COUNTIFS(TypeRange,"2",DOSRange,$D299,WeightRange,"&gt;="&amp;$I299)-COUNTIFS($J299:$J$520,"2",$D299:$D$520,$D299,$I299:$I$520,$I299)),1)))</f>
        <v/>
      </c>
      <c r="W299" s="171" t="str">
        <f>IF($F299="","",MAX(0.25,IF(AND("Yes"=$O299,1&lt;COUNTIFS(AncDiscoRange,"Yes",DOSRange,$D299,EAPGRange,$F299,PaidRange,"EAPG")),0.5^(COUNTIFS(AncDiscoRange,"Yes",WeightRange,"&gt;="&amp;$I299,DOSRange,$D299,EAPGRange,$F299,PaidRange,"EAPG")-COUNTIFS($O299:$O$520,"Yes",$I299:$I$520,$I299,$D299:$D$520,$D299,$F299:$F$520,$F299,$C299:$C$520,"EAPG")),1)))</f>
        <v/>
      </c>
      <c r="X299" s="172" t="str">
        <f t="shared" si="34"/>
        <v/>
      </c>
      <c r="Y299" s="138"/>
      <c r="Z299" s="173" t="str">
        <f t="shared" si="35"/>
        <v/>
      </c>
      <c r="AA299" s="174" t="str">
        <f t="shared" si="39"/>
        <v/>
      </c>
      <c r="AB299" s="175" t="str">
        <f t="shared" si="36"/>
        <v/>
      </c>
    </row>
    <row r="300" spans="2:28" ht="15" x14ac:dyDescent="0.25">
      <c r="B300" s="178">
        <f t="shared" si="40"/>
        <v>280</v>
      </c>
      <c r="C300" s="120"/>
      <c r="D300" s="191"/>
      <c r="E300" s="179"/>
      <c r="F300" s="166"/>
      <c r="G300" s="182" t="str">
        <f>IF(""=F300,"",MATCH(1*$F300,'EAPG Table'!$B:$B,0))</f>
        <v/>
      </c>
      <c r="H300" s="179" t="str" cm="1">
        <f t="array" ref="H300">IF($F300="","",INDEX('EAPG Table'!$C:$C,$G300))</f>
        <v/>
      </c>
      <c r="I300" s="180" t="str" cm="1">
        <f t="array" ref="I300">IF($F300="","",IF("EAPG"&lt;&gt;C300,0,INDEX('EAPG Table'!$I:$I,$G300)))</f>
        <v/>
      </c>
      <c r="J300" s="181" t="str" cm="1">
        <f t="array" ref="J300">IF($F300="", "", INDEX('EAPG Table'!$D:$D, $G300))</f>
        <v/>
      </c>
      <c r="K300" s="120"/>
      <c r="L300" s="225" t="str" cm="1">
        <f t="array" ref="L300">IF(""=$F300,"",TRIM(INDEX('EAPG Table'!$F:$F,$G300)))</f>
        <v/>
      </c>
      <c r="M300" s="163"/>
      <c r="N300" s="181" t="str">
        <f t="shared" si="37"/>
        <v/>
      </c>
      <c r="O300" s="181" t="str">
        <f t="shared" si="32"/>
        <v/>
      </c>
      <c r="P300" s="182" t="str" cm="1">
        <f t="array" ref="P300">IF(""=$F300,"",IF(450=1*$F300,  IF(0&lt;COUNTIFS(WeightRange,"&gt;"&amp;0,TypeRange,"2"), TRUE, IF(AND(0&lt;COUNTIFS(WeightRange,"&gt;"&amp;0,TypeRange,"3"),0=COUNTIFS(WeightRange,"&gt;"&amp;0,TypeRange,{"2","2?"})), FALSE, TRUE)), ""))</f>
        <v/>
      </c>
      <c r="Q300" s="182" t="str">
        <f>IF(""=$F300,"",IF(450=$F300,0&lt;COUNTIFS(WeightRange,"&gt;="&amp;$I300,DOSRange,$D300,EAPGRange,$F300,PaidRange,"EAPG")-COUNTIFS($I300:$I$520,$I300,$D300:$D$520,$D300,$F300:$F$520,$F300,$C300:$C$520,"EAPG"),FALSE))</f>
        <v/>
      </c>
      <c r="R300" s="182" t="str" cm="1">
        <f t="array" ref="R300">IF(""=$F300,"",AND("Yes"=$L300,0&lt;SUM(COUNTIFS(WeightRange,"&gt;"&amp;0,DOSRange,$D300,TypeRange,{"2","3","21","22","23","25"}))))</f>
        <v/>
      </c>
      <c r="S300" s="183" t="str">
        <f t="shared" si="38"/>
        <v/>
      </c>
      <c r="T300" s="138"/>
      <c r="U300" s="184" t="str">
        <f t="shared" si="33"/>
        <v/>
      </c>
      <c r="V300" s="185" t="str">
        <f>IF($F300="","",MAX(0.25,IF(AND("2"=$J300,1&lt;COUNTIF(TypeRange,2)),0.5^(COUNTIFS(TypeRange,"2",DOSRange,$D300,WeightRange,"&gt;="&amp;$I300)-COUNTIFS($J300:$J$520,"2",$D300:$D$520,$D300,$I300:$I$520,$I300)),1)))</f>
        <v/>
      </c>
      <c r="W300" s="185" t="str">
        <f>IF($F300="","",MAX(0.25,IF(AND("Yes"=$O300,1&lt;COUNTIFS(AncDiscoRange,"Yes",DOSRange,$D300,EAPGRange,$F300,PaidRange,"EAPG")),0.5^(COUNTIFS(AncDiscoRange,"Yes",WeightRange,"&gt;="&amp;$I300,DOSRange,$D300,EAPGRange,$F300,PaidRange,"EAPG")-COUNTIFS($O300:$O$520,"Yes",$I300:$I$520,$I300,$D300:$D$520,$D300,$F300:$F$520,$F300,$C300:$C$520,"EAPG")),1)))</f>
        <v/>
      </c>
      <c r="X300" s="186" t="str">
        <f t="shared" si="34"/>
        <v/>
      </c>
      <c r="Y300" s="138"/>
      <c r="Z300" s="187" t="str">
        <f t="shared" si="35"/>
        <v/>
      </c>
      <c r="AA300" s="188" t="str">
        <f t="shared" si="39"/>
        <v/>
      </c>
      <c r="AB300" s="189" t="str">
        <f t="shared" si="36"/>
        <v/>
      </c>
    </row>
    <row r="301" spans="2:28" ht="15" x14ac:dyDescent="0.25">
      <c r="B301" s="163">
        <f t="shared" si="40"/>
        <v>281</v>
      </c>
      <c r="C301" s="119"/>
      <c r="D301" s="190"/>
      <c r="E301" s="165"/>
      <c r="F301" s="166"/>
      <c r="G301" s="169" t="str">
        <f>IF(""=F301,"",MATCH(1*$F301,'EAPG Table'!$B:$B,0))</f>
        <v/>
      </c>
      <c r="H301" s="165" t="str" cm="1">
        <f t="array" ref="H301">IF($F301="","",INDEX('EAPG Table'!$C:$C,$G301))</f>
        <v/>
      </c>
      <c r="I301" s="167" t="str" cm="1">
        <f t="array" ref="I301">IF($F301="","",IF("EAPG"&lt;&gt;C301,0,INDEX('EAPG Table'!$I:$I,$G301)))</f>
        <v/>
      </c>
      <c r="J301" s="138" t="str" cm="1">
        <f t="array" ref="J301">IF($F301="", "", INDEX('EAPG Table'!$D:$D, $G301))</f>
        <v/>
      </c>
      <c r="K301" s="119"/>
      <c r="L301" s="224" t="str" cm="1">
        <f t="array" ref="L301">IF(""=$F301,"",TRIM(INDEX('EAPG Table'!$F:$F,$G301)))</f>
        <v/>
      </c>
      <c r="M301" s="163"/>
      <c r="N301" s="138" t="str">
        <f t="shared" si="37"/>
        <v/>
      </c>
      <c r="O301" s="138" t="str">
        <f t="shared" si="32"/>
        <v/>
      </c>
      <c r="P301" s="169" t="str" cm="1">
        <f t="array" ref="P301">IF(""=$F301,"",IF(450=1*$F301,  IF(0&lt;COUNTIFS(WeightRange,"&gt;"&amp;0,TypeRange,"2"), TRUE, IF(AND(0&lt;COUNTIFS(WeightRange,"&gt;"&amp;0,TypeRange,"3"),0=COUNTIFS(WeightRange,"&gt;"&amp;0,TypeRange,{"2","2?"})), FALSE, TRUE)), ""))</f>
        <v/>
      </c>
      <c r="Q301" s="169" t="str">
        <f>IF(""=$F301,"",IF(450=$F301,0&lt;COUNTIFS(WeightRange,"&gt;="&amp;$I301,DOSRange,$D301,EAPGRange,$F301,PaidRange,"EAPG")-COUNTIFS($I301:$I$520,$I301,$D301:$D$520,$D301,$F301:$F$520,$F301,$C301:$C$520,"EAPG"),FALSE))</f>
        <v/>
      </c>
      <c r="R301" s="169" t="str" cm="1">
        <f t="array" ref="R301">IF(""=$F301,"",AND("Yes"=$L301,0&lt;SUM(COUNTIFS(WeightRange,"&gt;"&amp;0,DOSRange,$D301,TypeRange,{"2","3","21","22","23","25"}))))</f>
        <v/>
      </c>
      <c r="S301" s="170" t="str">
        <f t="shared" si="38"/>
        <v/>
      </c>
      <c r="T301" s="138"/>
      <c r="U301" s="177" t="str">
        <f t="shared" si="33"/>
        <v/>
      </c>
      <c r="V301" s="171" t="str">
        <f>IF($F301="","",MAX(0.25,IF(AND("2"=$J301,1&lt;COUNTIF(TypeRange,2)),0.5^(COUNTIFS(TypeRange,"2",DOSRange,$D301,WeightRange,"&gt;="&amp;$I301)-COUNTIFS($J301:$J$520,"2",$D301:$D$520,$D301,$I301:$I$520,$I301)),1)))</f>
        <v/>
      </c>
      <c r="W301" s="171" t="str">
        <f>IF($F301="","",MAX(0.25,IF(AND("Yes"=$O301,1&lt;COUNTIFS(AncDiscoRange,"Yes",DOSRange,$D301,EAPGRange,$F301,PaidRange,"EAPG")),0.5^(COUNTIFS(AncDiscoRange,"Yes",WeightRange,"&gt;="&amp;$I301,DOSRange,$D301,EAPGRange,$F301,PaidRange,"EAPG")-COUNTIFS($O301:$O$520,"Yes",$I301:$I$520,$I301,$D301:$D$520,$D301,$F301:$F$520,$F301,$C301:$C$520,"EAPG")),1)))</f>
        <v/>
      </c>
      <c r="X301" s="172" t="str">
        <f t="shared" si="34"/>
        <v/>
      </c>
      <c r="Y301" s="138"/>
      <c r="Z301" s="173" t="str">
        <f t="shared" si="35"/>
        <v/>
      </c>
      <c r="AA301" s="174" t="str">
        <f t="shared" si="39"/>
        <v/>
      </c>
      <c r="AB301" s="175" t="str">
        <f t="shared" si="36"/>
        <v/>
      </c>
    </row>
    <row r="302" spans="2:28" ht="15" x14ac:dyDescent="0.25">
      <c r="B302" s="163">
        <f t="shared" si="40"/>
        <v>282</v>
      </c>
      <c r="C302" s="119"/>
      <c r="D302" s="190"/>
      <c r="E302" s="165"/>
      <c r="F302" s="166"/>
      <c r="G302" s="169" t="str">
        <f>IF(""=F302,"",MATCH(1*$F302,'EAPG Table'!$B:$B,0))</f>
        <v/>
      </c>
      <c r="H302" s="165" t="str" cm="1">
        <f t="array" ref="H302">IF($F302="","",INDEX('EAPG Table'!$C:$C,$G302))</f>
        <v/>
      </c>
      <c r="I302" s="167" t="str" cm="1">
        <f t="array" ref="I302">IF($F302="","",IF("EAPG"&lt;&gt;C302,0,INDEX('EAPG Table'!$I:$I,$G302)))</f>
        <v/>
      </c>
      <c r="J302" s="138" t="str" cm="1">
        <f t="array" ref="J302">IF($F302="", "", INDEX('EAPG Table'!$D:$D, $G302))</f>
        <v/>
      </c>
      <c r="K302" s="119"/>
      <c r="L302" s="224" t="str" cm="1">
        <f t="array" ref="L302">IF(""=$F302,"",TRIM(INDEX('EAPG Table'!$F:$F,$G302)))</f>
        <v/>
      </c>
      <c r="M302" s="163"/>
      <c r="N302" s="138" t="str">
        <f t="shared" si="37"/>
        <v/>
      </c>
      <c r="O302" s="138" t="str">
        <f t="shared" si="32"/>
        <v/>
      </c>
      <c r="P302" s="169" t="str" cm="1">
        <f t="array" ref="P302">IF(""=$F302,"",IF(450=1*$F302,  IF(0&lt;COUNTIFS(WeightRange,"&gt;"&amp;0,TypeRange,"2"), TRUE, IF(AND(0&lt;COUNTIFS(WeightRange,"&gt;"&amp;0,TypeRange,"3"),0=COUNTIFS(WeightRange,"&gt;"&amp;0,TypeRange,{"2","2?"})), FALSE, TRUE)), ""))</f>
        <v/>
      </c>
      <c r="Q302" s="169" t="str">
        <f>IF(""=$F302,"",IF(450=$F302,0&lt;COUNTIFS(WeightRange,"&gt;="&amp;$I302,DOSRange,$D302,EAPGRange,$F302,PaidRange,"EAPG")-COUNTIFS($I302:$I$520,$I302,$D302:$D$520,$D302,$F302:$F$520,$F302,$C302:$C$520,"EAPG"),FALSE))</f>
        <v/>
      </c>
      <c r="R302" s="169" t="str" cm="1">
        <f t="array" ref="R302">IF(""=$F302,"",AND("Yes"=$L302,0&lt;SUM(COUNTIFS(WeightRange,"&gt;"&amp;0,DOSRange,$D302,TypeRange,{"2","3","21","22","23","25"}))))</f>
        <v/>
      </c>
      <c r="S302" s="170" t="str">
        <f t="shared" si="38"/>
        <v/>
      </c>
      <c r="T302" s="138"/>
      <c r="U302" s="177" t="str">
        <f t="shared" si="33"/>
        <v/>
      </c>
      <c r="V302" s="171" t="str">
        <f>IF($F302="","",MAX(0.25,IF(AND("2"=$J302,1&lt;COUNTIF(TypeRange,2)),0.5^(COUNTIFS(TypeRange,"2",DOSRange,$D302,WeightRange,"&gt;="&amp;$I302)-COUNTIFS($J302:$J$520,"2",$D302:$D$520,$D302,$I302:$I$520,$I302)),1)))</f>
        <v/>
      </c>
      <c r="W302" s="171" t="str">
        <f>IF($F302="","",MAX(0.25,IF(AND("Yes"=$O302,1&lt;COUNTIFS(AncDiscoRange,"Yes",DOSRange,$D302,EAPGRange,$F302,PaidRange,"EAPG")),0.5^(COUNTIFS(AncDiscoRange,"Yes",WeightRange,"&gt;="&amp;$I302,DOSRange,$D302,EAPGRange,$F302,PaidRange,"EAPG")-COUNTIFS($O302:$O$520,"Yes",$I302:$I$520,$I302,$D302:$D$520,$D302,$F302:$F$520,$F302,$C302:$C$520,"EAPG")),1)))</f>
        <v/>
      </c>
      <c r="X302" s="172" t="str">
        <f t="shared" si="34"/>
        <v/>
      </c>
      <c r="Y302" s="138"/>
      <c r="Z302" s="173" t="str">
        <f t="shared" si="35"/>
        <v/>
      </c>
      <c r="AA302" s="174" t="str">
        <f t="shared" si="39"/>
        <v/>
      </c>
      <c r="AB302" s="175" t="str">
        <f t="shared" si="36"/>
        <v/>
      </c>
    </row>
    <row r="303" spans="2:28" ht="15" x14ac:dyDescent="0.25">
      <c r="B303" s="163">
        <f t="shared" si="40"/>
        <v>283</v>
      </c>
      <c r="C303" s="119"/>
      <c r="D303" s="190"/>
      <c r="E303" s="165"/>
      <c r="F303" s="166"/>
      <c r="G303" s="169" t="str">
        <f>IF(""=F303,"",MATCH(1*$F303,'EAPG Table'!$B:$B,0))</f>
        <v/>
      </c>
      <c r="H303" s="165" t="str" cm="1">
        <f t="array" ref="H303">IF($F303="","",INDEX('EAPG Table'!$C:$C,$G303))</f>
        <v/>
      </c>
      <c r="I303" s="167" t="str" cm="1">
        <f t="array" ref="I303">IF($F303="","",IF("EAPG"&lt;&gt;C303,0,INDEX('EAPG Table'!$I:$I,$G303)))</f>
        <v/>
      </c>
      <c r="J303" s="138" t="str" cm="1">
        <f t="array" ref="J303">IF($F303="", "", INDEX('EAPG Table'!$D:$D, $G303))</f>
        <v/>
      </c>
      <c r="K303" s="119"/>
      <c r="L303" s="224" t="str" cm="1">
        <f t="array" ref="L303">IF(""=$F303,"",TRIM(INDEX('EAPG Table'!$F:$F,$G303)))</f>
        <v/>
      </c>
      <c r="M303" s="163"/>
      <c r="N303" s="138" t="str">
        <f t="shared" si="37"/>
        <v/>
      </c>
      <c r="O303" s="138" t="str">
        <f t="shared" si="32"/>
        <v/>
      </c>
      <c r="P303" s="169" t="str" cm="1">
        <f t="array" ref="P303">IF(""=$F303,"",IF(450=1*$F303,  IF(0&lt;COUNTIFS(WeightRange,"&gt;"&amp;0,TypeRange,"2"), TRUE, IF(AND(0&lt;COUNTIFS(WeightRange,"&gt;"&amp;0,TypeRange,"3"),0=COUNTIFS(WeightRange,"&gt;"&amp;0,TypeRange,{"2","2?"})), FALSE, TRUE)), ""))</f>
        <v/>
      </c>
      <c r="Q303" s="169" t="str">
        <f>IF(""=$F303,"",IF(450=$F303,0&lt;COUNTIFS(WeightRange,"&gt;="&amp;$I303,DOSRange,$D303,EAPGRange,$F303,PaidRange,"EAPG")-COUNTIFS($I303:$I$520,$I303,$D303:$D$520,$D303,$F303:$F$520,$F303,$C303:$C$520,"EAPG"),FALSE))</f>
        <v/>
      </c>
      <c r="R303" s="169" t="str" cm="1">
        <f t="array" ref="R303">IF(""=$F303,"",AND("Yes"=$L303,0&lt;SUM(COUNTIFS(WeightRange,"&gt;"&amp;0,DOSRange,$D303,TypeRange,{"2","3","21","22","23","25"}))))</f>
        <v/>
      </c>
      <c r="S303" s="170" t="str">
        <f t="shared" si="38"/>
        <v/>
      </c>
      <c r="T303" s="138"/>
      <c r="U303" s="177" t="str">
        <f t="shared" si="33"/>
        <v/>
      </c>
      <c r="V303" s="171" t="str">
        <f>IF($F303="","",MAX(0.25,IF(AND("2"=$J303,1&lt;COUNTIF(TypeRange,2)),0.5^(COUNTIFS(TypeRange,"2",DOSRange,$D303,WeightRange,"&gt;="&amp;$I303)-COUNTIFS($J303:$J$520,"2",$D303:$D$520,$D303,$I303:$I$520,$I303)),1)))</f>
        <v/>
      </c>
      <c r="W303" s="171" t="str">
        <f>IF($F303="","",MAX(0.25,IF(AND("Yes"=$O303,1&lt;COUNTIFS(AncDiscoRange,"Yes",DOSRange,$D303,EAPGRange,$F303,PaidRange,"EAPG")),0.5^(COUNTIFS(AncDiscoRange,"Yes",WeightRange,"&gt;="&amp;$I303,DOSRange,$D303,EAPGRange,$F303,PaidRange,"EAPG")-COUNTIFS($O303:$O$520,"Yes",$I303:$I$520,$I303,$D303:$D$520,$D303,$F303:$F$520,$F303,$C303:$C$520,"EAPG")),1)))</f>
        <v/>
      </c>
      <c r="X303" s="172" t="str">
        <f t="shared" si="34"/>
        <v/>
      </c>
      <c r="Y303" s="138"/>
      <c r="Z303" s="173" t="str">
        <f t="shared" si="35"/>
        <v/>
      </c>
      <c r="AA303" s="174" t="str">
        <f t="shared" si="39"/>
        <v/>
      </c>
      <c r="AB303" s="175" t="str">
        <f t="shared" si="36"/>
        <v/>
      </c>
    </row>
    <row r="304" spans="2:28" ht="15" x14ac:dyDescent="0.25">
      <c r="B304" s="163">
        <f t="shared" si="40"/>
        <v>284</v>
      </c>
      <c r="C304" s="119"/>
      <c r="D304" s="190"/>
      <c r="E304" s="165"/>
      <c r="F304" s="166"/>
      <c r="G304" s="169" t="str">
        <f>IF(""=F304,"",MATCH(1*$F304,'EAPG Table'!$B:$B,0))</f>
        <v/>
      </c>
      <c r="H304" s="165" t="str" cm="1">
        <f t="array" ref="H304">IF($F304="","",INDEX('EAPG Table'!$C:$C,$G304))</f>
        <v/>
      </c>
      <c r="I304" s="167" t="str" cm="1">
        <f t="array" ref="I304">IF($F304="","",IF("EAPG"&lt;&gt;C304,0,INDEX('EAPG Table'!$I:$I,$G304)))</f>
        <v/>
      </c>
      <c r="J304" s="138" t="str" cm="1">
        <f t="array" ref="J304">IF($F304="", "", INDEX('EAPG Table'!$D:$D, $G304))</f>
        <v/>
      </c>
      <c r="K304" s="119"/>
      <c r="L304" s="224" t="str" cm="1">
        <f t="array" ref="L304">IF(""=$F304,"",TRIM(INDEX('EAPG Table'!$F:$F,$G304)))</f>
        <v/>
      </c>
      <c r="M304" s="163"/>
      <c r="N304" s="138" t="str">
        <f t="shared" si="37"/>
        <v/>
      </c>
      <c r="O304" s="138" t="str">
        <f t="shared" si="32"/>
        <v/>
      </c>
      <c r="P304" s="169" t="str" cm="1">
        <f t="array" ref="P304">IF(""=$F304,"",IF(450=1*$F304,  IF(0&lt;COUNTIFS(WeightRange,"&gt;"&amp;0,TypeRange,"2"), TRUE, IF(AND(0&lt;COUNTIFS(WeightRange,"&gt;"&amp;0,TypeRange,"3"),0=COUNTIFS(WeightRange,"&gt;"&amp;0,TypeRange,{"2","2?"})), FALSE, TRUE)), ""))</f>
        <v/>
      </c>
      <c r="Q304" s="169" t="str">
        <f>IF(""=$F304,"",IF(450=$F304,0&lt;COUNTIFS(WeightRange,"&gt;="&amp;$I304,DOSRange,$D304,EAPGRange,$F304,PaidRange,"EAPG")-COUNTIFS($I304:$I$520,$I304,$D304:$D$520,$D304,$F304:$F$520,$F304,$C304:$C$520,"EAPG"),FALSE))</f>
        <v/>
      </c>
      <c r="R304" s="169" t="str" cm="1">
        <f t="array" ref="R304">IF(""=$F304,"",AND("Yes"=$L304,0&lt;SUM(COUNTIFS(WeightRange,"&gt;"&amp;0,DOSRange,$D304,TypeRange,{"2","3","21","22","23","25"}))))</f>
        <v/>
      </c>
      <c r="S304" s="170" t="str">
        <f t="shared" si="38"/>
        <v/>
      </c>
      <c r="T304" s="138"/>
      <c r="U304" s="177" t="str">
        <f t="shared" si="33"/>
        <v/>
      </c>
      <c r="V304" s="171" t="str">
        <f>IF($F304="","",MAX(0.25,IF(AND("2"=$J304,1&lt;COUNTIF(TypeRange,2)),0.5^(COUNTIFS(TypeRange,"2",DOSRange,$D304,WeightRange,"&gt;="&amp;$I304)-COUNTIFS($J304:$J$520,"2",$D304:$D$520,$D304,$I304:$I$520,$I304)),1)))</f>
        <v/>
      </c>
      <c r="W304" s="171" t="str">
        <f>IF($F304="","",MAX(0.25,IF(AND("Yes"=$O304,1&lt;COUNTIFS(AncDiscoRange,"Yes",DOSRange,$D304,EAPGRange,$F304,PaidRange,"EAPG")),0.5^(COUNTIFS(AncDiscoRange,"Yes",WeightRange,"&gt;="&amp;$I304,DOSRange,$D304,EAPGRange,$F304,PaidRange,"EAPG")-COUNTIFS($O304:$O$520,"Yes",$I304:$I$520,$I304,$D304:$D$520,$D304,$F304:$F$520,$F304,$C304:$C$520,"EAPG")),1)))</f>
        <v/>
      </c>
      <c r="X304" s="172" t="str">
        <f t="shared" si="34"/>
        <v/>
      </c>
      <c r="Y304" s="138"/>
      <c r="Z304" s="173" t="str">
        <f t="shared" si="35"/>
        <v/>
      </c>
      <c r="AA304" s="174" t="str">
        <f t="shared" si="39"/>
        <v/>
      </c>
      <c r="AB304" s="175" t="str">
        <f t="shared" si="36"/>
        <v/>
      </c>
    </row>
    <row r="305" spans="2:28" ht="15" x14ac:dyDescent="0.25">
      <c r="B305" s="178">
        <f t="shared" si="40"/>
        <v>285</v>
      </c>
      <c r="C305" s="120"/>
      <c r="D305" s="191"/>
      <c r="E305" s="179"/>
      <c r="F305" s="166"/>
      <c r="G305" s="182" t="str">
        <f>IF(""=F305,"",MATCH(1*$F305,'EAPG Table'!$B:$B,0))</f>
        <v/>
      </c>
      <c r="H305" s="179" t="str" cm="1">
        <f t="array" ref="H305">IF($F305="","",INDEX('EAPG Table'!$C:$C,$G305))</f>
        <v/>
      </c>
      <c r="I305" s="180" t="str" cm="1">
        <f t="array" ref="I305">IF($F305="","",IF("EAPG"&lt;&gt;C305,0,INDEX('EAPG Table'!$I:$I,$G305)))</f>
        <v/>
      </c>
      <c r="J305" s="181" t="str" cm="1">
        <f t="array" ref="J305">IF($F305="", "", INDEX('EAPG Table'!$D:$D, $G305))</f>
        <v/>
      </c>
      <c r="K305" s="120"/>
      <c r="L305" s="225" t="str" cm="1">
        <f t="array" ref="L305">IF(""=$F305,"",TRIM(INDEX('EAPG Table'!$F:$F,$G305)))</f>
        <v/>
      </c>
      <c r="M305" s="163"/>
      <c r="N305" s="181" t="str">
        <f t="shared" si="37"/>
        <v/>
      </c>
      <c r="O305" s="181" t="str">
        <f t="shared" si="32"/>
        <v/>
      </c>
      <c r="P305" s="182" t="str" cm="1">
        <f t="array" ref="P305">IF(""=$F305,"",IF(450=1*$F305,  IF(0&lt;COUNTIFS(WeightRange,"&gt;"&amp;0,TypeRange,"2"), TRUE, IF(AND(0&lt;COUNTIFS(WeightRange,"&gt;"&amp;0,TypeRange,"3"),0=COUNTIFS(WeightRange,"&gt;"&amp;0,TypeRange,{"2","2?"})), FALSE, TRUE)), ""))</f>
        <v/>
      </c>
      <c r="Q305" s="182" t="str">
        <f>IF(""=$F305,"",IF(450=$F305,0&lt;COUNTIFS(WeightRange,"&gt;="&amp;$I305,DOSRange,$D305,EAPGRange,$F305,PaidRange,"EAPG")-COUNTIFS($I305:$I$520,$I305,$D305:$D$520,$D305,$F305:$F$520,$F305,$C305:$C$520,"EAPG"),FALSE))</f>
        <v/>
      </c>
      <c r="R305" s="182" t="str" cm="1">
        <f t="array" ref="R305">IF(""=$F305,"",AND("Yes"=$L305,0&lt;SUM(COUNTIFS(WeightRange,"&gt;"&amp;0,DOSRange,$D305,TypeRange,{"2","3","21","22","23","25"}))))</f>
        <v/>
      </c>
      <c r="S305" s="183" t="str">
        <f t="shared" si="38"/>
        <v/>
      </c>
      <c r="T305" s="138"/>
      <c r="U305" s="184" t="str">
        <f t="shared" si="33"/>
        <v/>
      </c>
      <c r="V305" s="185" t="str">
        <f>IF($F305="","",MAX(0.25,IF(AND("2"=$J305,1&lt;COUNTIF(TypeRange,2)),0.5^(COUNTIFS(TypeRange,"2",DOSRange,$D305,WeightRange,"&gt;="&amp;$I305)-COUNTIFS($J305:$J$520,"2",$D305:$D$520,$D305,$I305:$I$520,$I305)),1)))</f>
        <v/>
      </c>
      <c r="W305" s="185" t="str">
        <f>IF($F305="","",MAX(0.25,IF(AND("Yes"=$O305,1&lt;COUNTIFS(AncDiscoRange,"Yes",DOSRange,$D305,EAPGRange,$F305,PaidRange,"EAPG")),0.5^(COUNTIFS(AncDiscoRange,"Yes",WeightRange,"&gt;="&amp;$I305,DOSRange,$D305,EAPGRange,$F305,PaidRange,"EAPG")-COUNTIFS($O305:$O$520,"Yes",$I305:$I$520,$I305,$D305:$D$520,$D305,$F305:$F$520,$F305,$C305:$C$520,"EAPG")),1)))</f>
        <v/>
      </c>
      <c r="X305" s="186" t="str">
        <f t="shared" si="34"/>
        <v/>
      </c>
      <c r="Y305" s="138"/>
      <c r="Z305" s="187" t="str">
        <f t="shared" si="35"/>
        <v/>
      </c>
      <c r="AA305" s="188" t="str">
        <f t="shared" si="39"/>
        <v/>
      </c>
      <c r="AB305" s="189" t="str">
        <f t="shared" si="36"/>
        <v/>
      </c>
    </row>
    <row r="306" spans="2:28" ht="15" x14ac:dyDescent="0.25">
      <c r="B306" s="163">
        <f t="shared" si="40"/>
        <v>286</v>
      </c>
      <c r="C306" s="119"/>
      <c r="D306" s="190"/>
      <c r="E306" s="165"/>
      <c r="F306" s="166"/>
      <c r="G306" s="169" t="str">
        <f>IF(""=F306,"",MATCH(1*$F306,'EAPG Table'!$B:$B,0))</f>
        <v/>
      </c>
      <c r="H306" s="165" t="str" cm="1">
        <f t="array" ref="H306">IF($F306="","",INDEX('EAPG Table'!$C:$C,$G306))</f>
        <v/>
      </c>
      <c r="I306" s="167" t="str" cm="1">
        <f t="array" ref="I306">IF($F306="","",IF("EAPG"&lt;&gt;C306,0,INDEX('EAPG Table'!$I:$I,$G306)))</f>
        <v/>
      </c>
      <c r="J306" s="138" t="str" cm="1">
        <f t="array" ref="J306">IF($F306="", "", INDEX('EAPG Table'!$D:$D, $G306))</f>
        <v/>
      </c>
      <c r="K306" s="119"/>
      <c r="L306" s="224" t="str" cm="1">
        <f t="array" ref="L306">IF(""=$F306,"",TRIM(INDEX('EAPG Table'!$F:$F,$G306)))</f>
        <v/>
      </c>
      <c r="M306" s="163"/>
      <c r="N306" s="138" t="str">
        <f t="shared" si="37"/>
        <v/>
      </c>
      <c r="O306" s="138" t="str">
        <f t="shared" si="32"/>
        <v/>
      </c>
      <c r="P306" s="169" t="str" cm="1">
        <f t="array" ref="P306">IF(""=$F306,"",IF(450=1*$F306,  IF(0&lt;COUNTIFS(WeightRange,"&gt;"&amp;0,TypeRange,"2"), TRUE, IF(AND(0&lt;COUNTIFS(WeightRange,"&gt;"&amp;0,TypeRange,"3"),0=COUNTIFS(WeightRange,"&gt;"&amp;0,TypeRange,{"2","2?"})), FALSE, TRUE)), ""))</f>
        <v/>
      </c>
      <c r="Q306" s="169" t="str">
        <f>IF(""=$F306,"",IF(450=$F306,0&lt;COUNTIFS(WeightRange,"&gt;="&amp;$I306,DOSRange,$D306,EAPGRange,$F306,PaidRange,"EAPG")-COUNTIFS($I306:$I$520,$I306,$D306:$D$520,$D306,$F306:$F$520,$F306,$C306:$C$520,"EAPG"),FALSE))</f>
        <v/>
      </c>
      <c r="R306" s="169" t="str" cm="1">
        <f t="array" ref="R306">IF(""=$F306,"",AND("Yes"=$L306,0&lt;SUM(COUNTIFS(WeightRange,"&gt;"&amp;0,DOSRange,$D306,TypeRange,{"2","3","21","22","23","25"}))))</f>
        <v/>
      </c>
      <c r="S306" s="170" t="str">
        <f t="shared" si="38"/>
        <v/>
      </c>
      <c r="T306" s="138"/>
      <c r="U306" s="177" t="str">
        <f t="shared" si="33"/>
        <v/>
      </c>
      <c r="V306" s="171" t="str">
        <f>IF($F306="","",MAX(0.25,IF(AND("2"=$J306,1&lt;COUNTIF(TypeRange,2)),0.5^(COUNTIFS(TypeRange,"2",DOSRange,$D306,WeightRange,"&gt;="&amp;$I306)-COUNTIFS($J306:$J$520,"2",$D306:$D$520,$D306,$I306:$I$520,$I306)),1)))</f>
        <v/>
      </c>
      <c r="W306" s="171" t="str">
        <f>IF($F306="","",MAX(0.25,IF(AND("Yes"=$O306,1&lt;COUNTIFS(AncDiscoRange,"Yes",DOSRange,$D306,EAPGRange,$F306,PaidRange,"EAPG")),0.5^(COUNTIFS(AncDiscoRange,"Yes",WeightRange,"&gt;="&amp;$I306,DOSRange,$D306,EAPGRange,$F306,PaidRange,"EAPG")-COUNTIFS($O306:$O$520,"Yes",$I306:$I$520,$I306,$D306:$D$520,$D306,$F306:$F$520,$F306,$C306:$C$520,"EAPG")),1)))</f>
        <v/>
      </c>
      <c r="X306" s="172" t="str">
        <f t="shared" si="34"/>
        <v/>
      </c>
      <c r="Y306" s="138"/>
      <c r="Z306" s="173" t="str">
        <f t="shared" si="35"/>
        <v/>
      </c>
      <c r="AA306" s="174" t="str">
        <f t="shared" si="39"/>
        <v/>
      </c>
      <c r="AB306" s="175" t="str">
        <f t="shared" si="36"/>
        <v/>
      </c>
    </row>
    <row r="307" spans="2:28" ht="15" x14ac:dyDescent="0.25">
      <c r="B307" s="163">
        <f t="shared" si="40"/>
        <v>287</v>
      </c>
      <c r="C307" s="119"/>
      <c r="D307" s="190"/>
      <c r="E307" s="165"/>
      <c r="F307" s="166"/>
      <c r="G307" s="169" t="str">
        <f>IF(""=F307,"",MATCH(1*$F307,'EAPG Table'!$B:$B,0))</f>
        <v/>
      </c>
      <c r="H307" s="165" t="str" cm="1">
        <f t="array" ref="H307">IF($F307="","",INDEX('EAPG Table'!$C:$C,$G307))</f>
        <v/>
      </c>
      <c r="I307" s="167" t="str" cm="1">
        <f t="array" ref="I307">IF($F307="","",IF("EAPG"&lt;&gt;C307,0,INDEX('EAPG Table'!$I:$I,$G307)))</f>
        <v/>
      </c>
      <c r="J307" s="138" t="str" cm="1">
        <f t="array" ref="J307">IF($F307="", "", INDEX('EAPG Table'!$D:$D, $G307))</f>
        <v/>
      </c>
      <c r="K307" s="119"/>
      <c r="L307" s="224" t="str" cm="1">
        <f t="array" ref="L307">IF(""=$F307,"",TRIM(INDEX('EAPG Table'!$F:$F,$G307)))</f>
        <v/>
      </c>
      <c r="M307" s="163"/>
      <c r="N307" s="138" t="str">
        <f t="shared" si="37"/>
        <v/>
      </c>
      <c r="O307" s="138" t="str">
        <f t="shared" si="32"/>
        <v/>
      </c>
      <c r="P307" s="169" t="str" cm="1">
        <f t="array" ref="P307">IF(""=$F307,"",IF(450=1*$F307,  IF(0&lt;COUNTIFS(WeightRange,"&gt;"&amp;0,TypeRange,"2"), TRUE, IF(AND(0&lt;COUNTIFS(WeightRange,"&gt;"&amp;0,TypeRange,"3"),0=COUNTIFS(WeightRange,"&gt;"&amp;0,TypeRange,{"2","2?"})), FALSE, TRUE)), ""))</f>
        <v/>
      </c>
      <c r="Q307" s="169" t="str">
        <f>IF(""=$F307,"",IF(450=$F307,0&lt;COUNTIFS(WeightRange,"&gt;="&amp;$I307,DOSRange,$D307,EAPGRange,$F307,PaidRange,"EAPG")-COUNTIFS($I307:$I$520,$I307,$D307:$D$520,$D307,$F307:$F$520,$F307,$C307:$C$520,"EAPG"),FALSE))</f>
        <v/>
      </c>
      <c r="R307" s="169" t="str" cm="1">
        <f t="array" ref="R307">IF(""=$F307,"",AND("Yes"=$L307,0&lt;SUM(COUNTIFS(WeightRange,"&gt;"&amp;0,DOSRange,$D307,TypeRange,{"2","3","21","22","23","25"}))))</f>
        <v/>
      </c>
      <c r="S307" s="170" t="str">
        <f t="shared" si="38"/>
        <v/>
      </c>
      <c r="T307" s="138"/>
      <c r="U307" s="177" t="str">
        <f t="shared" si="33"/>
        <v/>
      </c>
      <c r="V307" s="171" t="str">
        <f>IF($F307="","",MAX(0.25,IF(AND("2"=$J307,1&lt;COUNTIF(TypeRange,2)),0.5^(COUNTIFS(TypeRange,"2",DOSRange,$D307,WeightRange,"&gt;="&amp;$I307)-COUNTIFS($J307:$J$520,"2",$D307:$D$520,$D307,$I307:$I$520,$I307)),1)))</f>
        <v/>
      </c>
      <c r="W307" s="171" t="str">
        <f>IF($F307="","",MAX(0.25,IF(AND("Yes"=$O307,1&lt;COUNTIFS(AncDiscoRange,"Yes",DOSRange,$D307,EAPGRange,$F307,PaidRange,"EAPG")),0.5^(COUNTIFS(AncDiscoRange,"Yes",WeightRange,"&gt;="&amp;$I307,DOSRange,$D307,EAPGRange,$F307,PaidRange,"EAPG")-COUNTIFS($O307:$O$520,"Yes",$I307:$I$520,$I307,$D307:$D$520,$D307,$F307:$F$520,$F307,$C307:$C$520,"EAPG")),1)))</f>
        <v/>
      </c>
      <c r="X307" s="172" t="str">
        <f t="shared" si="34"/>
        <v/>
      </c>
      <c r="Y307" s="138"/>
      <c r="Z307" s="173" t="str">
        <f t="shared" si="35"/>
        <v/>
      </c>
      <c r="AA307" s="174" t="str">
        <f t="shared" si="39"/>
        <v/>
      </c>
      <c r="AB307" s="175" t="str">
        <f t="shared" si="36"/>
        <v/>
      </c>
    </row>
    <row r="308" spans="2:28" ht="15" x14ac:dyDescent="0.25">
      <c r="B308" s="163">
        <f t="shared" si="40"/>
        <v>288</v>
      </c>
      <c r="C308" s="119"/>
      <c r="D308" s="190"/>
      <c r="E308" s="165"/>
      <c r="F308" s="166"/>
      <c r="G308" s="169" t="str">
        <f>IF(""=F308,"",MATCH(1*$F308,'EAPG Table'!$B:$B,0))</f>
        <v/>
      </c>
      <c r="H308" s="165" t="str" cm="1">
        <f t="array" ref="H308">IF($F308="","",INDEX('EAPG Table'!$C:$C,$G308))</f>
        <v/>
      </c>
      <c r="I308" s="167" t="str" cm="1">
        <f t="array" ref="I308">IF($F308="","",IF("EAPG"&lt;&gt;C308,0,INDEX('EAPG Table'!$I:$I,$G308)))</f>
        <v/>
      </c>
      <c r="J308" s="138" t="str" cm="1">
        <f t="array" ref="J308">IF($F308="", "", INDEX('EAPG Table'!$D:$D, $G308))</f>
        <v/>
      </c>
      <c r="K308" s="119"/>
      <c r="L308" s="224" t="str" cm="1">
        <f t="array" ref="L308">IF(""=$F308,"",TRIM(INDEX('EAPG Table'!$F:$F,$G308)))</f>
        <v/>
      </c>
      <c r="M308" s="163"/>
      <c r="N308" s="138" t="str">
        <f t="shared" si="37"/>
        <v/>
      </c>
      <c r="O308" s="138" t="str">
        <f t="shared" si="32"/>
        <v/>
      </c>
      <c r="P308" s="169" t="str" cm="1">
        <f t="array" ref="P308">IF(""=$F308,"",IF(450=1*$F308,  IF(0&lt;COUNTIFS(WeightRange,"&gt;"&amp;0,TypeRange,"2"), TRUE, IF(AND(0&lt;COUNTIFS(WeightRange,"&gt;"&amp;0,TypeRange,"3"),0=COUNTIFS(WeightRange,"&gt;"&amp;0,TypeRange,{"2","2?"})), FALSE, TRUE)), ""))</f>
        <v/>
      </c>
      <c r="Q308" s="169" t="str">
        <f>IF(""=$F308,"",IF(450=$F308,0&lt;COUNTIFS(WeightRange,"&gt;="&amp;$I308,DOSRange,$D308,EAPGRange,$F308,PaidRange,"EAPG")-COUNTIFS($I308:$I$520,$I308,$D308:$D$520,$D308,$F308:$F$520,$F308,$C308:$C$520,"EAPG"),FALSE))</f>
        <v/>
      </c>
      <c r="R308" s="169" t="str" cm="1">
        <f t="array" ref="R308">IF(""=$F308,"",AND("Yes"=$L308,0&lt;SUM(COUNTIFS(WeightRange,"&gt;"&amp;0,DOSRange,$D308,TypeRange,{"2","3","21","22","23","25"}))))</f>
        <v/>
      </c>
      <c r="S308" s="170" t="str">
        <f t="shared" si="38"/>
        <v/>
      </c>
      <c r="T308" s="138"/>
      <c r="U308" s="177" t="str">
        <f t="shared" si="33"/>
        <v/>
      </c>
      <c r="V308" s="171" t="str">
        <f>IF($F308="","",MAX(0.25,IF(AND("2"=$J308,1&lt;COUNTIF(TypeRange,2)),0.5^(COUNTIFS(TypeRange,"2",DOSRange,$D308,WeightRange,"&gt;="&amp;$I308)-COUNTIFS($J308:$J$520,"2",$D308:$D$520,$D308,$I308:$I$520,$I308)),1)))</f>
        <v/>
      </c>
      <c r="W308" s="171" t="str">
        <f>IF($F308="","",MAX(0.25,IF(AND("Yes"=$O308,1&lt;COUNTIFS(AncDiscoRange,"Yes",DOSRange,$D308,EAPGRange,$F308,PaidRange,"EAPG")),0.5^(COUNTIFS(AncDiscoRange,"Yes",WeightRange,"&gt;="&amp;$I308,DOSRange,$D308,EAPGRange,$F308,PaidRange,"EAPG")-COUNTIFS($O308:$O$520,"Yes",$I308:$I$520,$I308,$D308:$D$520,$D308,$F308:$F$520,$F308,$C308:$C$520,"EAPG")),1)))</f>
        <v/>
      </c>
      <c r="X308" s="172" t="str">
        <f t="shared" si="34"/>
        <v/>
      </c>
      <c r="Y308" s="138"/>
      <c r="Z308" s="173" t="str">
        <f t="shared" si="35"/>
        <v/>
      </c>
      <c r="AA308" s="174" t="str">
        <f t="shared" si="39"/>
        <v/>
      </c>
      <c r="AB308" s="175" t="str">
        <f t="shared" si="36"/>
        <v/>
      </c>
    </row>
    <row r="309" spans="2:28" ht="15" x14ac:dyDescent="0.25">
      <c r="B309" s="163">
        <f t="shared" si="40"/>
        <v>289</v>
      </c>
      <c r="C309" s="119"/>
      <c r="D309" s="190"/>
      <c r="E309" s="165"/>
      <c r="F309" s="166"/>
      <c r="G309" s="169" t="str">
        <f>IF(""=F309,"",MATCH(1*$F309,'EAPG Table'!$B:$B,0))</f>
        <v/>
      </c>
      <c r="H309" s="165" t="str" cm="1">
        <f t="array" ref="H309">IF($F309="","",INDEX('EAPG Table'!$C:$C,$G309))</f>
        <v/>
      </c>
      <c r="I309" s="167" t="str" cm="1">
        <f t="array" ref="I309">IF($F309="","",IF("EAPG"&lt;&gt;C309,0,INDEX('EAPG Table'!$I:$I,$G309)))</f>
        <v/>
      </c>
      <c r="J309" s="138" t="str" cm="1">
        <f t="array" ref="J309">IF($F309="", "", INDEX('EAPG Table'!$D:$D, $G309))</f>
        <v/>
      </c>
      <c r="K309" s="119"/>
      <c r="L309" s="224" t="str" cm="1">
        <f t="array" ref="L309">IF(""=$F309,"",TRIM(INDEX('EAPG Table'!$F:$F,$G309)))</f>
        <v/>
      </c>
      <c r="M309" s="163"/>
      <c r="N309" s="138" t="str">
        <f t="shared" si="37"/>
        <v/>
      </c>
      <c r="O309" s="138" t="str">
        <f t="shared" si="32"/>
        <v/>
      </c>
      <c r="P309" s="169" t="str" cm="1">
        <f t="array" ref="P309">IF(""=$F309,"",IF(450=1*$F309,  IF(0&lt;COUNTIFS(WeightRange,"&gt;"&amp;0,TypeRange,"2"), TRUE, IF(AND(0&lt;COUNTIFS(WeightRange,"&gt;"&amp;0,TypeRange,"3"),0=COUNTIFS(WeightRange,"&gt;"&amp;0,TypeRange,{"2","2?"})), FALSE, TRUE)), ""))</f>
        <v/>
      </c>
      <c r="Q309" s="169" t="str">
        <f>IF(""=$F309,"",IF(450=$F309,0&lt;COUNTIFS(WeightRange,"&gt;="&amp;$I309,DOSRange,$D309,EAPGRange,$F309,PaidRange,"EAPG")-COUNTIFS($I309:$I$520,$I309,$D309:$D$520,$D309,$F309:$F$520,$F309,$C309:$C$520,"EAPG"),FALSE))</f>
        <v/>
      </c>
      <c r="R309" s="169" t="str" cm="1">
        <f t="array" ref="R309">IF(""=$F309,"",AND("Yes"=$L309,0&lt;SUM(COUNTIFS(WeightRange,"&gt;"&amp;0,DOSRange,$D309,TypeRange,{"2","3","21","22","23","25"}))))</f>
        <v/>
      </c>
      <c r="S309" s="170" t="str">
        <f t="shared" si="38"/>
        <v/>
      </c>
      <c r="T309" s="138"/>
      <c r="U309" s="177" t="str">
        <f t="shared" si="33"/>
        <v/>
      </c>
      <c r="V309" s="171" t="str">
        <f>IF($F309="","",MAX(0.25,IF(AND("2"=$J309,1&lt;COUNTIF(TypeRange,2)),0.5^(COUNTIFS(TypeRange,"2",DOSRange,$D309,WeightRange,"&gt;="&amp;$I309)-COUNTIFS($J309:$J$520,"2",$D309:$D$520,$D309,$I309:$I$520,$I309)),1)))</f>
        <v/>
      </c>
      <c r="W309" s="171" t="str">
        <f>IF($F309="","",MAX(0.25,IF(AND("Yes"=$O309,1&lt;COUNTIFS(AncDiscoRange,"Yes",DOSRange,$D309,EAPGRange,$F309,PaidRange,"EAPG")),0.5^(COUNTIFS(AncDiscoRange,"Yes",WeightRange,"&gt;="&amp;$I309,DOSRange,$D309,EAPGRange,$F309,PaidRange,"EAPG")-COUNTIFS($O309:$O$520,"Yes",$I309:$I$520,$I309,$D309:$D$520,$D309,$F309:$F$520,$F309,$C309:$C$520,"EAPG")),1)))</f>
        <v/>
      </c>
      <c r="X309" s="172" t="str">
        <f t="shared" si="34"/>
        <v/>
      </c>
      <c r="Y309" s="138"/>
      <c r="Z309" s="173" t="str">
        <f t="shared" si="35"/>
        <v/>
      </c>
      <c r="AA309" s="174" t="str">
        <f t="shared" si="39"/>
        <v/>
      </c>
      <c r="AB309" s="175" t="str">
        <f t="shared" si="36"/>
        <v/>
      </c>
    </row>
    <row r="310" spans="2:28" ht="15" x14ac:dyDescent="0.25">
      <c r="B310" s="178">
        <f t="shared" si="40"/>
        <v>290</v>
      </c>
      <c r="C310" s="120"/>
      <c r="D310" s="191"/>
      <c r="E310" s="179"/>
      <c r="F310" s="166"/>
      <c r="G310" s="182" t="str">
        <f>IF(""=F310,"",MATCH(1*$F310,'EAPG Table'!$B:$B,0))</f>
        <v/>
      </c>
      <c r="H310" s="179" t="str" cm="1">
        <f t="array" ref="H310">IF($F310="","",INDEX('EAPG Table'!$C:$C,$G310))</f>
        <v/>
      </c>
      <c r="I310" s="180" t="str" cm="1">
        <f t="array" ref="I310">IF($F310="","",IF("EAPG"&lt;&gt;C310,0,INDEX('EAPG Table'!$I:$I,$G310)))</f>
        <v/>
      </c>
      <c r="J310" s="181" t="str" cm="1">
        <f t="array" ref="J310">IF($F310="", "", INDEX('EAPG Table'!$D:$D, $G310))</f>
        <v/>
      </c>
      <c r="K310" s="120"/>
      <c r="L310" s="225" t="str" cm="1">
        <f t="array" ref="L310">IF(""=$F310,"",TRIM(INDEX('EAPG Table'!$F:$F,$G310)))</f>
        <v/>
      </c>
      <c r="M310" s="163"/>
      <c r="N310" s="181" t="str">
        <f t="shared" si="37"/>
        <v/>
      </c>
      <c r="O310" s="181" t="str">
        <f t="shared" si="32"/>
        <v/>
      </c>
      <c r="P310" s="182" t="str" cm="1">
        <f t="array" ref="P310">IF(""=$F310,"",IF(450=1*$F310,  IF(0&lt;COUNTIFS(WeightRange,"&gt;"&amp;0,TypeRange,"2"), TRUE, IF(AND(0&lt;COUNTIFS(WeightRange,"&gt;"&amp;0,TypeRange,"3"),0=COUNTIFS(WeightRange,"&gt;"&amp;0,TypeRange,{"2","2?"})), FALSE, TRUE)), ""))</f>
        <v/>
      </c>
      <c r="Q310" s="182" t="str">
        <f>IF(""=$F310,"",IF(450=$F310,0&lt;COUNTIFS(WeightRange,"&gt;="&amp;$I310,DOSRange,$D310,EAPGRange,$F310,PaidRange,"EAPG")-COUNTIFS($I310:$I$520,$I310,$D310:$D$520,$D310,$F310:$F$520,$F310,$C310:$C$520,"EAPG"),FALSE))</f>
        <v/>
      </c>
      <c r="R310" s="182" t="str" cm="1">
        <f t="array" ref="R310">IF(""=$F310,"",AND("Yes"=$L310,0&lt;SUM(COUNTIFS(WeightRange,"&gt;"&amp;0,DOSRange,$D310,TypeRange,{"2","3","21","22","23","25"}))))</f>
        <v/>
      </c>
      <c r="S310" s="183" t="str">
        <f t="shared" si="38"/>
        <v/>
      </c>
      <c r="T310" s="138"/>
      <c r="U310" s="184" t="str">
        <f t="shared" si="33"/>
        <v/>
      </c>
      <c r="V310" s="185" t="str">
        <f>IF($F310="","",MAX(0.25,IF(AND("2"=$J310,1&lt;COUNTIF(TypeRange,2)),0.5^(COUNTIFS(TypeRange,"2",DOSRange,$D310,WeightRange,"&gt;="&amp;$I310)-COUNTIFS($J310:$J$520,"2",$D310:$D$520,$D310,$I310:$I$520,$I310)),1)))</f>
        <v/>
      </c>
      <c r="W310" s="185" t="str">
        <f>IF($F310="","",MAX(0.25,IF(AND("Yes"=$O310,1&lt;COUNTIFS(AncDiscoRange,"Yes",DOSRange,$D310,EAPGRange,$F310,PaidRange,"EAPG")),0.5^(COUNTIFS(AncDiscoRange,"Yes",WeightRange,"&gt;="&amp;$I310,DOSRange,$D310,EAPGRange,$F310,PaidRange,"EAPG")-COUNTIFS($O310:$O$520,"Yes",$I310:$I$520,$I310,$D310:$D$520,$D310,$F310:$F$520,$F310,$C310:$C$520,"EAPG")),1)))</f>
        <v/>
      </c>
      <c r="X310" s="186" t="str">
        <f t="shared" si="34"/>
        <v/>
      </c>
      <c r="Y310" s="138"/>
      <c r="Z310" s="187" t="str">
        <f t="shared" si="35"/>
        <v/>
      </c>
      <c r="AA310" s="188" t="str">
        <f t="shared" si="39"/>
        <v/>
      </c>
      <c r="AB310" s="189" t="str">
        <f t="shared" si="36"/>
        <v/>
      </c>
    </row>
    <row r="311" spans="2:28" ht="15" x14ac:dyDescent="0.25">
      <c r="B311" s="163">
        <f t="shared" si="40"/>
        <v>291</v>
      </c>
      <c r="C311" s="119"/>
      <c r="D311" s="190"/>
      <c r="E311" s="165"/>
      <c r="F311" s="166"/>
      <c r="G311" s="169" t="str">
        <f>IF(""=F311,"",MATCH(1*$F311,'EAPG Table'!$B:$B,0))</f>
        <v/>
      </c>
      <c r="H311" s="165" t="str" cm="1">
        <f t="array" ref="H311">IF($F311="","",INDEX('EAPG Table'!$C:$C,$G311))</f>
        <v/>
      </c>
      <c r="I311" s="167" t="str" cm="1">
        <f t="array" ref="I311">IF($F311="","",IF("EAPG"&lt;&gt;C311,0,INDEX('EAPG Table'!$I:$I,$G311)))</f>
        <v/>
      </c>
      <c r="J311" s="138" t="str" cm="1">
        <f t="array" ref="J311">IF($F311="", "", INDEX('EAPG Table'!$D:$D, $G311))</f>
        <v/>
      </c>
      <c r="K311" s="119"/>
      <c r="L311" s="224" t="str" cm="1">
        <f t="array" ref="L311">IF(""=$F311,"",TRIM(INDEX('EAPG Table'!$F:$F,$G311)))</f>
        <v/>
      </c>
      <c r="M311" s="163"/>
      <c r="N311" s="138" t="str">
        <f t="shared" si="37"/>
        <v/>
      </c>
      <c r="O311" s="138" t="str">
        <f t="shared" si="32"/>
        <v/>
      </c>
      <c r="P311" s="169" t="str" cm="1">
        <f t="array" ref="P311">IF(""=$F311,"",IF(450=1*$F311,  IF(0&lt;COUNTIFS(WeightRange,"&gt;"&amp;0,TypeRange,"2"), TRUE, IF(AND(0&lt;COUNTIFS(WeightRange,"&gt;"&amp;0,TypeRange,"3"),0=COUNTIFS(WeightRange,"&gt;"&amp;0,TypeRange,{"2","2?"})), FALSE, TRUE)), ""))</f>
        <v/>
      </c>
      <c r="Q311" s="169" t="str">
        <f>IF(""=$F311,"",IF(450=$F311,0&lt;COUNTIFS(WeightRange,"&gt;="&amp;$I311,DOSRange,$D311,EAPGRange,$F311,PaidRange,"EAPG")-COUNTIFS($I311:$I$520,$I311,$D311:$D$520,$D311,$F311:$F$520,$F311,$C311:$C$520,"EAPG"),FALSE))</f>
        <v/>
      </c>
      <c r="R311" s="169" t="str" cm="1">
        <f t="array" ref="R311">IF(""=$F311,"",AND("Yes"=$L311,0&lt;SUM(COUNTIFS(WeightRange,"&gt;"&amp;0,DOSRange,$D311,TypeRange,{"2","3","21","22","23","25"}))))</f>
        <v/>
      </c>
      <c r="S311" s="170" t="str">
        <f t="shared" si="38"/>
        <v/>
      </c>
      <c r="T311" s="138"/>
      <c r="U311" s="177" t="str">
        <f t="shared" si="33"/>
        <v/>
      </c>
      <c r="V311" s="171" t="str">
        <f>IF($F311="","",MAX(0.25,IF(AND("2"=$J311,1&lt;COUNTIF(TypeRange,2)),0.5^(COUNTIFS(TypeRange,"2",DOSRange,$D311,WeightRange,"&gt;="&amp;$I311)-COUNTIFS($J311:$J$520,"2",$D311:$D$520,$D311,$I311:$I$520,$I311)),1)))</f>
        <v/>
      </c>
      <c r="W311" s="171" t="str">
        <f>IF($F311="","",MAX(0.25,IF(AND("Yes"=$O311,1&lt;COUNTIFS(AncDiscoRange,"Yes",DOSRange,$D311,EAPGRange,$F311,PaidRange,"EAPG")),0.5^(COUNTIFS(AncDiscoRange,"Yes",WeightRange,"&gt;="&amp;$I311,DOSRange,$D311,EAPGRange,$F311,PaidRange,"EAPG")-COUNTIFS($O311:$O$520,"Yes",$I311:$I$520,$I311,$D311:$D$520,$D311,$F311:$F$520,$F311,$C311:$C$520,"EAPG")),1)))</f>
        <v/>
      </c>
      <c r="X311" s="172" t="str">
        <f t="shared" si="34"/>
        <v/>
      </c>
      <c r="Y311" s="138"/>
      <c r="Z311" s="173" t="str">
        <f t="shared" si="35"/>
        <v/>
      </c>
      <c r="AA311" s="174" t="str">
        <f t="shared" si="39"/>
        <v/>
      </c>
      <c r="AB311" s="175" t="str">
        <f t="shared" si="36"/>
        <v/>
      </c>
    </row>
    <row r="312" spans="2:28" ht="15" x14ac:dyDescent="0.25">
      <c r="B312" s="163">
        <f t="shared" si="40"/>
        <v>292</v>
      </c>
      <c r="C312" s="119"/>
      <c r="D312" s="190"/>
      <c r="E312" s="165"/>
      <c r="F312" s="166"/>
      <c r="G312" s="169" t="str">
        <f>IF(""=F312,"",MATCH(1*$F312,'EAPG Table'!$B:$B,0))</f>
        <v/>
      </c>
      <c r="H312" s="165" t="str" cm="1">
        <f t="array" ref="H312">IF($F312="","",INDEX('EAPG Table'!$C:$C,$G312))</f>
        <v/>
      </c>
      <c r="I312" s="167" t="str" cm="1">
        <f t="array" ref="I312">IF($F312="","",IF("EAPG"&lt;&gt;C312,0,INDEX('EAPG Table'!$I:$I,$G312)))</f>
        <v/>
      </c>
      <c r="J312" s="138" t="str" cm="1">
        <f t="array" ref="J312">IF($F312="", "", INDEX('EAPG Table'!$D:$D, $G312))</f>
        <v/>
      </c>
      <c r="K312" s="119"/>
      <c r="L312" s="224" t="str" cm="1">
        <f t="array" ref="L312">IF(""=$F312,"",TRIM(INDEX('EAPG Table'!$F:$F,$G312)))</f>
        <v/>
      </c>
      <c r="M312" s="163"/>
      <c r="N312" s="138" t="str">
        <f t="shared" si="37"/>
        <v/>
      </c>
      <c r="O312" s="138" t="str">
        <f t="shared" si="32"/>
        <v/>
      </c>
      <c r="P312" s="169" t="str" cm="1">
        <f t="array" ref="P312">IF(""=$F312,"",IF(450=1*$F312,  IF(0&lt;COUNTIFS(WeightRange,"&gt;"&amp;0,TypeRange,"2"), TRUE, IF(AND(0&lt;COUNTIFS(WeightRange,"&gt;"&amp;0,TypeRange,"3"),0=COUNTIFS(WeightRange,"&gt;"&amp;0,TypeRange,{"2","2?"})), FALSE, TRUE)), ""))</f>
        <v/>
      </c>
      <c r="Q312" s="169" t="str">
        <f>IF(""=$F312,"",IF(450=$F312,0&lt;COUNTIFS(WeightRange,"&gt;="&amp;$I312,DOSRange,$D312,EAPGRange,$F312,PaidRange,"EAPG")-COUNTIFS($I312:$I$520,$I312,$D312:$D$520,$D312,$F312:$F$520,$F312,$C312:$C$520,"EAPG"),FALSE))</f>
        <v/>
      </c>
      <c r="R312" s="169" t="str" cm="1">
        <f t="array" ref="R312">IF(""=$F312,"",AND("Yes"=$L312,0&lt;SUM(COUNTIFS(WeightRange,"&gt;"&amp;0,DOSRange,$D312,TypeRange,{"2","3","21","22","23","25"}))))</f>
        <v/>
      </c>
      <c r="S312" s="170" t="str">
        <f t="shared" si="38"/>
        <v/>
      </c>
      <c r="T312" s="138"/>
      <c r="U312" s="177" t="str">
        <f t="shared" si="33"/>
        <v/>
      </c>
      <c r="V312" s="171" t="str">
        <f>IF($F312="","",MAX(0.25,IF(AND("2"=$J312,1&lt;COUNTIF(TypeRange,2)),0.5^(COUNTIFS(TypeRange,"2",DOSRange,$D312,WeightRange,"&gt;="&amp;$I312)-COUNTIFS($J312:$J$520,"2",$D312:$D$520,$D312,$I312:$I$520,$I312)),1)))</f>
        <v/>
      </c>
      <c r="W312" s="171" t="str">
        <f>IF($F312="","",MAX(0.25,IF(AND("Yes"=$O312,1&lt;COUNTIFS(AncDiscoRange,"Yes",DOSRange,$D312,EAPGRange,$F312,PaidRange,"EAPG")),0.5^(COUNTIFS(AncDiscoRange,"Yes",WeightRange,"&gt;="&amp;$I312,DOSRange,$D312,EAPGRange,$F312,PaidRange,"EAPG")-COUNTIFS($O312:$O$520,"Yes",$I312:$I$520,$I312,$D312:$D$520,$D312,$F312:$F$520,$F312,$C312:$C$520,"EAPG")),1)))</f>
        <v/>
      </c>
      <c r="X312" s="172" t="str">
        <f t="shared" si="34"/>
        <v/>
      </c>
      <c r="Y312" s="138"/>
      <c r="Z312" s="173" t="str">
        <f t="shared" si="35"/>
        <v/>
      </c>
      <c r="AA312" s="174" t="str">
        <f t="shared" si="39"/>
        <v/>
      </c>
      <c r="AB312" s="175" t="str">
        <f t="shared" si="36"/>
        <v/>
      </c>
    </row>
    <row r="313" spans="2:28" ht="15" x14ac:dyDescent="0.25">
      <c r="B313" s="163">
        <f t="shared" si="40"/>
        <v>293</v>
      </c>
      <c r="C313" s="119"/>
      <c r="D313" s="190"/>
      <c r="E313" s="165"/>
      <c r="F313" s="166"/>
      <c r="G313" s="169" t="str">
        <f>IF(""=F313,"",MATCH(1*$F313,'EAPG Table'!$B:$B,0))</f>
        <v/>
      </c>
      <c r="H313" s="165" t="str" cm="1">
        <f t="array" ref="H313">IF($F313="","",INDEX('EAPG Table'!$C:$C,$G313))</f>
        <v/>
      </c>
      <c r="I313" s="167" t="str" cm="1">
        <f t="array" ref="I313">IF($F313="","",IF("EAPG"&lt;&gt;C313,0,INDEX('EAPG Table'!$I:$I,$G313)))</f>
        <v/>
      </c>
      <c r="J313" s="138" t="str" cm="1">
        <f t="array" ref="J313">IF($F313="", "", INDEX('EAPG Table'!$D:$D, $G313))</f>
        <v/>
      </c>
      <c r="K313" s="119"/>
      <c r="L313" s="224" t="str" cm="1">
        <f t="array" ref="L313">IF(""=$F313,"",TRIM(INDEX('EAPG Table'!$F:$F,$G313)))</f>
        <v/>
      </c>
      <c r="M313" s="163"/>
      <c r="N313" s="138" t="str">
        <f t="shared" si="37"/>
        <v/>
      </c>
      <c r="O313" s="138" t="str">
        <f t="shared" si="32"/>
        <v/>
      </c>
      <c r="P313" s="169" t="str" cm="1">
        <f t="array" ref="P313">IF(""=$F313,"",IF(450=1*$F313,  IF(0&lt;COUNTIFS(WeightRange,"&gt;"&amp;0,TypeRange,"2"), TRUE, IF(AND(0&lt;COUNTIFS(WeightRange,"&gt;"&amp;0,TypeRange,"3"),0=COUNTIFS(WeightRange,"&gt;"&amp;0,TypeRange,{"2","2?"})), FALSE, TRUE)), ""))</f>
        <v/>
      </c>
      <c r="Q313" s="169" t="str">
        <f>IF(""=$F313,"",IF(450=$F313,0&lt;COUNTIFS(WeightRange,"&gt;="&amp;$I313,DOSRange,$D313,EAPGRange,$F313,PaidRange,"EAPG")-COUNTIFS($I313:$I$520,$I313,$D313:$D$520,$D313,$F313:$F$520,$F313,$C313:$C$520,"EAPG"),FALSE))</f>
        <v/>
      </c>
      <c r="R313" s="169" t="str" cm="1">
        <f t="array" ref="R313">IF(""=$F313,"",AND("Yes"=$L313,0&lt;SUM(COUNTIFS(WeightRange,"&gt;"&amp;0,DOSRange,$D313,TypeRange,{"2","3","21","22","23","25"}))))</f>
        <v/>
      </c>
      <c r="S313" s="170" t="str">
        <f t="shared" si="38"/>
        <v/>
      </c>
      <c r="T313" s="138"/>
      <c r="U313" s="177" t="str">
        <f t="shared" si="33"/>
        <v/>
      </c>
      <c r="V313" s="171" t="str">
        <f>IF($F313="","",MAX(0.25,IF(AND("2"=$J313,1&lt;COUNTIF(TypeRange,2)),0.5^(COUNTIFS(TypeRange,"2",DOSRange,$D313,WeightRange,"&gt;="&amp;$I313)-COUNTIFS($J313:$J$520,"2",$D313:$D$520,$D313,$I313:$I$520,$I313)),1)))</f>
        <v/>
      </c>
      <c r="W313" s="171" t="str">
        <f>IF($F313="","",MAX(0.25,IF(AND("Yes"=$O313,1&lt;COUNTIFS(AncDiscoRange,"Yes",DOSRange,$D313,EAPGRange,$F313,PaidRange,"EAPG")),0.5^(COUNTIFS(AncDiscoRange,"Yes",WeightRange,"&gt;="&amp;$I313,DOSRange,$D313,EAPGRange,$F313,PaidRange,"EAPG")-COUNTIFS($O313:$O$520,"Yes",$I313:$I$520,$I313,$D313:$D$520,$D313,$F313:$F$520,$F313,$C313:$C$520,"EAPG")),1)))</f>
        <v/>
      </c>
      <c r="X313" s="172" t="str">
        <f t="shared" si="34"/>
        <v/>
      </c>
      <c r="Y313" s="138"/>
      <c r="Z313" s="173" t="str">
        <f t="shared" si="35"/>
        <v/>
      </c>
      <c r="AA313" s="174" t="str">
        <f t="shared" si="39"/>
        <v/>
      </c>
      <c r="AB313" s="175" t="str">
        <f t="shared" si="36"/>
        <v/>
      </c>
    </row>
    <row r="314" spans="2:28" ht="15" x14ac:dyDescent="0.25">
      <c r="B314" s="163">
        <f t="shared" si="40"/>
        <v>294</v>
      </c>
      <c r="C314" s="119"/>
      <c r="D314" s="190"/>
      <c r="E314" s="165"/>
      <c r="F314" s="166"/>
      <c r="G314" s="169" t="str">
        <f>IF(""=F314,"",MATCH(1*$F314,'EAPG Table'!$B:$B,0))</f>
        <v/>
      </c>
      <c r="H314" s="165" t="str" cm="1">
        <f t="array" ref="H314">IF($F314="","",INDEX('EAPG Table'!$C:$C,$G314))</f>
        <v/>
      </c>
      <c r="I314" s="167" t="str" cm="1">
        <f t="array" ref="I314">IF($F314="","",IF("EAPG"&lt;&gt;C314,0,INDEX('EAPG Table'!$I:$I,$G314)))</f>
        <v/>
      </c>
      <c r="J314" s="138" t="str" cm="1">
        <f t="array" ref="J314">IF($F314="", "", INDEX('EAPG Table'!$D:$D, $G314))</f>
        <v/>
      </c>
      <c r="K314" s="119"/>
      <c r="L314" s="224" t="str" cm="1">
        <f t="array" ref="L314">IF(""=$F314,"",TRIM(INDEX('EAPG Table'!$F:$F,$G314)))</f>
        <v/>
      </c>
      <c r="M314" s="163"/>
      <c r="N314" s="138" t="str">
        <f t="shared" si="37"/>
        <v/>
      </c>
      <c r="O314" s="138" t="str">
        <f t="shared" si="32"/>
        <v/>
      </c>
      <c r="P314" s="169" t="str" cm="1">
        <f t="array" ref="P314">IF(""=$F314,"",IF(450=1*$F314,  IF(0&lt;COUNTIFS(WeightRange,"&gt;"&amp;0,TypeRange,"2"), TRUE, IF(AND(0&lt;COUNTIFS(WeightRange,"&gt;"&amp;0,TypeRange,"3"),0=COUNTIFS(WeightRange,"&gt;"&amp;0,TypeRange,{"2","2?"})), FALSE, TRUE)), ""))</f>
        <v/>
      </c>
      <c r="Q314" s="169" t="str">
        <f>IF(""=$F314,"",IF(450=$F314,0&lt;COUNTIFS(WeightRange,"&gt;="&amp;$I314,DOSRange,$D314,EAPGRange,$F314,PaidRange,"EAPG")-COUNTIFS($I314:$I$520,$I314,$D314:$D$520,$D314,$F314:$F$520,$F314,$C314:$C$520,"EAPG"),FALSE))</f>
        <v/>
      </c>
      <c r="R314" s="169" t="str" cm="1">
        <f t="array" ref="R314">IF(""=$F314,"",AND("Yes"=$L314,0&lt;SUM(COUNTIFS(WeightRange,"&gt;"&amp;0,DOSRange,$D314,TypeRange,{"2","3","21","22","23","25"}))))</f>
        <v/>
      </c>
      <c r="S314" s="170" t="str">
        <f t="shared" si="38"/>
        <v/>
      </c>
      <c r="T314" s="138"/>
      <c r="U314" s="177" t="str">
        <f t="shared" si="33"/>
        <v/>
      </c>
      <c r="V314" s="171" t="str">
        <f>IF($F314="","",MAX(0.25,IF(AND("2"=$J314,1&lt;COUNTIF(TypeRange,2)),0.5^(COUNTIFS(TypeRange,"2",DOSRange,$D314,WeightRange,"&gt;="&amp;$I314)-COUNTIFS($J314:$J$520,"2",$D314:$D$520,$D314,$I314:$I$520,$I314)),1)))</f>
        <v/>
      </c>
      <c r="W314" s="171" t="str">
        <f>IF($F314="","",MAX(0.25,IF(AND("Yes"=$O314,1&lt;COUNTIFS(AncDiscoRange,"Yes",DOSRange,$D314,EAPGRange,$F314,PaidRange,"EAPG")),0.5^(COUNTIFS(AncDiscoRange,"Yes",WeightRange,"&gt;="&amp;$I314,DOSRange,$D314,EAPGRange,$F314,PaidRange,"EAPG")-COUNTIFS($O314:$O$520,"Yes",$I314:$I$520,$I314,$D314:$D$520,$D314,$F314:$F$520,$F314,$C314:$C$520,"EAPG")),1)))</f>
        <v/>
      </c>
      <c r="X314" s="172" t="str">
        <f t="shared" si="34"/>
        <v/>
      </c>
      <c r="Y314" s="138"/>
      <c r="Z314" s="173" t="str">
        <f t="shared" si="35"/>
        <v/>
      </c>
      <c r="AA314" s="174" t="str">
        <f t="shared" si="39"/>
        <v/>
      </c>
      <c r="AB314" s="175" t="str">
        <f t="shared" si="36"/>
        <v/>
      </c>
    </row>
    <row r="315" spans="2:28" ht="15" x14ac:dyDescent="0.25">
      <c r="B315" s="178">
        <f t="shared" si="40"/>
        <v>295</v>
      </c>
      <c r="C315" s="120"/>
      <c r="D315" s="191"/>
      <c r="E315" s="179"/>
      <c r="F315" s="166"/>
      <c r="G315" s="182" t="str">
        <f>IF(""=F315,"",MATCH(1*$F315,'EAPG Table'!$B:$B,0))</f>
        <v/>
      </c>
      <c r="H315" s="179" t="str" cm="1">
        <f t="array" ref="H315">IF($F315="","",INDEX('EAPG Table'!$C:$C,$G315))</f>
        <v/>
      </c>
      <c r="I315" s="180" t="str" cm="1">
        <f t="array" ref="I315">IF($F315="","",IF("EAPG"&lt;&gt;C315,0,INDEX('EAPG Table'!$I:$I,$G315)))</f>
        <v/>
      </c>
      <c r="J315" s="181" t="str" cm="1">
        <f t="array" ref="J315">IF($F315="", "", INDEX('EAPG Table'!$D:$D, $G315))</f>
        <v/>
      </c>
      <c r="K315" s="120"/>
      <c r="L315" s="225" t="str" cm="1">
        <f t="array" ref="L315">IF(""=$F315,"",TRIM(INDEX('EAPG Table'!$F:$F,$G315)))</f>
        <v/>
      </c>
      <c r="M315" s="163"/>
      <c r="N315" s="181" t="str">
        <f t="shared" si="37"/>
        <v/>
      </c>
      <c r="O315" s="181" t="str">
        <f t="shared" si="32"/>
        <v/>
      </c>
      <c r="P315" s="182" t="str" cm="1">
        <f t="array" ref="P315">IF(""=$F315,"",IF(450=1*$F315,  IF(0&lt;COUNTIFS(WeightRange,"&gt;"&amp;0,TypeRange,"2"), TRUE, IF(AND(0&lt;COUNTIFS(WeightRange,"&gt;"&amp;0,TypeRange,"3"),0=COUNTIFS(WeightRange,"&gt;"&amp;0,TypeRange,{"2","2?"})), FALSE, TRUE)), ""))</f>
        <v/>
      </c>
      <c r="Q315" s="182" t="str">
        <f>IF(""=$F315,"",IF(450=$F315,0&lt;COUNTIFS(WeightRange,"&gt;="&amp;$I315,DOSRange,$D315,EAPGRange,$F315,PaidRange,"EAPG")-COUNTIFS($I315:$I$520,$I315,$D315:$D$520,$D315,$F315:$F$520,$F315,$C315:$C$520,"EAPG"),FALSE))</f>
        <v/>
      </c>
      <c r="R315" s="182" t="str" cm="1">
        <f t="array" ref="R315">IF(""=$F315,"",AND("Yes"=$L315,0&lt;SUM(COUNTIFS(WeightRange,"&gt;"&amp;0,DOSRange,$D315,TypeRange,{"2","3","21","22","23","25"}))))</f>
        <v/>
      </c>
      <c r="S315" s="183" t="str">
        <f t="shared" si="38"/>
        <v/>
      </c>
      <c r="T315" s="138"/>
      <c r="U315" s="184" t="str">
        <f t="shared" si="33"/>
        <v/>
      </c>
      <c r="V315" s="185" t="str">
        <f>IF($F315="","",MAX(0.25,IF(AND("2"=$J315,1&lt;COUNTIF(TypeRange,2)),0.5^(COUNTIFS(TypeRange,"2",DOSRange,$D315,WeightRange,"&gt;="&amp;$I315)-COUNTIFS($J315:$J$520,"2",$D315:$D$520,$D315,$I315:$I$520,$I315)),1)))</f>
        <v/>
      </c>
      <c r="W315" s="185" t="str">
        <f>IF($F315="","",MAX(0.25,IF(AND("Yes"=$O315,1&lt;COUNTIFS(AncDiscoRange,"Yes",DOSRange,$D315,EAPGRange,$F315,PaidRange,"EAPG")),0.5^(COUNTIFS(AncDiscoRange,"Yes",WeightRange,"&gt;="&amp;$I315,DOSRange,$D315,EAPGRange,$F315,PaidRange,"EAPG")-COUNTIFS($O315:$O$520,"Yes",$I315:$I$520,$I315,$D315:$D$520,$D315,$F315:$F$520,$F315,$C315:$C$520,"EAPG")),1)))</f>
        <v/>
      </c>
      <c r="X315" s="186" t="str">
        <f t="shared" si="34"/>
        <v/>
      </c>
      <c r="Y315" s="138"/>
      <c r="Z315" s="187" t="str">
        <f t="shared" si="35"/>
        <v/>
      </c>
      <c r="AA315" s="188" t="str">
        <f t="shared" si="39"/>
        <v/>
      </c>
      <c r="AB315" s="189" t="str">
        <f t="shared" si="36"/>
        <v/>
      </c>
    </row>
    <row r="316" spans="2:28" ht="15" x14ac:dyDescent="0.25">
      <c r="B316" s="163">
        <f t="shared" si="40"/>
        <v>296</v>
      </c>
      <c r="C316" s="119"/>
      <c r="D316" s="190"/>
      <c r="E316" s="165"/>
      <c r="F316" s="166"/>
      <c r="G316" s="169" t="str">
        <f>IF(""=F316,"",MATCH(1*$F316,'EAPG Table'!$B:$B,0))</f>
        <v/>
      </c>
      <c r="H316" s="165" t="str" cm="1">
        <f t="array" ref="H316">IF($F316="","",INDEX('EAPG Table'!$C:$C,$G316))</f>
        <v/>
      </c>
      <c r="I316" s="167" t="str" cm="1">
        <f t="array" ref="I316">IF($F316="","",IF("EAPG"&lt;&gt;C316,0,INDEX('EAPG Table'!$I:$I,$G316)))</f>
        <v/>
      </c>
      <c r="J316" s="138" t="str" cm="1">
        <f t="array" ref="J316">IF($F316="", "", INDEX('EAPG Table'!$D:$D, $G316))</f>
        <v/>
      </c>
      <c r="K316" s="119"/>
      <c r="L316" s="224" t="str" cm="1">
        <f t="array" ref="L316">IF(""=$F316,"",TRIM(INDEX('EAPG Table'!$F:$F,$G316)))</f>
        <v/>
      </c>
      <c r="M316" s="163"/>
      <c r="N316" s="138" t="str">
        <f t="shared" si="37"/>
        <v/>
      </c>
      <c r="O316" s="138" t="str">
        <f t="shared" si="32"/>
        <v/>
      </c>
      <c r="P316" s="169" t="str" cm="1">
        <f t="array" ref="P316">IF(""=$F316,"",IF(450=1*$F316,  IF(0&lt;COUNTIFS(WeightRange,"&gt;"&amp;0,TypeRange,"2"), TRUE, IF(AND(0&lt;COUNTIFS(WeightRange,"&gt;"&amp;0,TypeRange,"3"),0=COUNTIFS(WeightRange,"&gt;"&amp;0,TypeRange,{"2","2?"})), FALSE, TRUE)), ""))</f>
        <v/>
      </c>
      <c r="Q316" s="169" t="str">
        <f>IF(""=$F316,"",IF(450=$F316,0&lt;COUNTIFS(WeightRange,"&gt;="&amp;$I316,DOSRange,$D316,EAPGRange,$F316,PaidRange,"EAPG")-COUNTIFS($I316:$I$520,$I316,$D316:$D$520,$D316,$F316:$F$520,$F316,$C316:$C$520,"EAPG"),FALSE))</f>
        <v/>
      </c>
      <c r="R316" s="169" t="str" cm="1">
        <f t="array" ref="R316">IF(""=$F316,"",AND("Yes"=$L316,0&lt;SUM(COUNTIFS(WeightRange,"&gt;"&amp;0,DOSRange,$D316,TypeRange,{"2","3","21","22","23","25"}))))</f>
        <v/>
      </c>
      <c r="S316" s="170" t="str">
        <f t="shared" si="38"/>
        <v/>
      </c>
      <c r="T316" s="138"/>
      <c r="U316" s="177" t="str">
        <f t="shared" si="33"/>
        <v/>
      </c>
      <c r="V316" s="171" t="str">
        <f>IF($F316="","",MAX(0.25,IF(AND("2"=$J316,1&lt;COUNTIF(TypeRange,2)),0.5^(COUNTIFS(TypeRange,"2",DOSRange,$D316,WeightRange,"&gt;="&amp;$I316)-COUNTIFS($J316:$J$520,"2",$D316:$D$520,$D316,$I316:$I$520,$I316)),1)))</f>
        <v/>
      </c>
      <c r="W316" s="171" t="str">
        <f>IF($F316="","",MAX(0.25,IF(AND("Yes"=$O316,1&lt;COUNTIFS(AncDiscoRange,"Yes",DOSRange,$D316,EAPGRange,$F316,PaidRange,"EAPG")),0.5^(COUNTIFS(AncDiscoRange,"Yes",WeightRange,"&gt;="&amp;$I316,DOSRange,$D316,EAPGRange,$F316,PaidRange,"EAPG")-COUNTIFS($O316:$O$520,"Yes",$I316:$I$520,$I316,$D316:$D$520,$D316,$F316:$F$520,$F316,$C316:$C$520,"EAPG")),1)))</f>
        <v/>
      </c>
      <c r="X316" s="172" t="str">
        <f t="shared" si="34"/>
        <v/>
      </c>
      <c r="Y316" s="138"/>
      <c r="Z316" s="173" t="str">
        <f t="shared" si="35"/>
        <v/>
      </c>
      <c r="AA316" s="174" t="str">
        <f t="shared" si="39"/>
        <v/>
      </c>
      <c r="AB316" s="175" t="str">
        <f t="shared" si="36"/>
        <v/>
      </c>
    </row>
    <row r="317" spans="2:28" ht="15" x14ac:dyDescent="0.25">
      <c r="B317" s="163">
        <f t="shared" si="40"/>
        <v>297</v>
      </c>
      <c r="C317" s="119"/>
      <c r="D317" s="190"/>
      <c r="E317" s="165"/>
      <c r="F317" s="166"/>
      <c r="G317" s="169" t="str">
        <f>IF(""=F317,"",MATCH(1*$F317,'EAPG Table'!$B:$B,0))</f>
        <v/>
      </c>
      <c r="H317" s="165" t="str" cm="1">
        <f t="array" ref="H317">IF($F317="","",INDEX('EAPG Table'!$C:$C,$G317))</f>
        <v/>
      </c>
      <c r="I317" s="167" t="str" cm="1">
        <f t="array" ref="I317">IF($F317="","",IF("EAPG"&lt;&gt;C317,0,INDEX('EAPG Table'!$I:$I,$G317)))</f>
        <v/>
      </c>
      <c r="J317" s="138" t="str" cm="1">
        <f t="array" ref="J317">IF($F317="", "", INDEX('EAPG Table'!$D:$D, $G317))</f>
        <v/>
      </c>
      <c r="K317" s="119"/>
      <c r="L317" s="224" t="str" cm="1">
        <f t="array" ref="L317">IF(""=$F317,"",TRIM(INDEX('EAPG Table'!$F:$F,$G317)))</f>
        <v/>
      </c>
      <c r="M317" s="163"/>
      <c r="N317" s="138" t="str">
        <f t="shared" si="37"/>
        <v/>
      </c>
      <c r="O317" s="138" t="str">
        <f t="shared" si="32"/>
        <v/>
      </c>
      <c r="P317" s="169" t="str" cm="1">
        <f t="array" ref="P317">IF(""=$F317,"",IF(450=1*$F317,  IF(0&lt;COUNTIFS(WeightRange,"&gt;"&amp;0,TypeRange,"2"), TRUE, IF(AND(0&lt;COUNTIFS(WeightRange,"&gt;"&amp;0,TypeRange,"3"),0=COUNTIFS(WeightRange,"&gt;"&amp;0,TypeRange,{"2","2?"})), FALSE, TRUE)), ""))</f>
        <v/>
      </c>
      <c r="Q317" s="169" t="str">
        <f>IF(""=$F317,"",IF(450=$F317,0&lt;COUNTIFS(WeightRange,"&gt;="&amp;$I317,DOSRange,$D317,EAPGRange,$F317,PaidRange,"EAPG")-COUNTIFS($I317:$I$520,$I317,$D317:$D$520,$D317,$F317:$F$520,$F317,$C317:$C$520,"EAPG"),FALSE))</f>
        <v/>
      </c>
      <c r="R317" s="169" t="str" cm="1">
        <f t="array" ref="R317">IF(""=$F317,"",AND("Yes"=$L317,0&lt;SUM(COUNTIFS(WeightRange,"&gt;"&amp;0,DOSRange,$D317,TypeRange,{"2","3","21","22","23","25"}))))</f>
        <v/>
      </c>
      <c r="S317" s="170" t="str">
        <f t="shared" si="38"/>
        <v/>
      </c>
      <c r="T317" s="138"/>
      <c r="U317" s="177" t="str">
        <f t="shared" si="33"/>
        <v/>
      </c>
      <c r="V317" s="171" t="str">
        <f>IF($F317="","",MAX(0.25,IF(AND("2"=$J317,1&lt;COUNTIF(TypeRange,2)),0.5^(COUNTIFS(TypeRange,"2",DOSRange,$D317,WeightRange,"&gt;="&amp;$I317)-COUNTIFS($J317:$J$520,"2",$D317:$D$520,$D317,$I317:$I$520,$I317)),1)))</f>
        <v/>
      </c>
      <c r="W317" s="171" t="str">
        <f>IF($F317="","",MAX(0.25,IF(AND("Yes"=$O317,1&lt;COUNTIFS(AncDiscoRange,"Yes",DOSRange,$D317,EAPGRange,$F317,PaidRange,"EAPG")),0.5^(COUNTIFS(AncDiscoRange,"Yes",WeightRange,"&gt;="&amp;$I317,DOSRange,$D317,EAPGRange,$F317,PaidRange,"EAPG")-COUNTIFS($O317:$O$520,"Yes",$I317:$I$520,$I317,$D317:$D$520,$D317,$F317:$F$520,$F317,$C317:$C$520,"EAPG")),1)))</f>
        <v/>
      </c>
      <c r="X317" s="172" t="str">
        <f t="shared" si="34"/>
        <v/>
      </c>
      <c r="Y317" s="138"/>
      <c r="Z317" s="173" t="str">
        <f t="shared" si="35"/>
        <v/>
      </c>
      <c r="AA317" s="174" t="str">
        <f t="shared" si="39"/>
        <v/>
      </c>
      <c r="AB317" s="175" t="str">
        <f t="shared" si="36"/>
        <v/>
      </c>
    </row>
    <row r="318" spans="2:28" ht="15" x14ac:dyDescent="0.25">
      <c r="B318" s="163">
        <f t="shared" si="40"/>
        <v>298</v>
      </c>
      <c r="C318" s="119"/>
      <c r="D318" s="190"/>
      <c r="E318" s="165"/>
      <c r="F318" s="166"/>
      <c r="G318" s="169" t="str">
        <f>IF(""=F318,"",MATCH(1*$F318,'EAPG Table'!$B:$B,0))</f>
        <v/>
      </c>
      <c r="H318" s="165" t="str" cm="1">
        <f t="array" ref="H318">IF($F318="","",INDEX('EAPG Table'!$C:$C,$G318))</f>
        <v/>
      </c>
      <c r="I318" s="167" t="str" cm="1">
        <f t="array" ref="I318">IF($F318="","",IF("EAPG"&lt;&gt;C318,0,INDEX('EAPG Table'!$I:$I,$G318)))</f>
        <v/>
      </c>
      <c r="J318" s="138" t="str" cm="1">
        <f t="array" ref="J318">IF($F318="", "", INDEX('EAPG Table'!$D:$D, $G318))</f>
        <v/>
      </c>
      <c r="K318" s="119"/>
      <c r="L318" s="224" t="str" cm="1">
        <f t="array" ref="L318">IF(""=$F318,"",TRIM(INDEX('EAPG Table'!$F:$F,$G318)))</f>
        <v/>
      </c>
      <c r="M318" s="163"/>
      <c r="N318" s="138" t="str">
        <f t="shared" si="37"/>
        <v/>
      </c>
      <c r="O318" s="138" t="str">
        <f t="shared" si="32"/>
        <v/>
      </c>
      <c r="P318" s="169" t="str" cm="1">
        <f t="array" ref="P318">IF(""=$F318,"",IF(450=1*$F318,  IF(0&lt;COUNTIFS(WeightRange,"&gt;"&amp;0,TypeRange,"2"), TRUE, IF(AND(0&lt;COUNTIFS(WeightRange,"&gt;"&amp;0,TypeRange,"3"),0=COUNTIFS(WeightRange,"&gt;"&amp;0,TypeRange,{"2","2?"})), FALSE, TRUE)), ""))</f>
        <v/>
      </c>
      <c r="Q318" s="169" t="str">
        <f>IF(""=$F318,"",IF(450=$F318,0&lt;COUNTIFS(WeightRange,"&gt;="&amp;$I318,DOSRange,$D318,EAPGRange,$F318,PaidRange,"EAPG")-COUNTIFS($I318:$I$520,$I318,$D318:$D$520,$D318,$F318:$F$520,$F318,$C318:$C$520,"EAPG"),FALSE))</f>
        <v/>
      </c>
      <c r="R318" s="169" t="str" cm="1">
        <f t="array" ref="R318">IF(""=$F318,"",AND("Yes"=$L318,0&lt;SUM(COUNTIFS(WeightRange,"&gt;"&amp;0,DOSRange,$D318,TypeRange,{"2","3","21","22","23","25"}))))</f>
        <v/>
      </c>
      <c r="S318" s="170" t="str">
        <f t="shared" si="38"/>
        <v/>
      </c>
      <c r="T318" s="138"/>
      <c r="U318" s="177" t="str">
        <f t="shared" si="33"/>
        <v/>
      </c>
      <c r="V318" s="171" t="str">
        <f>IF($F318="","",MAX(0.25,IF(AND("2"=$J318,1&lt;COUNTIF(TypeRange,2)),0.5^(COUNTIFS(TypeRange,"2",DOSRange,$D318,WeightRange,"&gt;="&amp;$I318)-COUNTIFS($J318:$J$520,"2",$D318:$D$520,$D318,$I318:$I$520,$I318)),1)))</f>
        <v/>
      </c>
      <c r="W318" s="171" t="str">
        <f>IF($F318="","",MAX(0.25,IF(AND("Yes"=$O318,1&lt;COUNTIFS(AncDiscoRange,"Yes",DOSRange,$D318,EAPGRange,$F318,PaidRange,"EAPG")),0.5^(COUNTIFS(AncDiscoRange,"Yes",WeightRange,"&gt;="&amp;$I318,DOSRange,$D318,EAPGRange,$F318,PaidRange,"EAPG")-COUNTIFS($O318:$O$520,"Yes",$I318:$I$520,$I318,$D318:$D$520,$D318,$F318:$F$520,$F318,$C318:$C$520,"EAPG")),1)))</f>
        <v/>
      </c>
      <c r="X318" s="172" t="str">
        <f t="shared" si="34"/>
        <v/>
      </c>
      <c r="Y318" s="138"/>
      <c r="Z318" s="173" t="str">
        <f t="shared" si="35"/>
        <v/>
      </c>
      <c r="AA318" s="174" t="str">
        <f t="shared" si="39"/>
        <v/>
      </c>
      <c r="AB318" s="175" t="str">
        <f t="shared" si="36"/>
        <v/>
      </c>
    </row>
    <row r="319" spans="2:28" ht="15" x14ac:dyDescent="0.25">
      <c r="B319" s="163">
        <f t="shared" si="40"/>
        <v>299</v>
      </c>
      <c r="C319" s="119"/>
      <c r="D319" s="190"/>
      <c r="E319" s="165"/>
      <c r="F319" s="166"/>
      <c r="G319" s="169" t="str">
        <f>IF(""=F319,"",MATCH(1*$F319,'EAPG Table'!$B:$B,0))</f>
        <v/>
      </c>
      <c r="H319" s="165" t="str" cm="1">
        <f t="array" ref="H319">IF($F319="","",INDEX('EAPG Table'!$C:$C,$G319))</f>
        <v/>
      </c>
      <c r="I319" s="167" t="str" cm="1">
        <f t="array" ref="I319">IF($F319="","",IF("EAPG"&lt;&gt;C319,0,INDEX('EAPG Table'!$I:$I,$G319)))</f>
        <v/>
      </c>
      <c r="J319" s="138" t="str" cm="1">
        <f t="array" ref="J319">IF($F319="", "", INDEX('EAPG Table'!$D:$D, $G319))</f>
        <v/>
      </c>
      <c r="K319" s="119"/>
      <c r="L319" s="224" t="str" cm="1">
        <f t="array" ref="L319">IF(""=$F319,"",TRIM(INDEX('EAPG Table'!$F:$F,$G319)))</f>
        <v/>
      </c>
      <c r="M319" s="163"/>
      <c r="N319" s="138" t="str">
        <f t="shared" si="37"/>
        <v/>
      </c>
      <c r="O319" s="138" t="str">
        <f t="shared" si="32"/>
        <v/>
      </c>
      <c r="P319" s="169" t="str" cm="1">
        <f t="array" ref="P319">IF(""=$F319,"",IF(450=1*$F319,  IF(0&lt;COUNTIFS(WeightRange,"&gt;"&amp;0,TypeRange,"2"), TRUE, IF(AND(0&lt;COUNTIFS(WeightRange,"&gt;"&amp;0,TypeRange,"3"),0=COUNTIFS(WeightRange,"&gt;"&amp;0,TypeRange,{"2","2?"})), FALSE, TRUE)), ""))</f>
        <v/>
      </c>
      <c r="Q319" s="169" t="str">
        <f>IF(""=$F319,"",IF(450=$F319,0&lt;COUNTIFS(WeightRange,"&gt;="&amp;$I319,DOSRange,$D319,EAPGRange,$F319,PaidRange,"EAPG")-COUNTIFS($I319:$I$520,$I319,$D319:$D$520,$D319,$F319:$F$520,$F319,$C319:$C$520,"EAPG"),FALSE))</f>
        <v/>
      </c>
      <c r="R319" s="169" t="str" cm="1">
        <f t="array" ref="R319">IF(""=$F319,"",AND("Yes"=$L319,0&lt;SUM(COUNTIFS(WeightRange,"&gt;"&amp;0,DOSRange,$D319,TypeRange,{"2","3","21","22","23","25"}))))</f>
        <v/>
      </c>
      <c r="S319" s="170" t="str">
        <f t="shared" si="38"/>
        <v/>
      </c>
      <c r="T319" s="138"/>
      <c r="U319" s="177" t="str">
        <f t="shared" si="33"/>
        <v/>
      </c>
      <c r="V319" s="171" t="str">
        <f>IF($F319="","",MAX(0.25,IF(AND("2"=$J319,1&lt;COUNTIF(TypeRange,2)),0.5^(COUNTIFS(TypeRange,"2",DOSRange,$D319,WeightRange,"&gt;="&amp;$I319)-COUNTIFS($J319:$J$520,"2",$D319:$D$520,$D319,$I319:$I$520,$I319)),1)))</f>
        <v/>
      </c>
      <c r="W319" s="171" t="str">
        <f>IF($F319="","",MAX(0.25,IF(AND("Yes"=$O319,1&lt;COUNTIFS(AncDiscoRange,"Yes",DOSRange,$D319,EAPGRange,$F319,PaidRange,"EAPG")),0.5^(COUNTIFS(AncDiscoRange,"Yes",WeightRange,"&gt;="&amp;$I319,DOSRange,$D319,EAPGRange,$F319,PaidRange,"EAPG")-COUNTIFS($O319:$O$520,"Yes",$I319:$I$520,$I319,$D319:$D$520,$D319,$F319:$F$520,$F319,$C319:$C$520,"EAPG")),1)))</f>
        <v/>
      </c>
      <c r="X319" s="172" t="str">
        <f t="shared" si="34"/>
        <v/>
      </c>
      <c r="Y319" s="138"/>
      <c r="Z319" s="173" t="str">
        <f t="shared" si="35"/>
        <v/>
      </c>
      <c r="AA319" s="174" t="str">
        <f t="shared" si="39"/>
        <v/>
      </c>
      <c r="AB319" s="175" t="str">
        <f t="shared" si="36"/>
        <v/>
      </c>
    </row>
    <row r="320" spans="2:28" ht="15" x14ac:dyDescent="0.25">
      <c r="B320" s="178">
        <f t="shared" si="40"/>
        <v>300</v>
      </c>
      <c r="C320" s="120"/>
      <c r="D320" s="191"/>
      <c r="E320" s="179"/>
      <c r="F320" s="166"/>
      <c r="G320" s="182" t="str">
        <f>IF(""=F320,"",MATCH(1*$F320,'EAPG Table'!$B:$B,0))</f>
        <v/>
      </c>
      <c r="H320" s="179" t="str" cm="1">
        <f t="array" ref="H320">IF($F320="","",INDEX('EAPG Table'!$C:$C,$G320))</f>
        <v/>
      </c>
      <c r="I320" s="180" t="str" cm="1">
        <f t="array" ref="I320">IF($F320="","",IF("EAPG"&lt;&gt;C320,0,INDEX('EAPG Table'!$I:$I,$G320)))</f>
        <v/>
      </c>
      <c r="J320" s="181" t="str" cm="1">
        <f t="array" ref="J320">IF($F320="", "", INDEX('EAPG Table'!$D:$D, $G320))</f>
        <v/>
      </c>
      <c r="K320" s="120"/>
      <c r="L320" s="225" t="str" cm="1">
        <f t="array" ref="L320">IF(""=$F320,"",TRIM(INDEX('EAPG Table'!$F:$F,$G320)))</f>
        <v/>
      </c>
      <c r="M320" s="163"/>
      <c r="N320" s="181" t="str">
        <f t="shared" si="37"/>
        <v/>
      </c>
      <c r="O320" s="181" t="str">
        <f t="shared" si="32"/>
        <v/>
      </c>
      <c r="P320" s="182" t="str" cm="1">
        <f t="array" ref="P320">IF(""=$F320,"",IF(450=1*$F320,  IF(0&lt;COUNTIFS(WeightRange,"&gt;"&amp;0,TypeRange,"2"), TRUE, IF(AND(0&lt;COUNTIFS(WeightRange,"&gt;"&amp;0,TypeRange,"3"),0=COUNTIFS(WeightRange,"&gt;"&amp;0,TypeRange,{"2","2?"})), FALSE, TRUE)), ""))</f>
        <v/>
      </c>
      <c r="Q320" s="182" t="str">
        <f>IF(""=$F320,"",IF(450=$F320,0&lt;COUNTIFS(WeightRange,"&gt;="&amp;$I320,DOSRange,$D320,EAPGRange,$F320,PaidRange,"EAPG")-COUNTIFS($I320:$I$520,$I320,$D320:$D$520,$D320,$F320:$F$520,$F320,$C320:$C$520,"EAPG"),FALSE))</f>
        <v/>
      </c>
      <c r="R320" s="182" t="str" cm="1">
        <f t="array" ref="R320">IF(""=$F320,"",AND("Yes"=$L320,0&lt;SUM(COUNTIFS(WeightRange,"&gt;"&amp;0,DOSRange,$D320,TypeRange,{"2","3","21","22","23","25"}))))</f>
        <v/>
      </c>
      <c r="S320" s="183" t="str">
        <f t="shared" si="38"/>
        <v/>
      </c>
      <c r="T320" s="138"/>
      <c r="U320" s="184" t="str">
        <f t="shared" si="33"/>
        <v/>
      </c>
      <c r="V320" s="185" t="str">
        <f>IF($F320="","",MAX(0.25,IF(AND("2"=$J320,1&lt;COUNTIF(TypeRange,2)),0.5^(COUNTIFS(TypeRange,"2",DOSRange,$D320,WeightRange,"&gt;="&amp;$I320)-COUNTIFS($J320:$J$520,"2",$D320:$D$520,$D320,$I320:$I$520,$I320)),1)))</f>
        <v/>
      </c>
      <c r="W320" s="185" t="str">
        <f>IF($F320="","",MAX(0.25,IF(AND("Yes"=$O320,1&lt;COUNTIFS(AncDiscoRange,"Yes",DOSRange,$D320,EAPGRange,$F320,PaidRange,"EAPG")),0.5^(COUNTIFS(AncDiscoRange,"Yes",WeightRange,"&gt;="&amp;$I320,DOSRange,$D320,EAPGRange,$F320,PaidRange,"EAPG")-COUNTIFS($O320:$O$520,"Yes",$I320:$I$520,$I320,$D320:$D$520,$D320,$F320:$F$520,$F320,$C320:$C$520,"EAPG")),1)))</f>
        <v/>
      </c>
      <c r="X320" s="186" t="str">
        <f t="shared" si="34"/>
        <v/>
      </c>
      <c r="Y320" s="138"/>
      <c r="Z320" s="187" t="str">
        <f t="shared" si="35"/>
        <v/>
      </c>
      <c r="AA320" s="188" t="str">
        <f t="shared" si="39"/>
        <v/>
      </c>
      <c r="AB320" s="189" t="str">
        <f t="shared" si="36"/>
        <v/>
      </c>
    </row>
    <row r="321" spans="2:28" ht="15" x14ac:dyDescent="0.25">
      <c r="B321" s="163">
        <f t="shared" si="40"/>
        <v>301</v>
      </c>
      <c r="C321" s="119"/>
      <c r="D321" s="190"/>
      <c r="E321" s="165"/>
      <c r="F321" s="166"/>
      <c r="G321" s="169" t="str">
        <f>IF(""=F321,"",MATCH(1*$F321,'EAPG Table'!$B:$B,0))</f>
        <v/>
      </c>
      <c r="H321" s="165" t="str" cm="1">
        <f t="array" ref="H321">IF($F321="","",INDEX('EAPG Table'!$C:$C,$G321))</f>
        <v/>
      </c>
      <c r="I321" s="167" t="str" cm="1">
        <f t="array" ref="I321">IF($F321="","",IF("EAPG"&lt;&gt;C321,0,INDEX('EAPG Table'!$I:$I,$G321)))</f>
        <v/>
      </c>
      <c r="J321" s="138" t="str" cm="1">
        <f t="array" ref="J321">IF($F321="", "", INDEX('EAPG Table'!$D:$D, $G321))</f>
        <v/>
      </c>
      <c r="K321" s="119"/>
      <c r="L321" s="224" t="str" cm="1">
        <f t="array" ref="L321">IF(""=$F321,"",TRIM(INDEX('EAPG Table'!$F:$F,$G321)))</f>
        <v/>
      </c>
      <c r="M321" s="163"/>
      <c r="N321" s="138" t="str">
        <f t="shared" si="37"/>
        <v/>
      </c>
      <c r="O321" s="138" t="str">
        <f t="shared" si="32"/>
        <v/>
      </c>
      <c r="P321" s="169" t="str" cm="1">
        <f t="array" ref="P321">IF(""=$F321,"",IF(450=1*$F321,  IF(0&lt;COUNTIFS(WeightRange,"&gt;"&amp;0,TypeRange,"2"), TRUE, IF(AND(0&lt;COUNTIFS(WeightRange,"&gt;"&amp;0,TypeRange,"3"),0=COUNTIFS(WeightRange,"&gt;"&amp;0,TypeRange,{"2","2?"})), FALSE, TRUE)), ""))</f>
        <v/>
      </c>
      <c r="Q321" s="169" t="str">
        <f>IF(""=$F321,"",IF(450=$F321,0&lt;COUNTIFS(WeightRange,"&gt;="&amp;$I321,DOSRange,$D321,EAPGRange,$F321,PaidRange,"EAPG")-COUNTIFS($I321:$I$520,$I321,$D321:$D$520,$D321,$F321:$F$520,$F321,$C321:$C$520,"EAPG"),FALSE))</f>
        <v/>
      </c>
      <c r="R321" s="169" t="str" cm="1">
        <f t="array" ref="R321">IF(""=$F321,"",AND("Yes"=$L321,0&lt;SUM(COUNTIFS(WeightRange,"&gt;"&amp;0,DOSRange,$D321,TypeRange,{"2","3","21","22","23","25"}))))</f>
        <v/>
      </c>
      <c r="S321" s="170" t="str">
        <f t="shared" si="38"/>
        <v/>
      </c>
      <c r="T321" s="138"/>
      <c r="U321" s="177" t="str">
        <f t="shared" si="33"/>
        <v/>
      </c>
      <c r="V321" s="171" t="str">
        <f>IF($F321="","",MAX(0.25,IF(AND("2"=$J321,1&lt;COUNTIF(TypeRange,2)),0.5^(COUNTIFS(TypeRange,"2",DOSRange,$D321,WeightRange,"&gt;="&amp;$I321)-COUNTIFS($J321:$J$520,"2",$D321:$D$520,$D321,$I321:$I$520,$I321)),1)))</f>
        <v/>
      </c>
      <c r="W321" s="171" t="str">
        <f>IF($F321="","",MAX(0.25,IF(AND("Yes"=$O321,1&lt;COUNTIFS(AncDiscoRange,"Yes",DOSRange,$D321,EAPGRange,$F321,PaidRange,"EAPG")),0.5^(COUNTIFS(AncDiscoRange,"Yes",WeightRange,"&gt;="&amp;$I321,DOSRange,$D321,EAPGRange,$F321,PaidRange,"EAPG")-COUNTIFS($O321:$O$520,"Yes",$I321:$I$520,$I321,$D321:$D$520,$D321,$F321:$F$520,$F321,$C321:$C$520,"EAPG")),1)))</f>
        <v/>
      </c>
      <c r="X321" s="172" t="str">
        <f t="shared" si="34"/>
        <v/>
      </c>
      <c r="Y321" s="138"/>
      <c r="Z321" s="173" t="str">
        <f t="shared" si="35"/>
        <v/>
      </c>
      <c r="AA321" s="174" t="str">
        <f t="shared" si="39"/>
        <v/>
      </c>
      <c r="AB321" s="175" t="str">
        <f t="shared" si="36"/>
        <v/>
      </c>
    </row>
    <row r="322" spans="2:28" ht="15" x14ac:dyDescent="0.25">
      <c r="B322" s="163">
        <f t="shared" si="40"/>
        <v>302</v>
      </c>
      <c r="C322" s="119"/>
      <c r="D322" s="190"/>
      <c r="E322" s="165"/>
      <c r="F322" s="166"/>
      <c r="G322" s="169" t="str">
        <f>IF(""=F322,"",MATCH(1*$F322,'EAPG Table'!$B:$B,0))</f>
        <v/>
      </c>
      <c r="H322" s="165" t="str" cm="1">
        <f t="array" ref="H322">IF($F322="","",INDEX('EAPG Table'!$C:$C,$G322))</f>
        <v/>
      </c>
      <c r="I322" s="167" t="str" cm="1">
        <f t="array" ref="I322">IF($F322="","",IF("EAPG"&lt;&gt;C322,0,INDEX('EAPG Table'!$I:$I,$G322)))</f>
        <v/>
      </c>
      <c r="J322" s="138" t="str" cm="1">
        <f t="array" ref="J322">IF($F322="", "", INDEX('EAPG Table'!$D:$D, $G322))</f>
        <v/>
      </c>
      <c r="K322" s="119"/>
      <c r="L322" s="224" t="str" cm="1">
        <f t="array" ref="L322">IF(""=$F322,"",TRIM(INDEX('EAPG Table'!$F:$F,$G322)))</f>
        <v/>
      </c>
      <c r="M322" s="163"/>
      <c r="N322" s="138" t="str">
        <f t="shared" si="37"/>
        <v/>
      </c>
      <c r="O322" s="138" t="str">
        <f t="shared" si="32"/>
        <v/>
      </c>
      <c r="P322" s="169" t="str" cm="1">
        <f t="array" ref="P322">IF(""=$F322,"",IF(450=1*$F322,  IF(0&lt;COUNTIFS(WeightRange,"&gt;"&amp;0,TypeRange,"2"), TRUE, IF(AND(0&lt;COUNTIFS(WeightRange,"&gt;"&amp;0,TypeRange,"3"),0=COUNTIFS(WeightRange,"&gt;"&amp;0,TypeRange,{"2","2?"})), FALSE, TRUE)), ""))</f>
        <v/>
      </c>
      <c r="Q322" s="169" t="str">
        <f>IF(""=$F322,"",IF(450=$F322,0&lt;COUNTIFS(WeightRange,"&gt;="&amp;$I322,DOSRange,$D322,EAPGRange,$F322,PaidRange,"EAPG")-COUNTIFS($I322:$I$520,$I322,$D322:$D$520,$D322,$F322:$F$520,$F322,$C322:$C$520,"EAPG"),FALSE))</f>
        <v/>
      </c>
      <c r="R322" s="169" t="str" cm="1">
        <f t="array" ref="R322">IF(""=$F322,"",AND("Yes"=$L322,0&lt;SUM(COUNTIFS(WeightRange,"&gt;"&amp;0,DOSRange,$D322,TypeRange,{"2","3","21","22","23","25"}))))</f>
        <v/>
      </c>
      <c r="S322" s="170" t="str">
        <f t="shared" si="38"/>
        <v/>
      </c>
      <c r="T322" s="138"/>
      <c r="U322" s="177" t="str">
        <f t="shared" si="33"/>
        <v/>
      </c>
      <c r="V322" s="171" t="str">
        <f>IF($F322="","",MAX(0.25,IF(AND("2"=$J322,1&lt;COUNTIF(TypeRange,2)),0.5^(COUNTIFS(TypeRange,"2",DOSRange,$D322,WeightRange,"&gt;="&amp;$I322)-COUNTIFS($J322:$J$520,"2",$D322:$D$520,$D322,$I322:$I$520,$I322)),1)))</f>
        <v/>
      </c>
      <c r="W322" s="171" t="str">
        <f>IF($F322="","",MAX(0.25,IF(AND("Yes"=$O322,1&lt;COUNTIFS(AncDiscoRange,"Yes",DOSRange,$D322,EAPGRange,$F322,PaidRange,"EAPG")),0.5^(COUNTIFS(AncDiscoRange,"Yes",WeightRange,"&gt;="&amp;$I322,DOSRange,$D322,EAPGRange,$F322,PaidRange,"EAPG")-COUNTIFS($O322:$O$520,"Yes",$I322:$I$520,$I322,$D322:$D$520,$D322,$F322:$F$520,$F322,$C322:$C$520,"EAPG")),1)))</f>
        <v/>
      </c>
      <c r="X322" s="172" t="str">
        <f t="shared" si="34"/>
        <v/>
      </c>
      <c r="Y322" s="138"/>
      <c r="Z322" s="173" t="str">
        <f t="shared" si="35"/>
        <v/>
      </c>
      <c r="AA322" s="174" t="str">
        <f t="shared" si="39"/>
        <v/>
      </c>
      <c r="AB322" s="175" t="str">
        <f t="shared" si="36"/>
        <v/>
      </c>
    </row>
    <row r="323" spans="2:28" ht="15" x14ac:dyDescent="0.25">
      <c r="B323" s="163">
        <f t="shared" si="40"/>
        <v>303</v>
      </c>
      <c r="C323" s="119"/>
      <c r="D323" s="190"/>
      <c r="E323" s="165"/>
      <c r="F323" s="166"/>
      <c r="G323" s="169" t="str">
        <f>IF(""=F323,"",MATCH(1*$F323,'EAPG Table'!$B:$B,0))</f>
        <v/>
      </c>
      <c r="H323" s="165" t="str" cm="1">
        <f t="array" ref="H323">IF($F323="","",INDEX('EAPG Table'!$C:$C,$G323))</f>
        <v/>
      </c>
      <c r="I323" s="167" t="str" cm="1">
        <f t="array" ref="I323">IF($F323="","",IF("EAPG"&lt;&gt;C323,0,INDEX('EAPG Table'!$I:$I,$G323)))</f>
        <v/>
      </c>
      <c r="J323" s="138" t="str" cm="1">
        <f t="array" ref="J323">IF($F323="", "", INDEX('EAPG Table'!$D:$D, $G323))</f>
        <v/>
      </c>
      <c r="K323" s="119"/>
      <c r="L323" s="224" t="str" cm="1">
        <f t="array" ref="L323">IF(""=$F323,"",TRIM(INDEX('EAPG Table'!$F:$F,$G323)))</f>
        <v/>
      </c>
      <c r="M323" s="163"/>
      <c r="N323" s="138" t="str">
        <f t="shared" si="37"/>
        <v/>
      </c>
      <c r="O323" s="138" t="str">
        <f t="shared" si="32"/>
        <v/>
      </c>
      <c r="P323" s="169" t="str" cm="1">
        <f t="array" ref="P323">IF(""=$F323,"",IF(450=1*$F323,  IF(0&lt;COUNTIFS(WeightRange,"&gt;"&amp;0,TypeRange,"2"), TRUE, IF(AND(0&lt;COUNTIFS(WeightRange,"&gt;"&amp;0,TypeRange,"3"),0=COUNTIFS(WeightRange,"&gt;"&amp;0,TypeRange,{"2","2?"})), FALSE, TRUE)), ""))</f>
        <v/>
      </c>
      <c r="Q323" s="169" t="str">
        <f>IF(""=$F323,"",IF(450=$F323,0&lt;COUNTIFS(WeightRange,"&gt;="&amp;$I323,DOSRange,$D323,EAPGRange,$F323,PaidRange,"EAPG")-COUNTIFS($I323:$I$520,$I323,$D323:$D$520,$D323,$F323:$F$520,$F323,$C323:$C$520,"EAPG"),FALSE))</f>
        <v/>
      </c>
      <c r="R323" s="169" t="str" cm="1">
        <f t="array" ref="R323">IF(""=$F323,"",AND("Yes"=$L323,0&lt;SUM(COUNTIFS(WeightRange,"&gt;"&amp;0,DOSRange,$D323,TypeRange,{"2","3","21","22","23","25"}))))</f>
        <v/>
      </c>
      <c r="S323" s="170" t="str">
        <f t="shared" si="38"/>
        <v/>
      </c>
      <c r="T323" s="138"/>
      <c r="U323" s="177" t="str">
        <f t="shared" si="33"/>
        <v/>
      </c>
      <c r="V323" s="171" t="str">
        <f>IF($F323="","",MAX(0.25,IF(AND("2"=$J323,1&lt;COUNTIF(TypeRange,2)),0.5^(COUNTIFS(TypeRange,"2",DOSRange,$D323,WeightRange,"&gt;="&amp;$I323)-COUNTIFS($J323:$J$520,"2",$D323:$D$520,$D323,$I323:$I$520,$I323)),1)))</f>
        <v/>
      </c>
      <c r="W323" s="171" t="str">
        <f>IF($F323="","",MAX(0.25,IF(AND("Yes"=$O323,1&lt;COUNTIFS(AncDiscoRange,"Yes",DOSRange,$D323,EAPGRange,$F323,PaidRange,"EAPG")),0.5^(COUNTIFS(AncDiscoRange,"Yes",WeightRange,"&gt;="&amp;$I323,DOSRange,$D323,EAPGRange,$F323,PaidRange,"EAPG")-COUNTIFS($O323:$O$520,"Yes",$I323:$I$520,$I323,$D323:$D$520,$D323,$F323:$F$520,$F323,$C323:$C$520,"EAPG")),1)))</f>
        <v/>
      </c>
      <c r="X323" s="172" t="str">
        <f t="shared" si="34"/>
        <v/>
      </c>
      <c r="Y323" s="138"/>
      <c r="Z323" s="173" t="str">
        <f t="shared" si="35"/>
        <v/>
      </c>
      <c r="AA323" s="174" t="str">
        <f t="shared" si="39"/>
        <v/>
      </c>
      <c r="AB323" s="175" t="str">
        <f t="shared" si="36"/>
        <v/>
      </c>
    </row>
    <row r="324" spans="2:28" ht="15" x14ac:dyDescent="0.25">
      <c r="B324" s="163">
        <f t="shared" si="40"/>
        <v>304</v>
      </c>
      <c r="C324" s="119"/>
      <c r="D324" s="190"/>
      <c r="E324" s="165"/>
      <c r="F324" s="166"/>
      <c r="G324" s="169" t="str">
        <f>IF(""=F324,"",MATCH(1*$F324,'EAPG Table'!$B:$B,0))</f>
        <v/>
      </c>
      <c r="H324" s="165" t="str" cm="1">
        <f t="array" ref="H324">IF($F324="","",INDEX('EAPG Table'!$C:$C,$G324))</f>
        <v/>
      </c>
      <c r="I324" s="167" t="str" cm="1">
        <f t="array" ref="I324">IF($F324="","",IF("EAPG"&lt;&gt;C324,0,INDEX('EAPG Table'!$I:$I,$G324)))</f>
        <v/>
      </c>
      <c r="J324" s="138" t="str" cm="1">
        <f t="array" ref="J324">IF($F324="", "", INDEX('EAPG Table'!$D:$D, $G324))</f>
        <v/>
      </c>
      <c r="K324" s="119"/>
      <c r="L324" s="224" t="str" cm="1">
        <f t="array" ref="L324">IF(""=$F324,"",TRIM(INDEX('EAPG Table'!$F:$F,$G324)))</f>
        <v/>
      </c>
      <c r="M324" s="163"/>
      <c r="N324" s="138" t="str">
        <f t="shared" si="37"/>
        <v/>
      </c>
      <c r="O324" s="138" t="str">
        <f t="shared" si="32"/>
        <v/>
      </c>
      <c r="P324" s="169" t="str" cm="1">
        <f t="array" ref="P324">IF(""=$F324,"",IF(450=1*$F324,  IF(0&lt;COUNTIFS(WeightRange,"&gt;"&amp;0,TypeRange,"2"), TRUE, IF(AND(0&lt;COUNTIFS(WeightRange,"&gt;"&amp;0,TypeRange,"3"),0=COUNTIFS(WeightRange,"&gt;"&amp;0,TypeRange,{"2","2?"})), FALSE, TRUE)), ""))</f>
        <v/>
      </c>
      <c r="Q324" s="169" t="str">
        <f>IF(""=$F324,"",IF(450=$F324,0&lt;COUNTIFS(WeightRange,"&gt;="&amp;$I324,DOSRange,$D324,EAPGRange,$F324,PaidRange,"EAPG")-COUNTIFS($I324:$I$520,$I324,$D324:$D$520,$D324,$F324:$F$520,$F324,$C324:$C$520,"EAPG"),FALSE))</f>
        <v/>
      </c>
      <c r="R324" s="169" t="str" cm="1">
        <f t="array" ref="R324">IF(""=$F324,"",AND("Yes"=$L324,0&lt;SUM(COUNTIFS(WeightRange,"&gt;"&amp;0,DOSRange,$D324,TypeRange,{"2","3","21","22","23","25"}))))</f>
        <v/>
      </c>
      <c r="S324" s="170" t="str">
        <f t="shared" si="38"/>
        <v/>
      </c>
      <c r="T324" s="138"/>
      <c r="U324" s="177" t="str">
        <f t="shared" si="33"/>
        <v/>
      </c>
      <c r="V324" s="171" t="str">
        <f>IF($F324="","",MAX(0.25,IF(AND("2"=$J324,1&lt;COUNTIF(TypeRange,2)),0.5^(COUNTIFS(TypeRange,"2",DOSRange,$D324,WeightRange,"&gt;="&amp;$I324)-COUNTIFS($J324:$J$520,"2",$D324:$D$520,$D324,$I324:$I$520,$I324)),1)))</f>
        <v/>
      </c>
      <c r="W324" s="171" t="str">
        <f>IF($F324="","",MAX(0.25,IF(AND("Yes"=$O324,1&lt;COUNTIFS(AncDiscoRange,"Yes",DOSRange,$D324,EAPGRange,$F324,PaidRange,"EAPG")),0.5^(COUNTIFS(AncDiscoRange,"Yes",WeightRange,"&gt;="&amp;$I324,DOSRange,$D324,EAPGRange,$F324,PaidRange,"EAPG")-COUNTIFS($O324:$O$520,"Yes",$I324:$I$520,$I324,$D324:$D$520,$D324,$F324:$F$520,$F324,$C324:$C$520,"EAPG")),1)))</f>
        <v/>
      </c>
      <c r="X324" s="172" t="str">
        <f t="shared" si="34"/>
        <v/>
      </c>
      <c r="Y324" s="138"/>
      <c r="Z324" s="173" t="str">
        <f t="shared" si="35"/>
        <v/>
      </c>
      <c r="AA324" s="174" t="str">
        <f t="shared" si="39"/>
        <v/>
      </c>
      <c r="AB324" s="175" t="str">
        <f t="shared" si="36"/>
        <v/>
      </c>
    </row>
    <row r="325" spans="2:28" ht="15" x14ac:dyDescent="0.25">
      <c r="B325" s="178">
        <f t="shared" si="40"/>
        <v>305</v>
      </c>
      <c r="C325" s="120"/>
      <c r="D325" s="191"/>
      <c r="E325" s="179"/>
      <c r="F325" s="166"/>
      <c r="G325" s="182" t="str">
        <f>IF(""=F325,"",MATCH(1*$F325,'EAPG Table'!$B:$B,0))</f>
        <v/>
      </c>
      <c r="H325" s="179" t="str" cm="1">
        <f t="array" ref="H325">IF($F325="","",INDEX('EAPG Table'!$C:$C,$G325))</f>
        <v/>
      </c>
      <c r="I325" s="180" t="str" cm="1">
        <f t="array" ref="I325">IF($F325="","",IF("EAPG"&lt;&gt;C325,0,INDEX('EAPG Table'!$I:$I,$G325)))</f>
        <v/>
      </c>
      <c r="J325" s="181" t="str" cm="1">
        <f t="array" ref="J325">IF($F325="", "", INDEX('EAPG Table'!$D:$D, $G325))</f>
        <v/>
      </c>
      <c r="K325" s="120"/>
      <c r="L325" s="225" t="str" cm="1">
        <f t="array" ref="L325">IF(""=$F325,"",TRIM(INDEX('EAPG Table'!$F:$F,$G325)))</f>
        <v/>
      </c>
      <c r="M325" s="163"/>
      <c r="N325" s="181" t="str">
        <f t="shared" si="37"/>
        <v/>
      </c>
      <c r="O325" s="181" t="str">
        <f t="shared" si="32"/>
        <v/>
      </c>
      <c r="P325" s="182" t="str" cm="1">
        <f t="array" ref="P325">IF(""=$F325,"",IF(450=1*$F325,  IF(0&lt;COUNTIFS(WeightRange,"&gt;"&amp;0,TypeRange,"2"), TRUE, IF(AND(0&lt;COUNTIFS(WeightRange,"&gt;"&amp;0,TypeRange,"3"),0=COUNTIFS(WeightRange,"&gt;"&amp;0,TypeRange,{"2","2?"})), FALSE, TRUE)), ""))</f>
        <v/>
      </c>
      <c r="Q325" s="182" t="str">
        <f>IF(""=$F325,"",IF(450=$F325,0&lt;COUNTIFS(WeightRange,"&gt;="&amp;$I325,DOSRange,$D325,EAPGRange,$F325,PaidRange,"EAPG")-COUNTIFS($I325:$I$520,$I325,$D325:$D$520,$D325,$F325:$F$520,$F325,$C325:$C$520,"EAPG"),FALSE))</f>
        <v/>
      </c>
      <c r="R325" s="182" t="str" cm="1">
        <f t="array" ref="R325">IF(""=$F325,"",AND("Yes"=$L325,0&lt;SUM(COUNTIFS(WeightRange,"&gt;"&amp;0,DOSRange,$D325,TypeRange,{"2","3","21","22","23","25"}))))</f>
        <v/>
      </c>
      <c r="S325" s="183" t="str">
        <f t="shared" si="38"/>
        <v/>
      </c>
      <c r="T325" s="138"/>
      <c r="U325" s="184" t="str">
        <f t="shared" si="33"/>
        <v/>
      </c>
      <c r="V325" s="185" t="str">
        <f>IF($F325="","",MAX(0.25,IF(AND("2"=$J325,1&lt;COUNTIF(TypeRange,2)),0.5^(COUNTIFS(TypeRange,"2",DOSRange,$D325,WeightRange,"&gt;="&amp;$I325)-COUNTIFS($J325:$J$520,"2",$D325:$D$520,$D325,$I325:$I$520,$I325)),1)))</f>
        <v/>
      </c>
      <c r="W325" s="185" t="str">
        <f>IF($F325="","",MAX(0.25,IF(AND("Yes"=$O325,1&lt;COUNTIFS(AncDiscoRange,"Yes",DOSRange,$D325,EAPGRange,$F325,PaidRange,"EAPG")),0.5^(COUNTIFS(AncDiscoRange,"Yes",WeightRange,"&gt;="&amp;$I325,DOSRange,$D325,EAPGRange,$F325,PaidRange,"EAPG")-COUNTIFS($O325:$O$520,"Yes",$I325:$I$520,$I325,$D325:$D$520,$D325,$F325:$F$520,$F325,$C325:$C$520,"EAPG")),1)))</f>
        <v/>
      </c>
      <c r="X325" s="186" t="str">
        <f t="shared" si="34"/>
        <v/>
      </c>
      <c r="Y325" s="138"/>
      <c r="Z325" s="187" t="str">
        <f t="shared" si="35"/>
        <v/>
      </c>
      <c r="AA325" s="188" t="str">
        <f t="shared" si="39"/>
        <v/>
      </c>
      <c r="AB325" s="189" t="str">
        <f t="shared" si="36"/>
        <v/>
      </c>
    </row>
    <row r="326" spans="2:28" ht="15" x14ac:dyDescent="0.25">
      <c r="B326" s="163">
        <f t="shared" si="40"/>
        <v>306</v>
      </c>
      <c r="C326" s="119"/>
      <c r="D326" s="190"/>
      <c r="E326" s="165"/>
      <c r="F326" s="166"/>
      <c r="G326" s="169" t="str">
        <f>IF(""=F326,"",MATCH(1*$F326,'EAPG Table'!$B:$B,0))</f>
        <v/>
      </c>
      <c r="H326" s="165" t="str" cm="1">
        <f t="array" ref="H326">IF($F326="","",INDEX('EAPG Table'!$C:$C,$G326))</f>
        <v/>
      </c>
      <c r="I326" s="167" t="str" cm="1">
        <f t="array" ref="I326">IF($F326="","",IF("EAPG"&lt;&gt;C326,0,INDEX('EAPG Table'!$I:$I,$G326)))</f>
        <v/>
      </c>
      <c r="J326" s="138" t="str" cm="1">
        <f t="array" ref="J326">IF($F326="", "", INDEX('EAPG Table'!$D:$D, $G326))</f>
        <v/>
      </c>
      <c r="K326" s="119"/>
      <c r="L326" s="224" t="str" cm="1">
        <f t="array" ref="L326">IF(""=$F326,"",TRIM(INDEX('EAPG Table'!$F:$F,$G326)))</f>
        <v/>
      </c>
      <c r="M326" s="163"/>
      <c r="N326" s="138" t="str">
        <f t="shared" si="37"/>
        <v/>
      </c>
      <c r="O326" s="138" t="str">
        <f t="shared" si="32"/>
        <v/>
      </c>
      <c r="P326" s="169" t="str" cm="1">
        <f t="array" ref="P326">IF(""=$F326,"",IF(450=1*$F326,  IF(0&lt;COUNTIFS(WeightRange,"&gt;"&amp;0,TypeRange,"2"), TRUE, IF(AND(0&lt;COUNTIFS(WeightRange,"&gt;"&amp;0,TypeRange,"3"),0=COUNTIFS(WeightRange,"&gt;"&amp;0,TypeRange,{"2","2?"})), FALSE, TRUE)), ""))</f>
        <v/>
      </c>
      <c r="Q326" s="169" t="str">
        <f>IF(""=$F326,"",IF(450=$F326,0&lt;COUNTIFS(WeightRange,"&gt;="&amp;$I326,DOSRange,$D326,EAPGRange,$F326,PaidRange,"EAPG")-COUNTIFS($I326:$I$520,$I326,$D326:$D$520,$D326,$F326:$F$520,$F326,$C326:$C$520,"EAPG"),FALSE))</f>
        <v/>
      </c>
      <c r="R326" s="169" t="str" cm="1">
        <f t="array" ref="R326">IF(""=$F326,"",AND("Yes"=$L326,0&lt;SUM(COUNTIFS(WeightRange,"&gt;"&amp;0,DOSRange,$D326,TypeRange,{"2","3","21","22","23","25"}))))</f>
        <v/>
      </c>
      <c r="S326" s="170" t="str">
        <f t="shared" si="38"/>
        <v/>
      </c>
      <c r="T326" s="138"/>
      <c r="U326" s="177" t="str">
        <f t="shared" si="33"/>
        <v/>
      </c>
      <c r="V326" s="171" t="str">
        <f>IF($F326="","",MAX(0.25,IF(AND("2"=$J326,1&lt;COUNTIF(TypeRange,2)),0.5^(COUNTIFS(TypeRange,"2",DOSRange,$D326,WeightRange,"&gt;="&amp;$I326)-COUNTIFS($J326:$J$520,"2",$D326:$D$520,$D326,$I326:$I$520,$I326)),1)))</f>
        <v/>
      </c>
      <c r="W326" s="171" t="str">
        <f>IF($F326="","",MAX(0.25,IF(AND("Yes"=$O326,1&lt;COUNTIFS(AncDiscoRange,"Yes",DOSRange,$D326,EAPGRange,$F326,PaidRange,"EAPG")),0.5^(COUNTIFS(AncDiscoRange,"Yes",WeightRange,"&gt;="&amp;$I326,DOSRange,$D326,EAPGRange,$F326,PaidRange,"EAPG")-COUNTIFS($O326:$O$520,"Yes",$I326:$I$520,$I326,$D326:$D$520,$D326,$F326:$F$520,$F326,$C326:$C$520,"EAPG")),1)))</f>
        <v/>
      </c>
      <c r="X326" s="172" t="str">
        <f t="shared" si="34"/>
        <v/>
      </c>
      <c r="Y326" s="138"/>
      <c r="Z326" s="173" t="str">
        <f t="shared" si="35"/>
        <v/>
      </c>
      <c r="AA326" s="174" t="str">
        <f t="shared" si="39"/>
        <v/>
      </c>
      <c r="AB326" s="175" t="str">
        <f t="shared" si="36"/>
        <v/>
      </c>
    </row>
    <row r="327" spans="2:28" ht="15" x14ac:dyDescent="0.25">
      <c r="B327" s="163">
        <f t="shared" si="40"/>
        <v>307</v>
      </c>
      <c r="C327" s="119"/>
      <c r="D327" s="190"/>
      <c r="E327" s="165"/>
      <c r="F327" s="166"/>
      <c r="G327" s="169" t="str">
        <f>IF(""=F327,"",MATCH(1*$F327,'EAPG Table'!$B:$B,0))</f>
        <v/>
      </c>
      <c r="H327" s="165" t="str" cm="1">
        <f t="array" ref="H327">IF($F327="","",INDEX('EAPG Table'!$C:$C,$G327))</f>
        <v/>
      </c>
      <c r="I327" s="167" t="str" cm="1">
        <f t="array" ref="I327">IF($F327="","",IF("EAPG"&lt;&gt;C327,0,INDEX('EAPG Table'!$I:$I,$G327)))</f>
        <v/>
      </c>
      <c r="J327" s="138" t="str" cm="1">
        <f t="array" ref="J327">IF($F327="", "", INDEX('EAPG Table'!$D:$D, $G327))</f>
        <v/>
      </c>
      <c r="K327" s="119"/>
      <c r="L327" s="224" t="str" cm="1">
        <f t="array" ref="L327">IF(""=$F327,"",TRIM(INDEX('EAPG Table'!$F:$F,$G327)))</f>
        <v/>
      </c>
      <c r="M327" s="163"/>
      <c r="N327" s="138" t="str">
        <f t="shared" si="37"/>
        <v/>
      </c>
      <c r="O327" s="138" t="str">
        <f t="shared" si="32"/>
        <v/>
      </c>
      <c r="P327" s="169" t="str" cm="1">
        <f t="array" ref="P327">IF(""=$F327,"",IF(450=1*$F327,  IF(0&lt;COUNTIFS(WeightRange,"&gt;"&amp;0,TypeRange,"2"), TRUE, IF(AND(0&lt;COUNTIFS(WeightRange,"&gt;"&amp;0,TypeRange,"3"),0=COUNTIFS(WeightRange,"&gt;"&amp;0,TypeRange,{"2","2?"})), FALSE, TRUE)), ""))</f>
        <v/>
      </c>
      <c r="Q327" s="169" t="str">
        <f>IF(""=$F327,"",IF(450=$F327,0&lt;COUNTIFS(WeightRange,"&gt;="&amp;$I327,DOSRange,$D327,EAPGRange,$F327,PaidRange,"EAPG")-COUNTIFS($I327:$I$520,$I327,$D327:$D$520,$D327,$F327:$F$520,$F327,$C327:$C$520,"EAPG"),FALSE))</f>
        <v/>
      </c>
      <c r="R327" s="169" t="str" cm="1">
        <f t="array" ref="R327">IF(""=$F327,"",AND("Yes"=$L327,0&lt;SUM(COUNTIFS(WeightRange,"&gt;"&amp;0,DOSRange,$D327,TypeRange,{"2","3","21","22","23","25"}))))</f>
        <v/>
      </c>
      <c r="S327" s="170" t="str">
        <f t="shared" si="38"/>
        <v/>
      </c>
      <c r="T327" s="138"/>
      <c r="U327" s="177" t="str">
        <f t="shared" si="33"/>
        <v/>
      </c>
      <c r="V327" s="171" t="str">
        <f>IF($F327="","",MAX(0.25,IF(AND("2"=$J327,1&lt;COUNTIF(TypeRange,2)),0.5^(COUNTIFS(TypeRange,"2",DOSRange,$D327,WeightRange,"&gt;="&amp;$I327)-COUNTIFS($J327:$J$520,"2",$D327:$D$520,$D327,$I327:$I$520,$I327)),1)))</f>
        <v/>
      </c>
      <c r="W327" s="171" t="str">
        <f>IF($F327="","",MAX(0.25,IF(AND("Yes"=$O327,1&lt;COUNTIFS(AncDiscoRange,"Yes",DOSRange,$D327,EAPGRange,$F327,PaidRange,"EAPG")),0.5^(COUNTIFS(AncDiscoRange,"Yes",WeightRange,"&gt;="&amp;$I327,DOSRange,$D327,EAPGRange,$F327,PaidRange,"EAPG")-COUNTIFS($O327:$O$520,"Yes",$I327:$I$520,$I327,$D327:$D$520,$D327,$F327:$F$520,$F327,$C327:$C$520,"EAPG")),1)))</f>
        <v/>
      </c>
      <c r="X327" s="172" t="str">
        <f t="shared" si="34"/>
        <v/>
      </c>
      <c r="Y327" s="138"/>
      <c r="Z327" s="173" t="str">
        <f t="shared" si="35"/>
        <v/>
      </c>
      <c r="AA327" s="174" t="str">
        <f t="shared" si="39"/>
        <v/>
      </c>
      <c r="AB327" s="175" t="str">
        <f t="shared" si="36"/>
        <v/>
      </c>
    </row>
    <row r="328" spans="2:28" ht="15" x14ac:dyDescent="0.25">
      <c r="B328" s="163">
        <f t="shared" si="40"/>
        <v>308</v>
      </c>
      <c r="C328" s="119"/>
      <c r="D328" s="190"/>
      <c r="E328" s="165"/>
      <c r="F328" s="166"/>
      <c r="G328" s="169" t="str">
        <f>IF(""=F328,"",MATCH(1*$F328,'EAPG Table'!$B:$B,0))</f>
        <v/>
      </c>
      <c r="H328" s="165" t="str" cm="1">
        <f t="array" ref="H328">IF($F328="","",INDEX('EAPG Table'!$C:$C,$G328))</f>
        <v/>
      </c>
      <c r="I328" s="167" t="str" cm="1">
        <f t="array" ref="I328">IF($F328="","",IF("EAPG"&lt;&gt;C328,0,INDEX('EAPG Table'!$I:$I,$G328)))</f>
        <v/>
      </c>
      <c r="J328" s="138" t="str" cm="1">
        <f t="array" ref="J328">IF($F328="", "", INDEX('EAPG Table'!$D:$D, $G328))</f>
        <v/>
      </c>
      <c r="K328" s="119"/>
      <c r="L328" s="224" t="str" cm="1">
        <f t="array" ref="L328">IF(""=$F328,"",TRIM(INDEX('EAPG Table'!$F:$F,$G328)))</f>
        <v/>
      </c>
      <c r="M328" s="163"/>
      <c r="N328" s="138" t="str">
        <f t="shared" si="37"/>
        <v/>
      </c>
      <c r="O328" s="138" t="str">
        <f t="shared" si="32"/>
        <v/>
      </c>
      <c r="P328" s="169" t="str" cm="1">
        <f t="array" ref="P328">IF(""=$F328,"",IF(450=1*$F328,  IF(0&lt;COUNTIFS(WeightRange,"&gt;"&amp;0,TypeRange,"2"), TRUE, IF(AND(0&lt;COUNTIFS(WeightRange,"&gt;"&amp;0,TypeRange,"3"),0=COUNTIFS(WeightRange,"&gt;"&amp;0,TypeRange,{"2","2?"})), FALSE, TRUE)), ""))</f>
        <v/>
      </c>
      <c r="Q328" s="169" t="str">
        <f>IF(""=$F328,"",IF(450=$F328,0&lt;COUNTIFS(WeightRange,"&gt;="&amp;$I328,DOSRange,$D328,EAPGRange,$F328,PaidRange,"EAPG")-COUNTIFS($I328:$I$520,$I328,$D328:$D$520,$D328,$F328:$F$520,$F328,$C328:$C$520,"EAPG"),FALSE))</f>
        <v/>
      </c>
      <c r="R328" s="169" t="str" cm="1">
        <f t="array" ref="R328">IF(""=$F328,"",AND("Yes"=$L328,0&lt;SUM(COUNTIFS(WeightRange,"&gt;"&amp;0,DOSRange,$D328,TypeRange,{"2","3","21","22","23","25"}))))</f>
        <v/>
      </c>
      <c r="S328" s="170" t="str">
        <f t="shared" si="38"/>
        <v/>
      </c>
      <c r="T328" s="138"/>
      <c r="U328" s="177" t="str">
        <f t="shared" si="33"/>
        <v/>
      </c>
      <c r="V328" s="171" t="str">
        <f>IF($F328="","",MAX(0.25,IF(AND("2"=$J328,1&lt;COUNTIF(TypeRange,2)),0.5^(COUNTIFS(TypeRange,"2",DOSRange,$D328,WeightRange,"&gt;="&amp;$I328)-COUNTIFS($J328:$J$520,"2",$D328:$D$520,$D328,$I328:$I$520,$I328)),1)))</f>
        <v/>
      </c>
      <c r="W328" s="171" t="str">
        <f>IF($F328="","",MAX(0.25,IF(AND("Yes"=$O328,1&lt;COUNTIFS(AncDiscoRange,"Yes",DOSRange,$D328,EAPGRange,$F328,PaidRange,"EAPG")),0.5^(COUNTIFS(AncDiscoRange,"Yes",WeightRange,"&gt;="&amp;$I328,DOSRange,$D328,EAPGRange,$F328,PaidRange,"EAPG")-COUNTIFS($O328:$O$520,"Yes",$I328:$I$520,$I328,$D328:$D$520,$D328,$F328:$F$520,$F328,$C328:$C$520,"EAPG")),1)))</f>
        <v/>
      </c>
      <c r="X328" s="172" t="str">
        <f t="shared" si="34"/>
        <v/>
      </c>
      <c r="Y328" s="138"/>
      <c r="Z328" s="173" t="str">
        <f t="shared" si="35"/>
        <v/>
      </c>
      <c r="AA328" s="174" t="str">
        <f t="shared" si="39"/>
        <v/>
      </c>
      <c r="AB328" s="175" t="str">
        <f t="shared" si="36"/>
        <v/>
      </c>
    </row>
    <row r="329" spans="2:28" ht="15" x14ac:dyDescent="0.25">
      <c r="B329" s="163">
        <f t="shared" si="40"/>
        <v>309</v>
      </c>
      <c r="C329" s="119"/>
      <c r="D329" s="190"/>
      <c r="E329" s="165"/>
      <c r="F329" s="166"/>
      <c r="G329" s="169" t="str">
        <f>IF(""=F329,"",MATCH(1*$F329,'EAPG Table'!$B:$B,0))</f>
        <v/>
      </c>
      <c r="H329" s="165" t="str" cm="1">
        <f t="array" ref="H329">IF($F329="","",INDEX('EAPG Table'!$C:$C,$G329))</f>
        <v/>
      </c>
      <c r="I329" s="167" t="str" cm="1">
        <f t="array" ref="I329">IF($F329="","",IF("EAPG"&lt;&gt;C329,0,INDEX('EAPG Table'!$I:$I,$G329)))</f>
        <v/>
      </c>
      <c r="J329" s="138" t="str" cm="1">
        <f t="array" ref="J329">IF($F329="", "", INDEX('EAPG Table'!$D:$D, $G329))</f>
        <v/>
      </c>
      <c r="K329" s="119"/>
      <c r="L329" s="224" t="str" cm="1">
        <f t="array" ref="L329">IF(""=$F329,"",TRIM(INDEX('EAPG Table'!$F:$F,$G329)))</f>
        <v/>
      </c>
      <c r="M329" s="163"/>
      <c r="N329" s="138" t="str">
        <f t="shared" si="37"/>
        <v/>
      </c>
      <c r="O329" s="138" t="str">
        <f t="shared" si="32"/>
        <v/>
      </c>
      <c r="P329" s="169" t="str" cm="1">
        <f t="array" ref="P329">IF(""=$F329,"",IF(450=1*$F329,  IF(0&lt;COUNTIFS(WeightRange,"&gt;"&amp;0,TypeRange,"2"), TRUE, IF(AND(0&lt;COUNTIFS(WeightRange,"&gt;"&amp;0,TypeRange,"3"),0=COUNTIFS(WeightRange,"&gt;"&amp;0,TypeRange,{"2","2?"})), FALSE, TRUE)), ""))</f>
        <v/>
      </c>
      <c r="Q329" s="169" t="str">
        <f>IF(""=$F329,"",IF(450=$F329,0&lt;COUNTIFS(WeightRange,"&gt;="&amp;$I329,DOSRange,$D329,EAPGRange,$F329,PaidRange,"EAPG")-COUNTIFS($I329:$I$520,$I329,$D329:$D$520,$D329,$F329:$F$520,$F329,$C329:$C$520,"EAPG"),FALSE))</f>
        <v/>
      </c>
      <c r="R329" s="169" t="str" cm="1">
        <f t="array" ref="R329">IF(""=$F329,"",AND("Yes"=$L329,0&lt;SUM(COUNTIFS(WeightRange,"&gt;"&amp;0,DOSRange,$D329,TypeRange,{"2","3","21","22","23","25"}))))</f>
        <v/>
      </c>
      <c r="S329" s="170" t="str">
        <f t="shared" si="38"/>
        <v/>
      </c>
      <c r="T329" s="138"/>
      <c r="U329" s="177" t="str">
        <f t="shared" si="33"/>
        <v/>
      </c>
      <c r="V329" s="171" t="str">
        <f>IF($F329="","",MAX(0.25,IF(AND("2"=$J329,1&lt;COUNTIF(TypeRange,2)),0.5^(COUNTIFS(TypeRange,"2",DOSRange,$D329,WeightRange,"&gt;="&amp;$I329)-COUNTIFS($J329:$J$520,"2",$D329:$D$520,$D329,$I329:$I$520,$I329)),1)))</f>
        <v/>
      </c>
      <c r="W329" s="171" t="str">
        <f>IF($F329="","",MAX(0.25,IF(AND("Yes"=$O329,1&lt;COUNTIFS(AncDiscoRange,"Yes",DOSRange,$D329,EAPGRange,$F329,PaidRange,"EAPG")),0.5^(COUNTIFS(AncDiscoRange,"Yes",WeightRange,"&gt;="&amp;$I329,DOSRange,$D329,EAPGRange,$F329,PaidRange,"EAPG")-COUNTIFS($O329:$O$520,"Yes",$I329:$I$520,$I329,$D329:$D$520,$D329,$F329:$F$520,$F329,$C329:$C$520,"EAPG")),1)))</f>
        <v/>
      </c>
      <c r="X329" s="172" t="str">
        <f t="shared" si="34"/>
        <v/>
      </c>
      <c r="Y329" s="138"/>
      <c r="Z329" s="173" t="str">
        <f t="shared" si="35"/>
        <v/>
      </c>
      <c r="AA329" s="174" t="str">
        <f t="shared" si="39"/>
        <v/>
      </c>
      <c r="AB329" s="175" t="str">
        <f t="shared" si="36"/>
        <v/>
      </c>
    </row>
    <row r="330" spans="2:28" ht="15" x14ac:dyDescent="0.25">
      <c r="B330" s="178">
        <f t="shared" si="40"/>
        <v>310</v>
      </c>
      <c r="C330" s="120"/>
      <c r="D330" s="191"/>
      <c r="E330" s="179"/>
      <c r="F330" s="166"/>
      <c r="G330" s="182" t="str">
        <f>IF(""=F330,"",MATCH(1*$F330,'EAPG Table'!$B:$B,0))</f>
        <v/>
      </c>
      <c r="H330" s="179" t="str" cm="1">
        <f t="array" ref="H330">IF($F330="","",INDEX('EAPG Table'!$C:$C,$G330))</f>
        <v/>
      </c>
      <c r="I330" s="180" t="str" cm="1">
        <f t="array" ref="I330">IF($F330="","",IF("EAPG"&lt;&gt;C330,0,INDEX('EAPG Table'!$I:$I,$G330)))</f>
        <v/>
      </c>
      <c r="J330" s="181" t="str" cm="1">
        <f t="array" ref="J330">IF($F330="", "", INDEX('EAPG Table'!$D:$D, $G330))</f>
        <v/>
      </c>
      <c r="K330" s="120"/>
      <c r="L330" s="225" t="str" cm="1">
        <f t="array" ref="L330">IF(""=$F330,"",TRIM(INDEX('EAPG Table'!$F:$F,$G330)))</f>
        <v/>
      </c>
      <c r="M330" s="163"/>
      <c r="N330" s="181" t="str">
        <f t="shared" si="37"/>
        <v/>
      </c>
      <c r="O330" s="181" t="str">
        <f t="shared" si="32"/>
        <v/>
      </c>
      <c r="P330" s="182" t="str" cm="1">
        <f t="array" ref="P330">IF(""=$F330,"",IF(450=1*$F330,  IF(0&lt;COUNTIFS(WeightRange,"&gt;"&amp;0,TypeRange,"2"), TRUE, IF(AND(0&lt;COUNTIFS(WeightRange,"&gt;"&amp;0,TypeRange,"3"),0=COUNTIFS(WeightRange,"&gt;"&amp;0,TypeRange,{"2","2?"})), FALSE, TRUE)), ""))</f>
        <v/>
      </c>
      <c r="Q330" s="182" t="str">
        <f>IF(""=$F330,"",IF(450=$F330,0&lt;COUNTIFS(WeightRange,"&gt;="&amp;$I330,DOSRange,$D330,EAPGRange,$F330,PaidRange,"EAPG")-COUNTIFS($I330:$I$520,$I330,$D330:$D$520,$D330,$F330:$F$520,$F330,$C330:$C$520,"EAPG"),FALSE))</f>
        <v/>
      </c>
      <c r="R330" s="182" t="str" cm="1">
        <f t="array" ref="R330">IF(""=$F330,"",AND("Yes"=$L330,0&lt;SUM(COUNTIFS(WeightRange,"&gt;"&amp;0,DOSRange,$D330,TypeRange,{"2","3","21","22","23","25"}))))</f>
        <v/>
      </c>
      <c r="S330" s="183" t="str">
        <f t="shared" si="38"/>
        <v/>
      </c>
      <c r="T330" s="138"/>
      <c r="U330" s="184" t="str">
        <f t="shared" si="33"/>
        <v/>
      </c>
      <c r="V330" s="185" t="str">
        <f>IF($F330="","",MAX(0.25,IF(AND("2"=$J330,1&lt;COUNTIF(TypeRange,2)),0.5^(COUNTIFS(TypeRange,"2",DOSRange,$D330,WeightRange,"&gt;="&amp;$I330)-COUNTIFS($J330:$J$520,"2",$D330:$D$520,$D330,$I330:$I$520,$I330)),1)))</f>
        <v/>
      </c>
      <c r="W330" s="185" t="str">
        <f>IF($F330="","",MAX(0.25,IF(AND("Yes"=$O330,1&lt;COUNTIFS(AncDiscoRange,"Yes",DOSRange,$D330,EAPGRange,$F330,PaidRange,"EAPG")),0.5^(COUNTIFS(AncDiscoRange,"Yes",WeightRange,"&gt;="&amp;$I330,DOSRange,$D330,EAPGRange,$F330,PaidRange,"EAPG")-COUNTIFS($O330:$O$520,"Yes",$I330:$I$520,$I330,$D330:$D$520,$D330,$F330:$F$520,$F330,$C330:$C$520,"EAPG")),1)))</f>
        <v/>
      </c>
      <c r="X330" s="186" t="str">
        <f t="shared" si="34"/>
        <v/>
      </c>
      <c r="Y330" s="138"/>
      <c r="Z330" s="187" t="str">
        <f t="shared" si="35"/>
        <v/>
      </c>
      <c r="AA330" s="188" t="str">
        <f t="shared" si="39"/>
        <v/>
      </c>
      <c r="AB330" s="189" t="str">
        <f t="shared" si="36"/>
        <v/>
      </c>
    </row>
    <row r="331" spans="2:28" ht="15" x14ac:dyDescent="0.25">
      <c r="B331" s="163">
        <f t="shared" si="40"/>
        <v>311</v>
      </c>
      <c r="C331" s="119"/>
      <c r="D331" s="190"/>
      <c r="E331" s="165"/>
      <c r="F331" s="166"/>
      <c r="G331" s="169" t="str">
        <f>IF(""=F331,"",MATCH(1*$F331,'EAPG Table'!$B:$B,0))</f>
        <v/>
      </c>
      <c r="H331" s="165" t="str" cm="1">
        <f t="array" ref="H331">IF($F331="","",INDEX('EAPG Table'!$C:$C,$G331))</f>
        <v/>
      </c>
      <c r="I331" s="167" t="str" cm="1">
        <f t="array" ref="I331">IF($F331="","",IF("EAPG"&lt;&gt;C331,0,INDEX('EAPG Table'!$I:$I,$G331)))</f>
        <v/>
      </c>
      <c r="J331" s="138" t="str" cm="1">
        <f t="array" ref="J331">IF($F331="", "", INDEX('EAPG Table'!$D:$D, $G331))</f>
        <v/>
      </c>
      <c r="K331" s="119"/>
      <c r="L331" s="224" t="str" cm="1">
        <f t="array" ref="L331">IF(""=$F331,"",TRIM(INDEX('EAPG Table'!$F:$F,$G331)))</f>
        <v/>
      </c>
      <c r="M331" s="163"/>
      <c r="N331" s="138" t="str">
        <f t="shared" si="37"/>
        <v/>
      </c>
      <c r="O331" s="138" t="str">
        <f t="shared" si="32"/>
        <v/>
      </c>
      <c r="P331" s="169" t="str" cm="1">
        <f t="array" ref="P331">IF(""=$F331,"",IF(450=1*$F331,  IF(0&lt;COUNTIFS(WeightRange,"&gt;"&amp;0,TypeRange,"2"), TRUE, IF(AND(0&lt;COUNTIFS(WeightRange,"&gt;"&amp;0,TypeRange,"3"),0=COUNTIFS(WeightRange,"&gt;"&amp;0,TypeRange,{"2","2?"})), FALSE, TRUE)), ""))</f>
        <v/>
      </c>
      <c r="Q331" s="169" t="str">
        <f>IF(""=$F331,"",IF(450=$F331,0&lt;COUNTIFS(WeightRange,"&gt;="&amp;$I331,DOSRange,$D331,EAPGRange,$F331,PaidRange,"EAPG")-COUNTIFS($I331:$I$520,$I331,$D331:$D$520,$D331,$F331:$F$520,$F331,$C331:$C$520,"EAPG"),FALSE))</f>
        <v/>
      </c>
      <c r="R331" s="169" t="str" cm="1">
        <f t="array" ref="R331">IF(""=$F331,"",AND("Yes"=$L331,0&lt;SUM(COUNTIFS(WeightRange,"&gt;"&amp;0,DOSRange,$D331,TypeRange,{"2","3","21","22","23","25"}))))</f>
        <v/>
      </c>
      <c r="S331" s="170" t="str">
        <f t="shared" si="38"/>
        <v/>
      </c>
      <c r="T331" s="138"/>
      <c r="U331" s="177" t="str">
        <f t="shared" si="33"/>
        <v/>
      </c>
      <c r="V331" s="171" t="str">
        <f>IF($F331="","",MAX(0.25,IF(AND("2"=$J331,1&lt;COUNTIF(TypeRange,2)),0.5^(COUNTIFS(TypeRange,"2",DOSRange,$D331,WeightRange,"&gt;="&amp;$I331)-COUNTIFS($J331:$J$520,"2",$D331:$D$520,$D331,$I331:$I$520,$I331)),1)))</f>
        <v/>
      </c>
      <c r="W331" s="171" t="str">
        <f>IF($F331="","",MAX(0.25,IF(AND("Yes"=$O331,1&lt;COUNTIFS(AncDiscoRange,"Yes",DOSRange,$D331,EAPGRange,$F331,PaidRange,"EAPG")),0.5^(COUNTIFS(AncDiscoRange,"Yes",WeightRange,"&gt;="&amp;$I331,DOSRange,$D331,EAPGRange,$F331,PaidRange,"EAPG")-COUNTIFS($O331:$O$520,"Yes",$I331:$I$520,$I331,$D331:$D$520,$D331,$F331:$F$520,$F331,$C331:$C$520,"EAPG")),1)))</f>
        <v/>
      </c>
      <c r="X331" s="172" t="str">
        <f t="shared" si="34"/>
        <v/>
      </c>
      <c r="Y331" s="138"/>
      <c r="Z331" s="173" t="str">
        <f t="shared" si="35"/>
        <v/>
      </c>
      <c r="AA331" s="174" t="str">
        <f t="shared" si="39"/>
        <v/>
      </c>
      <c r="AB331" s="175" t="str">
        <f t="shared" si="36"/>
        <v/>
      </c>
    </row>
    <row r="332" spans="2:28" ht="15" x14ac:dyDescent="0.25">
      <c r="B332" s="163">
        <f t="shared" si="40"/>
        <v>312</v>
      </c>
      <c r="C332" s="119"/>
      <c r="D332" s="190"/>
      <c r="E332" s="165"/>
      <c r="F332" s="166"/>
      <c r="G332" s="169" t="str">
        <f>IF(""=F332,"",MATCH(1*$F332,'EAPG Table'!$B:$B,0))</f>
        <v/>
      </c>
      <c r="H332" s="165" t="str" cm="1">
        <f t="array" ref="H332">IF($F332="","",INDEX('EAPG Table'!$C:$C,$G332))</f>
        <v/>
      </c>
      <c r="I332" s="167" t="str" cm="1">
        <f t="array" ref="I332">IF($F332="","",IF("EAPG"&lt;&gt;C332,0,INDEX('EAPG Table'!$I:$I,$G332)))</f>
        <v/>
      </c>
      <c r="J332" s="138" t="str" cm="1">
        <f t="array" ref="J332">IF($F332="", "", INDEX('EAPG Table'!$D:$D, $G332))</f>
        <v/>
      </c>
      <c r="K332" s="119"/>
      <c r="L332" s="224" t="str" cm="1">
        <f t="array" ref="L332">IF(""=$F332,"",TRIM(INDEX('EAPG Table'!$F:$F,$G332)))</f>
        <v/>
      </c>
      <c r="M332" s="163"/>
      <c r="N332" s="138" t="str">
        <f t="shared" si="37"/>
        <v/>
      </c>
      <c r="O332" s="138" t="str">
        <f t="shared" si="32"/>
        <v/>
      </c>
      <c r="P332" s="169" t="str" cm="1">
        <f t="array" ref="P332">IF(""=$F332,"",IF(450=1*$F332,  IF(0&lt;COUNTIFS(WeightRange,"&gt;"&amp;0,TypeRange,"2"), TRUE, IF(AND(0&lt;COUNTIFS(WeightRange,"&gt;"&amp;0,TypeRange,"3"),0=COUNTIFS(WeightRange,"&gt;"&amp;0,TypeRange,{"2","2?"})), FALSE, TRUE)), ""))</f>
        <v/>
      </c>
      <c r="Q332" s="169" t="str">
        <f>IF(""=$F332,"",IF(450=$F332,0&lt;COUNTIFS(WeightRange,"&gt;="&amp;$I332,DOSRange,$D332,EAPGRange,$F332,PaidRange,"EAPG")-COUNTIFS($I332:$I$520,$I332,$D332:$D$520,$D332,$F332:$F$520,$F332,$C332:$C$520,"EAPG"),FALSE))</f>
        <v/>
      </c>
      <c r="R332" s="169" t="str" cm="1">
        <f t="array" ref="R332">IF(""=$F332,"",AND("Yes"=$L332,0&lt;SUM(COUNTIFS(WeightRange,"&gt;"&amp;0,DOSRange,$D332,TypeRange,{"2","3","21","22","23","25"}))))</f>
        <v/>
      </c>
      <c r="S332" s="170" t="str">
        <f t="shared" si="38"/>
        <v/>
      </c>
      <c r="T332" s="138"/>
      <c r="U332" s="177" t="str">
        <f t="shared" si="33"/>
        <v/>
      </c>
      <c r="V332" s="171" t="str">
        <f>IF($F332="","",MAX(0.25,IF(AND("2"=$J332,1&lt;COUNTIF(TypeRange,2)),0.5^(COUNTIFS(TypeRange,"2",DOSRange,$D332,WeightRange,"&gt;="&amp;$I332)-COUNTIFS($J332:$J$520,"2",$D332:$D$520,$D332,$I332:$I$520,$I332)),1)))</f>
        <v/>
      </c>
      <c r="W332" s="171" t="str">
        <f>IF($F332="","",MAX(0.25,IF(AND("Yes"=$O332,1&lt;COUNTIFS(AncDiscoRange,"Yes",DOSRange,$D332,EAPGRange,$F332,PaidRange,"EAPG")),0.5^(COUNTIFS(AncDiscoRange,"Yes",WeightRange,"&gt;="&amp;$I332,DOSRange,$D332,EAPGRange,$F332,PaidRange,"EAPG")-COUNTIFS($O332:$O$520,"Yes",$I332:$I$520,$I332,$D332:$D$520,$D332,$F332:$F$520,$F332,$C332:$C$520,"EAPG")),1)))</f>
        <v/>
      </c>
      <c r="X332" s="172" t="str">
        <f t="shared" si="34"/>
        <v/>
      </c>
      <c r="Y332" s="138"/>
      <c r="Z332" s="173" t="str">
        <f t="shared" si="35"/>
        <v/>
      </c>
      <c r="AA332" s="174" t="str">
        <f t="shared" si="39"/>
        <v/>
      </c>
      <c r="AB332" s="175" t="str">
        <f t="shared" si="36"/>
        <v/>
      </c>
    </row>
    <row r="333" spans="2:28" ht="15" x14ac:dyDescent="0.25">
      <c r="B333" s="163">
        <f t="shared" si="40"/>
        <v>313</v>
      </c>
      <c r="C333" s="119"/>
      <c r="D333" s="190"/>
      <c r="E333" s="165"/>
      <c r="F333" s="166"/>
      <c r="G333" s="169" t="str">
        <f>IF(""=F333,"",MATCH(1*$F333,'EAPG Table'!$B:$B,0))</f>
        <v/>
      </c>
      <c r="H333" s="165" t="str" cm="1">
        <f t="array" ref="H333">IF($F333="","",INDEX('EAPG Table'!$C:$C,$G333))</f>
        <v/>
      </c>
      <c r="I333" s="167" t="str" cm="1">
        <f t="array" ref="I333">IF($F333="","",IF("EAPG"&lt;&gt;C333,0,INDEX('EAPG Table'!$I:$I,$G333)))</f>
        <v/>
      </c>
      <c r="J333" s="138" t="str" cm="1">
        <f t="array" ref="J333">IF($F333="", "", INDEX('EAPG Table'!$D:$D, $G333))</f>
        <v/>
      </c>
      <c r="K333" s="119"/>
      <c r="L333" s="224" t="str" cm="1">
        <f t="array" ref="L333">IF(""=$F333,"",TRIM(INDEX('EAPG Table'!$F:$F,$G333)))</f>
        <v/>
      </c>
      <c r="M333" s="163"/>
      <c r="N333" s="138" t="str">
        <f t="shared" si="37"/>
        <v/>
      </c>
      <c r="O333" s="138" t="str">
        <f t="shared" si="32"/>
        <v/>
      </c>
      <c r="P333" s="169" t="str" cm="1">
        <f t="array" ref="P333">IF(""=$F333,"",IF(450=1*$F333,  IF(0&lt;COUNTIFS(WeightRange,"&gt;"&amp;0,TypeRange,"2"), TRUE, IF(AND(0&lt;COUNTIFS(WeightRange,"&gt;"&amp;0,TypeRange,"3"),0=COUNTIFS(WeightRange,"&gt;"&amp;0,TypeRange,{"2","2?"})), FALSE, TRUE)), ""))</f>
        <v/>
      </c>
      <c r="Q333" s="169" t="str">
        <f>IF(""=$F333,"",IF(450=$F333,0&lt;COUNTIFS(WeightRange,"&gt;="&amp;$I333,DOSRange,$D333,EAPGRange,$F333,PaidRange,"EAPG")-COUNTIFS($I333:$I$520,$I333,$D333:$D$520,$D333,$F333:$F$520,$F333,$C333:$C$520,"EAPG"),FALSE))</f>
        <v/>
      </c>
      <c r="R333" s="169" t="str" cm="1">
        <f t="array" ref="R333">IF(""=$F333,"",AND("Yes"=$L333,0&lt;SUM(COUNTIFS(WeightRange,"&gt;"&amp;0,DOSRange,$D333,TypeRange,{"2","3","21","22","23","25"}))))</f>
        <v/>
      </c>
      <c r="S333" s="170" t="str">
        <f t="shared" si="38"/>
        <v/>
      </c>
      <c r="T333" s="138"/>
      <c r="U333" s="177" t="str">
        <f t="shared" si="33"/>
        <v/>
      </c>
      <c r="V333" s="171" t="str">
        <f>IF($F333="","",MAX(0.25,IF(AND("2"=$J333,1&lt;COUNTIF(TypeRange,2)),0.5^(COUNTIFS(TypeRange,"2",DOSRange,$D333,WeightRange,"&gt;="&amp;$I333)-COUNTIFS($J333:$J$520,"2",$D333:$D$520,$D333,$I333:$I$520,$I333)),1)))</f>
        <v/>
      </c>
      <c r="W333" s="171" t="str">
        <f>IF($F333="","",MAX(0.25,IF(AND("Yes"=$O333,1&lt;COUNTIFS(AncDiscoRange,"Yes",DOSRange,$D333,EAPGRange,$F333,PaidRange,"EAPG")),0.5^(COUNTIFS(AncDiscoRange,"Yes",WeightRange,"&gt;="&amp;$I333,DOSRange,$D333,EAPGRange,$F333,PaidRange,"EAPG")-COUNTIFS($O333:$O$520,"Yes",$I333:$I$520,$I333,$D333:$D$520,$D333,$F333:$F$520,$F333,$C333:$C$520,"EAPG")),1)))</f>
        <v/>
      </c>
      <c r="X333" s="172" t="str">
        <f t="shared" si="34"/>
        <v/>
      </c>
      <c r="Y333" s="138"/>
      <c r="Z333" s="173" t="str">
        <f t="shared" si="35"/>
        <v/>
      </c>
      <c r="AA333" s="174" t="str">
        <f t="shared" si="39"/>
        <v/>
      </c>
      <c r="AB333" s="175" t="str">
        <f t="shared" si="36"/>
        <v/>
      </c>
    </row>
    <row r="334" spans="2:28" ht="15" x14ac:dyDescent="0.25">
      <c r="B334" s="163">
        <f t="shared" si="40"/>
        <v>314</v>
      </c>
      <c r="C334" s="119"/>
      <c r="D334" s="190"/>
      <c r="E334" s="165"/>
      <c r="F334" s="166"/>
      <c r="G334" s="169" t="str">
        <f>IF(""=F334,"",MATCH(1*$F334,'EAPG Table'!$B:$B,0))</f>
        <v/>
      </c>
      <c r="H334" s="165" t="str" cm="1">
        <f t="array" ref="H334">IF($F334="","",INDEX('EAPG Table'!$C:$C,$G334))</f>
        <v/>
      </c>
      <c r="I334" s="167" t="str" cm="1">
        <f t="array" ref="I334">IF($F334="","",IF("EAPG"&lt;&gt;C334,0,INDEX('EAPG Table'!$I:$I,$G334)))</f>
        <v/>
      </c>
      <c r="J334" s="138" t="str" cm="1">
        <f t="array" ref="J334">IF($F334="", "", INDEX('EAPG Table'!$D:$D, $G334))</f>
        <v/>
      </c>
      <c r="K334" s="119"/>
      <c r="L334" s="224" t="str" cm="1">
        <f t="array" ref="L334">IF(""=$F334,"",TRIM(INDEX('EAPG Table'!$F:$F,$G334)))</f>
        <v/>
      </c>
      <c r="M334" s="163"/>
      <c r="N334" s="138" t="str">
        <f t="shared" si="37"/>
        <v/>
      </c>
      <c r="O334" s="138" t="str">
        <f t="shared" si="32"/>
        <v/>
      </c>
      <c r="P334" s="169" t="str" cm="1">
        <f t="array" ref="P334">IF(""=$F334,"",IF(450=1*$F334,  IF(0&lt;COUNTIFS(WeightRange,"&gt;"&amp;0,TypeRange,"2"), TRUE, IF(AND(0&lt;COUNTIFS(WeightRange,"&gt;"&amp;0,TypeRange,"3"),0=COUNTIFS(WeightRange,"&gt;"&amp;0,TypeRange,{"2","2?"})), FALSE, TRUE)), ""))</f>
        <v/>
      </c>
      <c r="Q334" s="169" t="str">
        <f>IF(""=$F334,"",IF(450=$F334,0&lt;COUNTIFS(WeightRange,"&gt;="&amp;$I334,DOSRange,$D334,EAPGRange,$F334,PaidRange,"EAPG")-COUNTIFS($I334:$I$520,$I334,$D334:$D$520,$D334,$F334:$F$520,$F334,$C334:$C$520,"EAPG"),FALSE))</f>
        <v/>
      </c>
      <c r="R334" s="169" t="str" cm="1">
        <f t="array" ref="R334">IF(""=$F334,"",AND("Yes"=$L334,0&lt;SUM(COUNTIFS(WeightRange,"&gt;"&amp;0,DOSRange,$D334,TypeRange,{"2","3","21","22","23","25"}))))</f>
        <v/>
      </c>
      <c r="S334" s="170" t="str">
        <f t="shared" si="38"/>
        <v/>
      </c>
      <c r="T334" s="138"/>
      <c r="U334" s="177" t="str">
        <f t="shared" si="33"/>
        <v/>
      </c>
      <c r="V334" s="171" t="str">
        <f>IF($F334="","",MAX(0.25,IF(AND("2"=$J334,1&lt;COUNTIF(TypeRange,2)),0.5^(COUNTIFS(TypeRange,"2",DOSRange,$D334,WeightRange,"&gt;="&amp;$I334)-COUNTIFS($J334:$J$520,"2",$D334:$D$520,$D334,$I334:$I$520,$I334)),1)))</f>
        <v/>
      </c>
      <c r="W334" s="171" t="str">
        <f>IF($F334="","",MAX(0.25,IF(AND("Yes"=$O334,1&lt;COUNTIFS(AncDiscoRange,"Yes",DOSRange,$D334,EAPGRange,$F334,PaidRange,"EAPG")),0.5^(COUNTIFS(AncDiscoRange,"Yes",WeightRange,"&gt;="&amp;$I334,DOSRange,$D334,EAPGRange,$F334,PaidRange,"EAPG")-COUNTIFS($O334:$O$520,"Yes",$I334:$I$520,$I334,$D334:$D$520,$D334,$F334:$F$520,$F334,$C334:$C$520,"EAPG")),1)))</f>
        <v/>
      </c>
      <c r="X334" s="172" t="str">
        <f t="shared" si="34"/>
        <v/>
      </c>
      <c r="Y334" s="138"/>
      <c r="Z334" s="173" t="str">
        <f t="shared" si="35"/>
        <v/>
      </c>
      <c r="AA334" s="174" t="str">
        <f t="shared" si="39"/>
        <v/>
      </c>
      <c r="AB334" s="175" t="str">
        <f t="shared" si="36"/>
        <v/>
      </c>
    </row>
    <row r="335" spans="2:28" ht="15" x14ac:dyDescent="0.25">
      <c r="B335" s="178">
        <f t="shared" si="40"/>
        <v>315</v>
      </c>
      <c r="C335" s="120"/>
      <c r="D335" s="191"/>
      <c r="E335" s="179"/>
      <c r="F335" s="166"/>
      <c r="G335" s="182" t="str">
        <f>IF(""=F335,"",MATCH(1*$F335,'EAPG Table'!$B:$B,0))</f>
        <v/>
      </c>
      <c r="H335" s="179" t="str" cm="1">
        <f t="array" ref="H335">IF($F335="","",INDEX('EAPG Table'!$C:$C,$G335))</f>
        <v/>
      </c>
      <c r="I335" s="180" t="str" cm="1">
        <f t="array" ref="I335">IF($F335="","",IF("EAPG"&lt;&gt;C335,0,INDEX('EAPG Table'!$I:$I,$G335)))</f>
        <v/>
      </c>
      <c r="J335" s="181" t="str" cm="1">
        <f t="array" ref="J335">IF($F335="", "", INDEX('EAPG Table'!$D:$D, $G335))</f>
        <v/>
      </c>
      <c r="K335" s="120"/>
      <c r="L335" s="225" t="str" cm="1">
        <f t="array" ref="L335">IF(""=$F335,"",TRIM(INDEX('EAPG Table'!$F:$F,$G335)))</f>
        <v/>
      </c>
      <c r="M335" s="163"/>
      <c r="N335" s="181" t="str">
        <f t="shared" si="37"/>
        <v/>
      </c>
      <c r="O335" s="181" t="str">
        <f t="shared" si="32"/>
        <v/>
      </c>
      <c r="P335" s="182" t="str" cm="1">
        <f t="array" ref="P335">IF(""=$F335,"",IF(450=1*$F335,  IF(0&lt;COUNTIFS(WeightRange,"&gt;"&amp;0,TypeRange,"2"), TRUE, IF(AND(0&lt;COUNTIFS(WeightRange,"&gt;"&amp;0,TypeRange,"3"),0=COUNTIFS(WeightRange,"&gt;"&amp;0,TypeRange,{"2","2?"})), FALSE, TRUE)), ""))</f>
        <v/>
      </c>
      <c r="Q335" s="182" t="str">
        <f>IF(""=$F335,"",IF(450=$F335,0&lt;COUNTIFS(WeightRange,"&gt;="&amp;$I335,DOSRange,$D335,EAPGRange,$F335,PaidRange,"EAPG")-COUNTIFS($I335:$I$520,$I335,$D335:$D$520,$D335,$F335:$F$520,$F335,$C335:$C$520,"EAPG"),FALSE))</f>
        <v/>
      </c>
      <c r="R335" s="182" t="str" cm="1">
        <f t="array" ref="R335">IF(""=$F335,"",AND("Yes"=$L335,0&lt;SUM(COUNTIFS(WeightRange,"&gt;"&amp;0,DOSRange,$D335,TypeRange,{"2","3","21","22","23","25"}))))</f>
        <v/>
      </c>
      <c r="S335" s="183" t="str">
        <f t="shared" si="38"/>
        <v/>
      </c>
      <c r="T335" s="138"/>
      <c r="U335" s="184" t="str">
        <f t="shared" si="33"/>
        <v/>
      </c>
      <c r="V335" s="185" t="str">
        <f>IF($F335="","",MAX(0.25,IF(AND("2"=$J335,1&lt;COUNTIF(TypeRange,2)),0.5^(COUNTIFS(TypeRange,"2",DOSRange,$D335,WeightRange,"&gt;="&amp;$I335)-COUNTIFS($J335:$J$520,"2",$D335:$D$520,$D335,$I335:$I$520,$I335)),1)))</f>
        <v/>
      </c>
      <c r="W335" s="185" t="str">
        <f>IF($F335="","",MAX(0.25,IF(AND("Yes"=$O335,1&lt;COUNTIFS(AncDiscoRange,"Yes",DOSRange,$D335,EAPGRange,$F335,PaidRange,"EAPG")),0.5^(COUNTIFS(AncDiscoRange,"Yes",WeightRange,"&gt;="&amp;$I335,DOSRange,$D335,EAPGRange,$F335,PaidRange,"EAPG")-COUNTIFS($O335:$O$520,"Yes",$I335:$I$520,$I335,$D335:$D$520,$D335,$F335:$F$520,$F335,$C335:$C$520,"EAPG")),1)))</f>
        <v/>
      </c>
      <c r="X335" s="186" t="str">
        <f t="shared" si="34"/>
        <v/>
      </c>
      <c r="Y335" s="138"/>
      <c r="Z335" s="187" t="str">
        <f t="shared" si="35"/>
        <v/>
      </c>
      <c r="AA335" s="188" t="str">
        <f t="shared" si="39"/>
        <v/>
      </c>
      <c r="AB335" s="189" t="str">
        <f t="shared" si="36"/>
        <v/>
      </c>
    </row>
    <row r="336" spans="2:28" ht="15" x14ac:dyDescent="0.25">
      <c r="B336" s="163">
        <f t="shared" si="40"/>
        <v>316</v>
      </c>
      <c r="C336" s="119"/>
      <c r="D336" s="190"/>
      <c r="E336" s="165"/>
      <c r="F336" s="166"/>
      <c r="G336" s="169" t="str">
        <f>IF(""=F336,"",MATCH(1*$F336,'EAPG Table'!$B:$B,0))</f>
        <v/>
      </c>
      <c r="H336" s="165" t="str" cm="1">
        <f t="array" ref="H336">IF($F336="","",INDEX('EAPG Table'!$C:$C,$G336))</f>
        <v/>
      </c>
      <c r="I336" s="167" t="str" cm="1">
        <f t="array" ref="I336">IF($F336="","",IF("EAPG"&lt;&gt;C336,0,INDEX('EAPG Table'!$I:$I,$G336)))</f>
        <v/>
      </c>
      <c r="J336" s="138" t="str" cm="1">
        <f t="array" ref="J336">IF($F336="", "", INDEX('EAPG Table'!$D:$D, $G336))</f>
        <v/>
      </c>
      <c r="K336" s="119"/>
      <c r="L336" s="224" t="str" cm="1">
        <f t="array" ref="L336">IF(""=$F336,"",TRIM(INDEX('EAPG Table'!$F:$F,$G336)))</f>
        <v/>
      </c>
      <c r="M336" s="163"/>
      <c r="N336" s="138" t="str">
        <f t="shared" si="37"/>
        <v/>
      </c>
      <c r="O336" s="138" t="str">
        <f t="shared" si="32"/>
        <v/>
      </c>
      <c r="P336" s="169" t="str" cm="1">
        <f t="array" ref="P336">IF(""=$F336,"",IF(450=1*$F336,  IF(0&lt;COUNTIFS(WeightRange,"&gt;"&amp;0,TypeRange,"2"), TRUE, IF(AND(0&lt;COUNTIFS(WeightRange,"&gt;"&amp;0,TypeRange,"3"),0=COUNTIFS(WeightRange,"&gt;"&amp;0,TypeRange,{"2","2?"})), FALSE, TRUE)), ""))</f>
        <v/>
      </c>
      <c r="Q336" s="169" t="str">
        <f>IF(""=$F336,"",IF(450=$F336,0&lt;COUNTIFS(WeightRange,"&gt;="&amp;$I336,DOSRange,$D336,EAPGRange,$F336,PaidRange,"EAPG")-COUNTIFS($I336:$I$520,$I336,$D336:$D$520,$D336,$F336:$F$520,$F336,$C336:$C$520,"EAPG"),FALSE))</f>
        <v/>
      </c>
      <c r="R336" s="169" t="str" cm="1">
        <f t="array" ref="R336">IF(""=$F336,"",AND("Yes"=$L336,0&lt;SUM(COUNTIFS(WeightRange,"&gt;"&amp;0,DOSRange,$D336,TypeRange,{"2","3","21","22","23","25"}))))</f>
        <v/>
      </c>
      <c r="S336" s="170" t="str">
        <f t="shared" si="38"/>
        <v/>
      </c>
      <c r="T336" s="138"/>
      <c r="U336" s="177" t="str">
        <f t="shared" si="33"/>
        <v/>
      </c>
      <c r="V336" s="171" t="str">
        <f>IF($F336="","",MAX(0.25,IF(AND("2"=$J336,1&lt;COUNTIF(TypeRange,2)),0.5^(COUNTIFS(TypeRange,"2",DOSRange,$D336,WeightRange,"&gt;="&amp;$I336)-COUNTIFS($J336:$J$520,"2",$D336:$D$520,$D336,$I336:$I$520,$I336)),1)))</f>
        <v/>
      </c>
      <c r="W336" s="171" t="str">
        <f>IF($F336="","",MAX(0.25,IF(AND("Yes"=$O336,1&lt;COUNTIFS(AncDiscoRange,"Yes",DOSRange,$D336,EAPGRange,$F336,PaidRange,"EAPG")),0.5^(COUNTIFS(AncDiscoRange,"Yes",WeightRange,"&gt;="&amp;$I336,DOSRange,$D336,EAPGRange,$F336,PaidRange,"EAPG")-COUNTIFS($O336:$O$520,"Yes",$I336:$I$520,$I336,$D336:$D$520,$D336,$F336:$F$520,$F336,$C336:$C$520,"EAPG")),1)))</f>
        <v/>
      </c>
      <c r="X336" s="172" t="str">
        <f t="shared" si="34"/>
        <v/>
      </c>
      <c r="Y336" s="138"/>
      <c r="Z336" s="173" t="str">
        <f t="shared" si="35"/>
        <v/>
      </c>
      <c r="AA336" s="174" t="str">
        <f t="shared" si="39"/>
        <v/>
      </c>
      <c r="AB336" s="175" t="str">
        <f t="shared" si="36"/>
        <v/>
      </c>
    </row>
    <row r="337" spans="2:28" ht="15" x14ac:dyDescent="0.25">
      <c r="B337" s="163">
        <f t="shared" si="40"/>
        <v>317</v>
      </c>
      <c r="C337" s="119"/>
      <c r="D337" s="190"/>
      <c r="E337" s="165"/>
      <c r="F337" s="166"/>
      <c r="G337" s="169" t="str">
        <f>IF(""=F337,"",MATCH(1*$F337,'EAPG Table'!$B:$B,0))</f>
        <v/>
      </c>
      <c r="H337" s="165" t="str" cm="1">
        <f t="array" ref="H337">IF($F337="","",INDEX('EAPG Table'!$C:$C,$G337))</f>
        <v/>
      </c>
      <c r="I337" s="167" t="str" cm="1">
        <f t="array" ref="I337">IF($F337="","",IF("EAPG"&lt;&gt;C337,0,INDEX('EAPG Table'!$I:$I,$G337)))</f>
        <v/>
      </c>
      <c r="J337" s="138" t="str" cm="1">
        <f t="array" ref="J337">IF($F337="", "", INDEX('EAPG Table'!$D:$D, $G337))</f>
        <v/>
      </c>
      <c r="K337" s="119"/>
      <c r="L337" s="224" t="str" cm="1">
        <f t="array" ref="L337">IF(""=$F337,"",TRIM(INDEX('EAPG Table'!$F:$F,$G337)))</f>
        <v/>
      </c>
      <c r="M337" s="163"/>
      <c r="N337" s="138" t="str">
        <f t="shared" si="37"/>
        <v/>
      </c>
      <c r="O337" s="138" t="str">
        <f t="shared" si="32"/>
        <v/>
      </c>
      <c r="P337" s="169" t="str" cm="1">
        <f t="array" ref="P337">IF(""=$F337,"",IF(450=1*$F337,  IF(0&lt;COUNTIFS(WeightRange,"&gt;"&amp;0,TypeRange,"2"), TRUE, IF(AND(0&lt;COUNTIFS(WeightRange,"&gt;"&amp;0,TypeRange,"3"),0=COUNTIFS(WeightRange,"&gt;"&amp;0,TypeRange,{"2","2?"})), FALSE, TRUE)), ""))</f>
        <v/>
      </c>
      <c r="Q337" s="169" t="str">
        <f>IF(""=$F337,"",IF(450=$F337,0&lt;COUNTIFS(WeightRange,"&gt;="&amp;$I337,DOSRange,$D337,EAPGRange,$F337,PaidRange,"EAPG")-COUNTIFS($I337:$I$520,$I337,$D337:$D$520,$D337,$F337:$F$520,$F337,$C337:$C$520,"EAPG"),FALSE))</f>
        <v/>
      </c>
      <c r="R337" s="169" t="str" cm="1">
        <f t="array" ref="R337">IF(""=$F337,"",AND("Yes"=$L337,0&lt;SUM(COUNTIFS(WeightRange,"&gt;"&amp;0,DOSRange,$D337,TypeRange,{"2","3","21","22","23","25"}))))</f>
        <v/>
      </c>
      <c r="S337" s="170" t="str">
        <f t="shared" si="38"/>
        <v/>
      </c>
      <c r="T337" s="138"/>
      <c r="U337" s="177" t="str">
        <f t="shared" si="33"/>
        <v/>
      </c>
      <c r="V337" s="171" t="str">
        <f>IF($F337="","",MAX(0.25,IF(AND("2"=$J337,1&lt;COUNTIF(TypeRange,2)),0.5^(COUNTIFS(TypeRange,"2",DOSRange,$D337,WeightRange,"&gt;="&amp;$I337)-COUNTIFS($J337:$J$520,"2",$D337:$D$520,$D337,$I337:$I$520,$I337)),1)))</f>
        <v/>
      </c>
      <c r="W337" s="171" t="str">
        <f>IF($F337="","",MAX(0.25,IF(AND("Yes"=$O337,1&lt;COUNTIFS(AncDiscoRange,"Yes",DOSRange,$D337,EAPGRange,$F337,PaidRange,"EAPG")),0.5^(COUNTIFS(AncDiscoRange,"Yes",WeightRange,"&gt;="&amp;$I337,DOSRange,$D337,EAPGRange,$F337,PaidRange,"EAPG")-COUNTIFS($O337:$O$520,"Yes",$I337:$I$520,$I337,$D337:$D$520,$D337,$F337:$F$520,$F337,$C337:$C$520,"EAPG")),1)))</f>
        <v/>
      </c>
      <c r="X337" s="172" t="str">
        <f t="shared" si="34"/>
        <v/>
      </c>
      <c r="Y337" s="138"/>
      <c r="Z337" s="173" t="str">
        <f t="shared" si="35"/>
        <v/>
      </c>
      <c r="AA337" s="174" t="str">
        <f t="shared" si="39"/>
        <v/>
      </c>
      <c r="AB337" s="175" t="str">
        <f t="shared" si="36"/>
        <v/>
      </c>
    </row>
    <row r="338" spans="2:28" ht="15" x14ac:dyDescent="0.25">
      <c r="B338" s="163">
        <f t="shared" si="40"/>
        <v>318</v>
      </c>
      <c r="C338" s="119"/>
      <c r="D338" s="190"/>
      <c r="E338" s="165"/>
      <c r="F338" s="166"/>
      <c r="G338" s="169" t="str">
        <f>IF(""=F338,"",MATCH(1*$F338,'EAPG Table'!$B:$B,0))</f>
        <v/>
      </c>
      <c r="H338" s="165" t="str" cm="1">
        <f t="array" ref="H338">IF($F338="","",INDEX('EAPG Table'!$C:$C,$G338))</f>
        <v/>
      </c>
      <c r="I338" s="167" t="str" cm="1">
        <f t="array" ref="I338">IF($F338="","",IF("EAPG"&lt;&gt;C338,0,INDEX('EAPG Table'!$I:$I,$G338)))</f>
        <v/>
      </c>
      <c r="J338" s="138" t="str" cm="1">
        <f t="array" ref="J338">IF($F338="", "", INDEX('EAPG Table'!$D:$D, $G338))</f>
        <v/>
      </c>
      <c r="K338" s="119"/>
      <c r="L338" s="224" t="str" cm="1">
        <f t="array" ref="L338">IF(""=$F338,"",TRIM(INDEX('EAPG Table'!$F:$F,$G338)))</f>
        <v/>
      </c>
      <c r="M338" s="163"/>
      <c r="N338" s="138" t="str">
        <f t="shared" si="37"/>
        <v/>
      </c>
      <c r="O338" s="138" t="str">
        <f t="shared" si="32"/>
        <v/>
      </c>
      <c r="P338" s="169" t="str" cm="1">
        <f t="array" ref="P338">IF(""=$F338,"",IF(450=1*$F338,  IF(0&lt;COUNTIFS(WeightRange,"&gt;"&amp;0,TypeRange,"2"), TRUE, IF(AND(0&lt;COUNTIFS(WeightRange,"&gt;"&amp;0,TypeRange,"3"),0=COUNTIFS(WeightRange,"&gt;"&amp;0,TypeRange,{"2","2?"})), FALSE, TRUE)), ""))</f>
        <v/>
      </c>
      <c r="Q338" s="169" t="str">
        <f>IF(""=$F338,"",IF(450=$F338,0&lt;COUNTIFS(WeightRange,"&gt;="&amp;$I338,DOSRange,$D338,EAPGRange,$F338,PaidRange,"EAPG")-COUNTIFS($I338:$I$520,$I338,$D338:$D$520,$D338,$F338:$F$520,$F338,$C338:$C$520,"EAPG"),FALSE))</f>
        <v/>
      </c>
      <c r="R338" s="169" t="str" cm="1">
        <f t="array" ref="R338">IF(""=$F338,"",AND("Yes"=$L338,0&lt;SUM(COUNTIFS(WeightRange,"&gt;"&amp;0,DOSRange,$D338,TypeRange,{"2","3","21","22","23","25"}))))</f>
        <v/>
      </c>
      <c r="S338" s="170" t="str">
        <f t="shared" si="38"/>
        <v/>
      </c>
      <c r="T338" s="138"/>
      <c r="U338" s="177" t="str">
        <f t="shared" si="33"/>
        <v/>
      </c>
      <c r="V338" s="171" t="str">
        <f>IF($F338="","",MAX(0.25,IF(AND("2"=$J338,1&lt;COUNTIF(TypeRange,2)),0.5^(COUNTIFS(TypeRange,"2",DOSRange,$D338,WeightRange,"&gt;="&amp;$I338)-COUNTIFS($J338:$J$520,"2",$D338:$D$520,$D338,$I338:$I$520,$I338)),1)))</f>
        <v/>
      </c>
      <c r="W338" s="171" t="str">
        <f>IF($F338="","",MAX(0.25,IF(AND("Yes"=$O338,1&lt;COUNTIFS(AncDiscoRange,"Yes",DOSRange,$D338,EAPGRange,$F338,PaidRange,"EAPG")),0.5^(COUNTIFS(AncDiscoRange,"Yes",WeightRange,"&gt;="&amp;$I338,DOSRange,$D338,EAPGRange,$F338,PaidRange,"EAPG")-COUNTIFS($O338:$O$520,"Yes",$I338:$I$520,$I338,$D338:$D$520,$D338,$F338:$F$520,$F338,$C338:$C$520,"EAPG")),1)))</f>
        <v/>
      </c>
      <c r="X338" s="172" t="str">
        <f t="shared" si="34"/>
        <v/>
      </c>
      <c r="Y338" s="138"/>
      <c r="Z338" s="173" t="str">
        <f t="shared" si="35"/>
        <v/>
      </c>
      <c r="AA338" s="174" t="str">
        <f t="shared" si="39"/>
        <v/>
      </c>
      <c r="AB338" s="175" t="str">
        <f t="shared" si="36"/>
        <v/>
      </c>
    </row>
    <row r="339" spans="2:28" ht="15" x14ac:dyDescent="0.25">
      <c r="B339" s="163">
        <f t="shared" si="40"/>
        <v>319</v>
      </c>
      <c r="C339" s="119"/>
      <c r="D339" s="190"/>
      <c r="E339" s="165"/>
      <c r="F339" s="166"/>
      <c r="G339" s="169" t="str">
        <f>IF(""=F339,"",MATCH(1*$F339,'EAPG Table'!$B:$B,0))</f>
        <v/>
      </c>
      <c r="H339" s="165" t="str" cm="1">
        <f t="array" ref="H339">IF($F339="","",INDEX('EAPG Table'!$C:$C,$G339))</f>
        <v/>
      </c>
      <c r="I339" s="167" t="str" cm="1">
        <f t="array" ref="I339">IF($F339="","",IF("EAPG"&lt;&gt;C339,0,INDEX('EAPG Table'!$I:$I,$G339)))</f>
        <v/>
      </c>
      <c r="J339" s="138" t="str" cm="1">
        <f t="array" ref="J339">IF($F339="", "", INDEX('EAPG Table'!$D:$D, $G339))</f>
        <v/>
      </c>
      <c r="K339" s="119"/>
      <c r="L339" s="224" t="str" cm="1">
        <f t="array" ref="L339">IF(""=$F339,"",TRIM(INDEX('EAPG Table'!$F:$F,$G339)))</f>
        <v/>
      </c>
      <c r="M339" s="163"/>
      <c r="N339" s="138" t="str">
        <f t="shared" si="37"/>
        <v/>
      </c>
      <c r="O339" s="138" t="str">
        <f t="shared" si="32"/>
        <v/>
      </c>
      <c r="P339" s="169" t="str" cm="1">
        <f t="array" ref="P339">IF(""=$F339,"",IF(450=1*$F339,  IF(0&lt;COUNTIFS(WeightRange,"&gt;"&amp;0,TypeRange,"2"), TRUE, IF(AND(0&lt;COUNTIFS(WeightRange,"&gt;"&amp;0,TypeRange,"3"),0=COUNTIFS(WeightRange,"&gt;"&amp;0,TypeRange,{"2","2?"})), FALSE, TRUE)), ""))</f>
        <v/>
      </c>
      <c r="Q339" s="169" t="str">
        <f>IF(""=$F339,"",IF(450=$F339,0&lt;COUNTIFS(WeightRange,"&gt;="&amp;$I339,DOSRange,$D339,EAPGRange,$F339,PaidRange,"EAPG")-COUNTIFS($I339:$I$520,$I339,$D339:$D$520,$D339,$F339:$F$520,$F339,$C339:$C$520,"EAPG"),FALSE))</f>
        <v/>
      </c>
      <c r="R339" s="169" t="str" cm="1">
        <f t="array" ref="R339">IF(""=$F339,"",AND("Yes"=$L339,0&lt;SUM(COUNTIFS(WeightRange,"&gt;"&amp;0,DOSRange,$D339,TypeRange,{"2","3","21","22","23","25"}))))</f>
        <v/>
      </c>
      <c r="S339" s="170" t="str">
        <f t="shared" si="38"/>
        <v/>
      </c>
      <c r="T339" s="138"/>
      <c r="U339" s="177" t="str">
        <f t="shared" si="33"/>
        <v/>
      </c>
      <c r="V339" s="171" t="str">
        <f>IF($F339="","",MAX(0.25,IF(AND("2"=$J339,1&lt;COUNTIF(TypeRange,2)),0.5^(COUNTIFS(TypeRange,"2",DOSRange,$D339,WeightRange,"&gt;="&amp;$I339)-COUNTIFS($J339:$J$520,"2",$D339:$D$520,$D339,$I339:$I$520,$I339)),1)))</f>
        <v/>
      </c>
      <c r="W339" s="171" t="str">
        <f>IF($F339="","",MAX(0.25,IF(AND("Yes"=$O339,1&lt;COUNTIFS(AncDiscoRange,"Yes",DOSRange,$D339,EAPGRange,$F339,PaidRange,"EAPG")),0.5^(COUNTIFS(AncDiscoRange,"Yes",WeightRange,"&gt;="&amp;$I339,DOSRange,$D339,EAPGRange,$F339,PaidRange,"EAPG")-COUNTIFS($O339:$O$520,"Yes",$I339:$I$520,$I339,$D339:$D$520,$D339,$F339:$F$520,$F339,$C339:$C$520,"EAPG")),1)))</f>
        <v/>
      </c>
      <c r="X339" s="172" t="str">
        <f t="shared" si="34"/>
        <v/>
      </c>
      <c r="Y339" s="138"/>
      <c r="Z339" s="173" t="str">
        <f t="shared" si="35"/>
        <v/>
      </c>
      <c r="AA339" s="174" t="str">
        <f t="shared" si="39"/>
        <v/>
      </c>
      <c r="AB339" s="175" t="str">
        <f t="shared" si="36"/>
        <v/>
      </c>
    </row>
    <row r="340" spans="2:28" ht="15" x14ac:dyDescent="0.25">
      <c r="B340" s="178">
        <f t="shared" si="40"/>
        <v>320</v>
      </c>
      <c r="C340" s="120"/>
      <c r="D340" s="191"/>
      <c r="E340" s="179"/>
      <c r="F340" s="166"/>
      <c r="G340" s="182" t="str">
        <f>IF(""=F340,"",MATCH(1*$F340,'EAPG Table'!$B:$B,0))</f>
        <v/>
      </c>
      <c r="H340" s="179" t="str" cm="1">
        <f t="array" ref="H340">IF($F340="","",INDEX('EAPG Table'!$C:$C,$G340))</f>
        <v/>
      </c>
      <c r="I340" s="180" t="str" cm="1">
        <f t="array" ref="I340">IF($F340="","",IF("EAPG"&lt;&gt;C340,0,INDEX('EAPG Table'!$I:$I,$G340)))</f>
        <v/>
      </c>
      <c r="J340" s="181" t="str" cm="1">
        <f t="array" ref="J340">IF($F340="", "", INDEX('EAPG Table'!$D:$D, $G340))</f>
        <v/>
      </c>
      <c r="K340" s="120"/>
      <c r="L340" s="225" t="str" cm="1">
        <f t="array" ref="L340">IF(""=$F340,"",TRIM(INDEX('EAPG Table'!$F:$F,$G340)))</f>
        <v/>
      </c>
      <c r="M340" s="163"/>
      <c r="N340" s="181" t="str">
        <f t="shared" si="37"/>
        <v/>
      </c>
      <c r="O340" s="181" t="str">
        <f t="shared" si="32"/>
        <v/>
      </c>
      <c r="P340" s="182" t="str" cm="1">
        <f t="array" ref="P340">IF(""=$F340,"",IF(450=1*$F340,  IF(0&lt;COUNTIFS(WeightRange,"&gt;"&amp;0,TypeRange,"2"), TRUE, IF(AND(0&lt;COUNTIFS(WeightRange,"&gt;"&amp;0,TypeRange,"3"),0=COUNTIFS(WeightRange,"&gt;"&amp;0,TypeRange,{"2","2?"})), FALSE, TRUE)), ""))</f>
        <v/>
      </c>
      <c r="Q340" s="182" t="str">
        <f>IF(""=$F340,"",IF(450=$F340,0&lt;COUNTIFS(WeightRange,"&gt;="&amp;$I340,DOSRange,$D340,EAPGRange,$F340,PaidRange,"EAPG")-COUNTIFS($I340:$I$520,$I340,$D340:$D$520,$D340,$F340:$F$520,$F340,$C340:$C$520,"EAPG"),FALSE))</f>
        <v/>
      </c>
      <c r="R340" s="182" t="str" cm="1">
        <f t="array" ref="R340">IF(""=$F340,"",AND("Yes"=$L340,0&lt;SUM(COUNTIFS(WeightRange,"&gt;"&amp;0,DOSRange,$D340,TypeRange,{"2","3","21","22","23","25"}))))</f>
        <v/>
      </c>
      <c r="S340" s="183" t="str">
        <f t="shared" si="38"/>
        <v/>
      </c>
      <c r="T340" s="138"/>
      <c r="U340" s="184" t="str">
        <f t="shared" si="33"/>
        <v/>
      </c>
      <c r="V340" s="185" t="str">
        <f>IF($F340="","",MAX(0.25,IF(AND("2"=$J340,1&lt;COUNTIF(TypeRange,2)),0.5^(COUNTIFS(TypeRange,"2",DOSRange,$D340,WeightRange,"&gt;="&amp;$I340)-COUNTIFS($J340:$J$520,"2",$D340:$D$520,$D340,$I340:$I$520,$I340)),1)))</f>
        <v/>
      </c>
      <c r="W340" s="185" t="str">
        <f>IF($F340="","",MAX(0.25,IF(AND("Yes"=$O340,1&lt;COUNTIFS(AncDiscoRange,"Yes",DOSRange,$D340,EAPGRange,$F340,PaidRange,"EAPG")),0.5^(COUNTIFS(AncDiscoRange,"Yes",WeightRange,"&gt;="&amp;$I340,DOSRange,$D340,EAPGRange,$F340,PaidRange,"EAPG")-COUNTIFS($O340:$O$520,"Yes",$I340:$I$520,$I340,$D340:$D$520,$D340,$F340:$F$520,$F340,$C340:$C$520,"EAPG")),1)))</f>
        <v/>
      </c>
      <c r="X340" s="186" t="str">
        <f t="shared" si="34"/>
        <v/>
      </c>
      <c r="Y340" s="138"/>
      <c r="Z340" s="187" t="str">
        <f t="shared" si="35"/>
        <v/>
      </c>
      <c r="AA340" s="188" t="str">
        <f t="shared" si="39"/>
        <v/>
      </c>
      <c r="AB340" s="189" t="str">
        <f t="shared" si="36"/>
        <v/>
      </c>
    </row>
    <row r="341" spans="2:28" ht="15" x14ac:dyDescent="0.25">
      <c r="B341" s="163">
        <f t="shared" si="40"/>
        <v>321</v>
      </c>
      <c r="C341" s="119"/>
      <c r="D341" s="190"/>
      <c r="E341" s="165"/>
      <c r="F341" s="166"/>
      <c r="G341" s="169" t="str">
        <f>IF(""=F341,"",MATCH(1*$F341,'EAPG Table'!$B:$B,0))</f>
        <v/>
      </c>
      <c r="H341" s="165" t="str" cm="1">
        <f t="array" ref="H341">IF($F341="","",INDEX('EAPG Table'!$C:$C,$G341))</f>
        <v/>
      </c>
      <c r="I341" s="167" t="str" cm="1">
        <f t="array" ref="I341">IF($F341="","",IF("EAPG"&lt;&gt;C341,0,INDEX('EAPG Table'!$I:$I,$G341)))</f>
        <v/>
      </c>
      <c r="J341" s="138" t="str" cm="1">
        <f t="array" ref="J341">IF($F341="", "", INDEX('EAPG Table'!$D:$D, $G341))</f>
        <v/>
      </c>
      <c r="K341" s="119"/>
      <c r="L341" s="224" t="str" cm="1">
        <f t="array" ref="L341">IF(""=$F341,"",TRIM(INDEX('EAPG Table'!$F:$F,$G341)))</f>
        <v/>
      </c>
      <c r="M341" s="163"/>
      <c r="N341" s="138" t="str">
        <f t="shared" si="37"/>
        <v/>
      </c>
      <c r="O341" s="138" t="str">
        <f t="shared" ref="O341:O404" si="41">IF(""=$F341,"",IF(AND("4"=$J341,"00450"&lt;&gt;$F341,1&lt;COUNTIFS($J$21:$J$520,"4",EAPGRange,$F341,DOSRange,$D341)),"Yes","No"))</f>
        <v/>
      </c>
      <c r="P341" s="169" t="str" cm="1">
        <f t="array" ref="P341">IF(""=$F341,"",IF(450=1*$F341,  IF(0&lt;COUNTIFS(WeightRange,"&gt;"&amp;0,TypeRange,"2"), TRUE, IF(AND(0&lt;COUNTIFS(WeightRange,"&gt;"&amp;0,TypeRange,"3"),0=COUNTIFS(WeightRange,"&gt;"&amp;0,TypeRange,{"2","2?"})), FALSE, TRUE)), ""))</f>
        <v/>
      </c>
      <c r="Q341" s="169" t="str">
        <f>IF(""=$F341,"",IF(450=$F341,0&lt;COUNTIFS(WeightRange,"&gt;="&amp;$I341,DOSRange,$D341,EAPGRange,$F341,PaidRange,"EAPG")-COUNTIFS($I341:$I$520,$I341,$D341:$D$520,$D341,$F341:$F$520,$F341,$C341:$C$520,"EAPG"),FALSE))</f>
        <v/>
      </c>
      <c r="R341" s="169" t="str" cm="1">
        <f t="array" ref="R341">IF(""=$F341,"",AND("Yes"=$L341,0&lt;SUM(COUNTIFS(WeightRange,"&gt;"&amp;0,DOSRange,$D341,TypeRange,{"2","3","21","22","23","25"}))))</f>
        <v/>
      </c>
      <c r="S341" s="170" t="str">
        <f t="shared" si="38"/>
        <v/>
      </c>
      <c r="T341" s="138"/>
      <c r="U341" s="177" t="str">
        <f t="shared" ref="U341:U404" si="42">IF($F341="","",IF($K341="Yes",1.5,1))</f>
        <v/>
      </c>
      <c r="V341" s="171" t="str">
        <f>IF($F341="","",MAX(0.25,IF(AND("2"=$J341,1&lt;COUNTIF(TypeRange,2)),0.5^(COUNTIFS(TypeRange,"2",DOSRange,$D341,WeightRange,"&gt;="&amp;$I341)-COUNTIFS($J341:$J$520,"2",$D341:$D$520,$D341,$I341:$I$520,$I341)),1)))</f>
        <v/>
      </c>
      <c r="W341" s="171" t="str">
        <f>IF($F341="","",MAX(0.25,IF(AND("Yes"=$O341,1&lt;COUNTIFS(AncDiscoRange,"Yes",DOSRange,$D341,EAPGRange,$F341,PaidRange,"EAPG")),0.5^(COUNTIFS(AncDiscoRange,"Yes",WeightRange,"&gt;="&amp;$I341,DOSRange,$D341,EAPGRange,$F341,PaidRange,"EAPG")-COUNTIFS($O341:$O$520,"Yes",$I341:$I$520,$I341,$D341:$D$520,$D341,$F341:$F$520,$F341,$C341:$C$520,"EAPG")),1)))</f>
        <v/>
      </c>
      <c r="X341" s="172" t="str">
        <f t="shared" ref="X341:X404" si="43">IF($F341="","",IF(AND("Yes"=$S341,0&lt;SUMIFS(WeightRange,LineRange,"&lt;&gt;"&amp;$B341)),0,1))</f>
        <v/>
      </c>
      <c r="Y341" s="138"/>
      <c r="Z341" s="173" t="str">
        <f t="shared" ref="Z341:Z404" si="44">IFERROR(IF($F341="","",ROUND($F$13*$I341,2)), "")</f>
        <v/>
      </c>
      <c r="AA341" s="174" t="str">
        <f t="shared" si="39"/>
        <v/>
      </c>
      <c r="AB341" s="175" t="str">
        <f t="shared" ref="AB341:AB404" si="45">IF(Z341="","",IF($F341="","",IF($C341="EAPG",$Z341*$AA341,0)))</f>
        <v/>
      </c>
    </row>
    <row r="342" spans="2:28" ht="15" x14ac:dyDescent="0.25">
      <c r="B342" s="163">
        <f t="shared" si="40"/>
        <v>322</v>
      </c>
      <c r="C342" s="119"/>
      <c r="D342" s="190"/>
      <c r="E342" s="165"/>
      <c r="F342" s="166"/>
      <c r="G342" s="169" t="str">
        <f>IF(""=F342,"",MATCH(1*$F342,'EAPG Table'!$B:$B,0))</f>
        <v/>
      </c>
      <c r="H342" s="165" t="str" cm="1">
        <f t="array" ref="H342">IF($F342="","",INDEX('EAPG Table'!$C:$C,$G342))</f>
        <v/>
      </c>
      <c r="I342" s="167" t="str" cm="1">
        <f t="array" ref="I342">IF($F342="","",IF("EAPG"&lt;&gt;C342,0,INDEX('EAPG Table'!$I:$I,$G342)))</f>
        <v/>
      </c>
      <c r="J342" s="138" t="str" cm="1">
        <f t="array" ref="J342">IF($F342="", "", INDEX('EAPG Table'!$D:$D, $G342))</f>
        <v/>
      </c>
      <c r="K342" s="119"/>
      <c r="L342" s="224" t="str" cm="1">
        <f t="array" ref="L342">IF(""=$F342,"",TRIM(INDEX('EAPG Table'!$F:$F,$G342)))</f>
        <v/>
      </c>
      <c r="M342" s="163"/>
      <c r="N342" s="138" t="str">
        <f t="shared" ref="N342:N405" si="46">IF($F342="","",IF(V342&lt;1,"Yes","No"))</f>
        <v/>
      </c>
      <c r="O342" s="138" t="str">
        <f t="shared" si="41"/>
        <v/>
      </c>
      <c r="P342" s="169" t="str" cm="1">
        <f t="array" ref="P342">IF(""=$F342,"",IF(450=1*$F342,  IF(0&lt;COUNTIFS(WeightRange,"&gt;"&amp;0,TypeRange,"2"), TRUE, IF(AND(0&lt;COUNTIFS(WeightRange,"&gt;"&amp;0,TypeRange,"3"),0=COUNTIFS(WeightRange,"&gt;"&amp;0,TypeRange,{"2","2?"})), FALSE, TRUE)), ""))</f>
        <v/>
      </c>
      <c r="Q342" s="169" t="str">
        <f>IF(""=$F342,"",IF(450=$F342,0&lt;COUNTIFS(WeightRange,"&gt;="&amp;$I342,DOSRange,$D342,EAPGRange,$F342,PaidRange,"EAPG")-COUNTIFS($I342:$I$520,$I342,$D342:$D$520,$D342,$F342:$F$520,$F342,$C342:$C$520,"EAPG"),FALSE))</f>
        <v/>
      </c>
      <c r="R342" s="169" t="str" cm="1">
        <f t="array" ref="R342">IF(""=$F342,"",AND("Yes"=$L342,0&lt;SUM(COUNTIFS(WeightRange,"&gt;"&amp;0,DOSRange,$D342,TypeRange,{"2","3","21","22","23","25"}))))</f>
        <v/>
      </c>
      <c r="S342" s="170" t="str">
        <f t="shared" ref="S342:S405" si="47">IF(""=$F342,"",IF(OR(P342:R342),"Yes","No"))</f>
        <v/>
      </c>
      <c r="T342" s="138"/>
      <c r="U342" s="177" t="str">
        <f t="shared" si="42"/>
        <v/>
      </c>
      <c r="V342" s="171" t="str">
        <f>IF($F342="","",MAX(0.25,IF(AND("2"=$J342,1&lt;COUNTIF(TypeRange,2)),0.5^(COUNTIFS(TypeRange,"2",DOSRange,$D342,WeightRange,"&gt;="&amp;$I342)-COUNTIFS($J342:$J$520,"2",$D342:$D$520,$D342,$I342:$I$520,$I342)),1)))</f>
        <v/>
      </c>
      <c r="W342" s="171" t="str">
        <f>IF($F342="","",MAX(0.25,IF(AND("Yes"=$O342,1&lt;COUNTIFS(AncDiscoRange,"Yes",DOSRange,$D342,EAPGRange,$F342,PaidRange,"EAPG")),0.5^(COUNTIFS(AncDiscoRange,"Yes",WeightRange,"&gt;="&amp;$I342,DOSRange,$D342,EAPGRange,$F342,PaidRange,"EAPG")-COUNTIFS($O342:$O$520,"Yes",$I342:$I$520,$I342,$D342:$D$520,$D342,$F342:$F$520,$F342,$C342:$C$520,"EAPG")),1)))</f>
        <v/>
      </c>
      <c r="X342" s="172" t="str">
        <f t="shared" si="43"/>
        <v/>
      </c>
      <c r="Y342" s="138"/>
      <c r="Z342" s="173" t="str">
        <f t="shared" si="44"/>
        <v/>
      </c>
      <c r="AA342" s="174" t="str">
        <f t="shared" ref="AA342:AA405" si="48">IF(Z342="","",PRODUCT(U342:X342))</f>
        <v/>
      </c>
      <c r="AB342" s="175" t="str">
        <f t="shared" si="45"/>
        <v/>
      </c>
    </row>
    <row r="343" spans="2:28" ht="15" x14ac:dyDescent="0.25">
      <c r="B343" s="163">
        <f t="shared" ref="B343:B406" si="49">B342+1</f>
        <v>323</v>
      </c>
      <c r="C343" s="119"/>
      <c r="D343" s="190"/>
      <c r="E343" s="165"/>
      <c r="F343" s="166"/>
      <c r="G343" s="169" t="str">
        <f>IF(""=F343,"",MATCH(1*$F343,'EAPG Table'!$B:$B,0))</f>
        <v/>
      </c>
      <c r="H343" s="165" t="str" cm="1">
        <f t="array" ref="H343">IF($F343="","",INDEX('EAPG Table'!$C:$C,$G343))</f>
        <v/>
      </c>
      <c r="I343" s="167" t="str" cm="1">
        <f t="array" ref="I343">IF($F343="","",IF("EAPG"&lt;&gt;C343,0,INDEX('EAPG Table'!$I:$I,$G343)))</f>
        <v/>
      </c>
      <c r="J343" s="138" t="str" cm="1">
        <f t="array" ref="J343">IF($F343="", "", INDEX('EAPG Table'!$D:$D, $G343))</f>
        <v/>
      </c>
      <c r="K343" s="119"/>
      <c r="L343" s="224" t="str" cm="1">
        <f t="array" ref="L343">IF(""=$F343,"",TRIM(INDEX('EAPG Table'!$F:$F,$G343)))</f>
        <v/>
      </c>
      <c r="M343" s="163"/>
      <c r="N343" s="138" t="str">
        <f t="shared" si="46"/>
        <v/>
      </c>
      <c r="O343" s="138" t="str">
        <f t="shared" si="41"/>
        <v/>
      </c>
      <c r="P343" s="169" t="str" cm="1">
        <f t="array" ref="P343">IF(""=$F343,"",IF(450=1*$F343,  IF(0&lt;COUNTIFS(WeightRange,"&gt;"&amp;0,TypeRange,"2"), TRUE, IF(AND(0&lt;COUNTIFS(WeightRange,"&gt;"&amp;0,TypeRange,"3"),0=COUNTIFS(WeightRange,"&gt;"&amp;0,TypeRange,{"2","2?"})), FALSE, TRUE)), ""))</f>
        <v/>
      </c>
      <c r="Q343" s="169" t="str">
        <f>IF(""=$F343,"",IF(450=$F343,0&lt;COUNTIFS(WeightRange,"&gt;="&amp;$I343,DOSRange,$D343,EAPGRange,$F343,PaidRange,"EAPG")-COUNTIFS($I343:$I$520,$I343,$D343:$D$520,$D343,$F343:$F$520,$F343,$C343:$C$520,"EAPG"),FALSE))</f>
        <v/>
      </c>
      <c r="R343" s="169" t="str" cm="1">
        <f t="array" ref="R343">IF(""=$F343,"",AND("Yes"=$L343,0&lt;SUM(COUNTIFS(WeightRange,"&gt;"&amp;0,DOSRange,$D343,TypeRange,{"2","3","21","22","23","25"}))))</f>
        <v/>
      </c>
      <c r="S343" s="170" t="str">
        <f t="shared" si="47"/>
        <v/>
      </c>
      <c r="T343" s="138"/>
      <c r="U343" s="177" t="str">
        <f t="shared" si="42"/>
        <v/>
      </c>
      <c r="V343" s="171" t="str">
        <f>IF($F343="","",MAX(0.25,IF(AND("2"=$J343,1&lt;COUNTIF(TypeRange,2)),0.5^(COUNTIFS(TypeRange,"2",DOSRange,$D343,WeightRange,"&gt;="&amp;$I343)-COUNTIFS($J343:$J$520,"2",$D343:$D$520,$D343,$I343:$I$520,$I343)),1)))</f>
        <v/>
      </c>
      <c r="W343" s="171" t="str">
        <f>IF($F343="","",MAX(0.25,IF(AND("Yes"=$O343,1&lt;COUNTIFS(AncDiscoRange,"Yes",DOSRange,$D343,EAPGRange,$F343,PaidRange,"EAPG")),0.5^(COUNTIFS(AncDiscoRange,"Yes",WeightRange,"&gt;="&amp;$I343,DOSRange,$D343,EAPGRange,$F343,PaidRange,"EAPG")-COUNTIFS($O343:$O$520,"Yes",$I343:$I$520,$I343,$D343:$D$520,$D343,$F343:$F$520,$F343,$C343:$C$520,"EAPG")),1)))</f>
        <v/>
      </c>
      <c r="X343" s="172" t="str">
        <f t="shared" si="43"/>
        <v/>
      </c>
      <c r="Y343" s="138"/>
      <c r="Z343" s="173" t="str">
        <f t="shared" si="44"/>
        <v/>
      </c>
      <c r="AA343" s="174" t="str">
        <f t="shared" si="48"/>
        <v/>
      </c>
      <c r="AB343" s="175" t="str">
        <f t="shared" si="45"/>
        <v/>
      </c>
    </row>
    <row r="344" spans="2:28" ht="15" x14ac:dyDescent="0.25">
      <c r="B344" s="163">
        <f t="shared" si="49"/>
        <v>324</v>
      </c>
      <c r="C344" s="119"/>
      <c r="D344" s="190"/>
      <c r="E344" s="165"/>
      <c r="F344" s="166"/>
      <c r="G344" s="169" t="str">
        <f>IF(""=F344,"",MATCH(1*$F344,'EAPG Table'!$B:$B,0))</f>
        <v/>
      </c>
      <c r="H344" s="165" t="str" cm="1">
        <f t="array" ref="H344">IF($F344="","",INDEX('EAPG Table'!$C:$C,$G344))</f>
        <v/>
      </c>
      <c r="I344" s="167" t="str" cm="1">
        <f t="array" ref="I344">IF($F344="","",IF("EAPG"&lt;&gt;C344,0,INDEX('EAPG Table'!$I:$I,$G344)))</f>
        <v/>
      </c>
      <c r="J344" s="138" t="str" cm="1">
        <f t="array" ref="J344">IF($F344="", "", INDEX('EAPG Table'!$D:$D, $G344))</f>
        <v/>
      </c>
      <c r="K344" s="119"/>
      <c r="L344" s="224" t="str" cm="1">
        <f t="array" ref="L344">IF(""=$F344,"",TRIM(INDEX('EAPG Table'!$F:$F,$G344)))</f>
        <v/>
      </c>
      <c r="M344" s="163"/>
      <c r="N344" s="138" t="str">
        <f t="shared" si="46"/>
        <v/>
      </c>
      <c r="O344" s="138" t="str">
        <f t="shared" si="41"/>
        <v/>
      </c>
      <c r="P344" s="169" t="str" cm="1">
        <f t="array" ref="P344">IF(""=$F344,"",IF(450=1*$F344,  IF(0&lt;COUNTIFS(WeightRange,"&gt;"&amp;0,TypeRange,"2"), TRUE, IF(AND(0&lt;COUNTIFS(WeightRange,"&gt;"&amp;0,TypeRange,"3"),0=COUNTIFS(WeightRange,"&gt;"&amp;0,TypeRange,{"2","2?"})), FALSE, TRUE)), ""))</f>
        <v/>
      </c>
      <c r="Q344" s="169" t="str">
        <f>IF(""=$F344,"",IF(450=$F344,0&lt;COUNTIFS(WeightRange,"&gt;="&amp;$I344,DOSRange,$D344,EAPGRange,$F344,PaidRange,"EAPG")-COUNTIFS($I344:$I$520,$I344,$D344:$D$520,$D344,$F344:$F$520,$F344,$C344:$C$520,"EAPG"),FALSE))</f>
        <v/>
      </c>
      <c r="R344" s="169" t="str" cm="1">
        <f t="array" ref="R344">IF(""=$F344,"",AND("Yes"=$L344,0&lt;SUM(COUNTIFS(WeightRange,"&gt;"&amp;0,DOSRange,$D344,TypeRange,{"2","3","21","22","23","25"}))))</f>
        <v/>
      </c>
      <c r="S344" s="170" t="str">
        <f t="shared" si="47"/>
        <v/>
      </c>
      <c r="T344" s="138"/>
      <c r="U344" s="177" t="str">
        <f t="shared" si="42"/>
        <v/>
      </c>
      <c r="V344" s="171" t="str">
        <f>IF($F344="","",MAX(0.25,IF(AND("2"=$J344,1&lt;COUNTIF(TypeRange,2)),0.5^(COUNTIFS(TypeRange,"2",DOSRange,$D344,WeightRange,"&gt;="&amp;$I344)-COUNTIFS($J344:$J$520,"2",$D344:$D$520,$D344,$I344:$I$520,$I344)),1)))</f>
        <v/>
      </c>
      <c r="W344" s="171" t="str">
        <f>IF($F344="","",MAX(0.25,IF(AND("Yes"=$O344,1&lt;COUNTIFS(AncDiscoRange,"Yes",DOSRange,$D344,EAPGRange,$F344,PaidRange,"EAPG")),0.5^(COUNTIFS(AncDiscoRange,"Yes",WeightRange,"&gt;="&amp;$I344,DOSRange,$D344,EAPGRange,$F344,PaidRange,"EAPG")-COUNTIFS($O344:$O$520,"Yes",$I344:$I$520,$I344,$D344:$D$520,$D344,$F344:$F$520,$F344,$C344:$C$520,"EAPG")),1)))</f>
        <v/>
      </c>
      <c r="X344" s="172" t="str">
        <f t="shared" si="43"/>
        <v/>
      </c>
      <c r="Y344" s="138"/>
      <c r="Z344" s="173" t="str">
        <f t="shared" si="44"/>
        <v/>
      </c>
      <c r="AA344" s="174" t="str">
        <f t="shared" si="48"/>
        <v/>
      </c>
      <c r="AB344" s="175" t="str">
        <f t="shared" si="45"/>
        <v/>
      </c>
    </row>
    <row r="345" spans="2:28" ht="15" x14ac:dyDescent="0.25">
      <c r="B345" s="178">
        <f t="shared" si="49"/>
        <v>325</v>
      </c>
      <c r="C345" s="120"/>
      <c r="D345" s="191"/>
      <c r="E345" s="179"/>
      <c r="F345" s="166"/>
      <c r="G345" s="182" t="str">
        <f>IF(""=F345,"",MATCH(1*$F345,'EAPG Table'!$B:$B,0))</f>
        <v/>
      </c>
      <c r="H345" s="179" t="str" cm="1">
        <f t="array" ref="H345">IF($F345="","",INDEX('EAPG Table'!$C:$C,$G345))</f>
        <v/>
      </c>
      <c r="I345" s="180" t="str" cm="1">
        <f t="array" ref="I345">IF($F345="","",IF("EAPG"&lt;&gt;C345,0,INDEX('EAPG Table'!$I:$I,$G345)))</f>
        <v/>
      </c>
      <c r="J345" s="181" t="str" cm="1">
        <f t="array" ref="J345">IF($F345="", "", INDEX('EAPG Table'!$D:$D, $G345))</f>
        <v/>
      </c>
      <c r="K345" s="120"/>
      <c r="L345" s="225" t="str" cm="1">
        <f t="array" ref="L345">IF(""=$F345,"",TRIM(INDEX('EAPG Table'!$F:$F,$G345)))</f>
        <v/>
      </c>
      <c r="M345" s="163"/>
      <c r="N345" s="181" t="str">
        <f t="shared" si="46"/>
        <v/>
      </c>
      <c r="O345" s="181" t="str">
        <f t="shared" si="41"/>
        <v/>
      </c>
      <c r="P345" s="182" t="str" cm="1">
        <f t="array" ref="P345">IF(""=$F345,"",IF(450=1*$F345,  IF(0&lt;COUNTIFS(WeightRange,"&gt;"&amp;0,TypeRange,"2"), TRUE, IF(AND(0&lt;COUNTIFS(WeightRange,"&gt;"&amp;0,TypeRange,"3"),0=COUNTIFS(WeightRange,"&gt;"&amp;0,TypeRange,{"2","2?"})), FALSE, TRUE)), ""))</f>
        <v/>
      </c>
      <c r="Q345" s="182" t="str">
        <f>IF(""=$F345,"",IF(450=$F345,0&lt;COUNTIFS(WeightRange,"&gt;="&amp;$I345,DOSRange,$D345,EAPGRange,$F345,PaidRange,"EAPG")-COUNTIFS($I345:$I$520,$I345,$D345:$D$520,$D345,$F345:$F$520,$F345,$C345:$C$520,"EAPG"),FALSE))</f>
        <v/>
      </c>
      <c r="R345" s="182" t="str" cm="1">
        <f t="array" ref="R345">IF(""=$F345,"",AND("Yes"=$L345,0&lt;SUM(COUNTIFS(WeightRange,"&gt;"&amp;0,DOSRange,$D345,TypeRange,{"2","3","21","22","23","25"}))))</f>
        <v/>
      </c>
      <c r="S345" s="183" t="str">
        <f t="shared" si="47"/>
        <v/>
      </c>
      <c r="T345" s="138"/>
      <c r="U345" s="184" t="str">
        <f t="shared" si="42"/>
        <v/>
      </c>
      <c r="V345" s="185" t="str">
        <f>IF($F345="","",MAX(0.25,IF(AND("2"=$J345,1&lt;COUNTIF(TypeRange,2)),0.5^(COUNTIFS(TypeRange,"2",DOSRange,$D345,WeightRange,"&gt;="&amp;$I345)-COUNTIFS($J345:$J$520,"2",$D345:$D$520,$D345,$I345:$I$520,$I345)),1)))</f>
        <v/>
      </c>
      <c r="W345" s="185" t="str">
        <f>IF($F345="","",MAX(0.25,IF(AND("Yes"=$O345,1&lt;COUNTIFS(AncDiscoRange,"Yes",DOSRange,$D345,EAPGRange,$F345,PaidRange,"EAPG")),0.5^(COUNTIFS(AncDiscoRange,"Yes",WeightRange,"&gt;="&amp;$I345,DOSRange,$D345,EAPGRange,$F345,PaidRange,"EAPG")-COUNTIFS($O345:$O$520,"Yes",$I345:$I$520,$I345,$D345:$D$520,$D345,$F345:$F$520,$F345,$C345:$C$520,"EAPG")),1)))</f>
        <v/>
      </c>
      <c r="X345" s="186" t="str">
        <f t="shared" si="43"/>
        <v/>
      </c>
      <c r="Y345" s="138"/>
      <c r="Z345" s="187" t="str">
        <f t="shared" si="44"/>
        <v/>
      </c>
      <c r="AA345" s="188" t="str">
        <f t="shared" si="48"/>
        <v/>
      </c>
      <c r="AB345" s="189" t="str">
        <f t="shared" si="45"/>
        <v/>
      </c>
    </row>
    <row r="346" spans="2:28" ht="15" x14ac:dyDescent="0.25">
      <c r="B346" s="163">
        <f t="shared" si="49"/>
        <v>326</v>
      </c>
      <c r="C346" s="119"/>
      <c r="D346" s="190"/>
      <c r="E346" s="165"/>
      <c r="F346" s="166"/>
      <c r="G346" s="169" t="str">
        <f>IF(""=F346,"",MATCH(1*$F346,'EAPG Table'!$B:$B,0))</f>
        <v/>
      </c>
      <c r="H346" s="165" t="str" cm="1">
        <f t="array" ref="H346">IF($F346="","",INDEX('EAPG Table'!$C:$C,$G346))</f>
        <v/>
      </c>
      <c r="I346" s="167" t="str" cm="1">
        <f t="array" ref="I346">IF($F346="","",IF("EAPG"&lt;&gt;C346,0,INDEX('EAPG Table'!$I:$I,$G346)))</f>
        <v/>
      </c>
      <c r="J346" s="138" t="str" cm="1">
        <f t="array" ref="J346">IF($F346="", "", INDEX('EAPG Table'!$D:$D, $G346))</f>
        <v/>
      </c>
      <c r="K346" s="119"/>
      <c r="L346" s="224" t="str" cm="1">
        <f t="array" ref="L346">IF(""=$F346,"",TRIM(INDEX('EAPG Table'!$F:$F,$G346)))</f>
        <v/>
      </c>
      <c r="M346" s="163"/>
      <c r="N346" s="138" t="str">
        <f t="shared" si="46"/>
        <v/>
      </c>
      <c r="O346" s="138" t="str">
        <f t="shared" si="41"/>
        <v/>
      </c>
      <c r="P346" s="169" t="str" cm="1">
        <f t="array" ref="P346">IF(""=$F346,"",IF(450=1*$F346,  IF(0&lt;COUNTIFS(WeightRange,"&gt;"&amp;0,TypeRange,"2"), TRUE, IF(AND(0&lt;COUNTIFS(WeightRange,"&gt;"&amp;0,TypeRange,"3"),0=COUNTIFS(WeightRange,"&gt;"&amp;0,TypeRange,{"2","2?"})), FALSE, TRUE)), ""))</f>
        <v/>
      </c>
      <c r="Q346" s="169" t="str">
        <f>IF(""=$F346,"",IF(450=$F346,0&lt;COUNTIFS(WeightRange,"&gt;="&amp;$I346,DOSRange,$D346,EAPGRange,$F346,PaidRange,"EAPG")-COUNTIFS($I346:$I$520,$I346,$D346:$D$520,$D346,$F346:$F$520,$F346,$C346:$C$520,"EAPG"),FALSE))</f>
        <v/>
      </c>
      <c r="R346" s="169" t="str" cm="1">
        <f t="array" ref="R346">IF(""=$F346,"",AND("Yes"=$L346,0&lt;SUM(COUNTIFS(WeightRange,"&gt;"&amp;0,DOSRange,$D346,TypeRange,{"2","3","21","22","23","25"}))))</f>
        <v/>
      </c>
      <c r="S346" s="170" t="str">
        <f t="shared" si="47"/>
        <v/>
      </c>
      <c r="T346" s="138"/>
      <c r="U346" s="177" t="str">
        <f t="shared" si="42"/>
        <v/>
      </c>
      <c r="V346" s="171" t="str">
        <f>IF($F346="","",MAX(0.25,IF(AND("2"=$J346,1&lt;COUNTIF(TypeRange,2)),0.5^(COUNTIFS(TypeRange,"2",DOSRange,$D346,WeightRange,"&gt;="&amp;$I346)-COUNTIFS($J346:$J$520,"2",$D346:$D$520,$D346,$I346:$I$520,$I346)),1)))</f>
        <v/>
      </c>
      <c r="W346" s="171" t="str">
        <f>IF($F346="","",MAX(0.25,IF(AND("Yes"=$O346,1&lt;COUNTIFS(AncDiscoRange,"Yes",DOSRange,$D346,EAPGRange,$F346,PaidRange,"EAPG")),0.5^(COUNTIFS(AncDiscoRange,"Yes",WeightRange,"&gt;="&amp;$I346,DOSRange,$D346,EAPGRange,$F346,PaidRange,"EAPG")-COUNTIFS($O346:$O$520,"Yes",$I346:$I$520,$I346,$D346:$D$520,$D346,$F346:$F$520,$F346,$C346:$C$520,"EAPG")),1)))</f>
        <v/>
      </c>
      <c r="X346" s="172" t="str">
        <f t="shared" si="43"/>
        <v/>
      </c>
      <c r="Y346" s="138"/>
      <c r="Z346" s="173" t="str">
        <f t="shared" si="44"/>
        <v/>
      </c>
      <c r="AA346" s="174" t="str">
        <f t="shared" si="48"/>
        <v/>
      </c>
      <c r="AB346" s="175" t="str">
        <f t="shared" si="45"/>
        <v/>
      </c>
    </row>
    <row r="347" spans="2:28" ht="15" x14ac:dyDescent="0.25">
      <c r="B347" s="163">
        <f t="shared" si="49"/>
        <v>327</v>
      </c>
      <c r="C347" s="119"/>
      <c r="D347" s="190"/>
      <c r="E347" s="165"/>
      <c r="F347" s="166"/>
      <c r="G347" s="169" t="str">
        <f>IF(""=F347,"",MATCH(1*$F347,'EAPG Table'!$B:$B,0))</f>
        <v/>
      </c>
      <c r="H347" s="165" t="str" cm="1">
        <f t="array" ref="H347">IF($F347="","",INDEX('EAPG Table'!$C:$C,$G347))</f>
        <v/>
      </c>
      <c r="I347" s="167" t="str" cm="1">
        <f t="array" ref="I347">IF($F347="","",IF("EAPG"&lt;&gt;C347,0,INDEX('EAPG Table'!$I:$I,$G347)))</f>
        <v/>
      </c>
      <c r="J347" s="138" t="str" cm="1">
        <f t="array" ref="J347">IF($F347="", "", INDEX('EAPG Table'!$D:$D, $G347))</f>
        <v/>
      </c>
      <c r="K347" s="119"/>
      <c r="L347" s="224" t="str" cm="1">
        <f t="array" ref="L347">IF(""=$F347,"",TRIM(INDEX('EAPG Table'!$F:$F,$G347)))</f>
        <v/>
      </c>
      <c r="M347" s="163"/>
      <c r="N347" s="138" t="str">
        <f t="shared" si="46"/>
        <v/>
      </c>
      <c r="O347" s="138" t="str">
        <f t="shared" si="41"/>
        <v/>
      </c>
      <c r="P347" s="169" t="str" cm="1">
        <f t="array" ref="P347">IF(""=$F347,"",IF(450=1*$F347,  IF(0&lt;COUNTIFS(WeightRange,"&gt;"&amp;0,TypeRange,"2"), TRUE, IF(AND(0&lt;COUNTIFS(WeightRange,"&gt;"&amp;0,TypeRange,"3"),0=COUNTIFS(WeightRange,"&gt;"&amp;0,TypeRange,{"2","2?"})), FALSE, TRUE)), ""))</f>
        <v/>
      </c>
      <c r="Q347" s="169" t="str">
        <f>IF(""=$F347,"",IF(450=$F347,0&lt;COUNTIFS(WeightRange,"&gt;="&amp;$I347,DOSRange,$D347,EAPGRange,$F347,PaidRange,"EAPG")-COUNTIFS($I347:$I$520,$I347,$D347:$D$520,$D347,$F347:$F$520,$F347,$C347:$C$520,"EAPG"),FALSE))</f>
        <v/>
      </c>
      <c r="R347" s="169" t="str" cm="1">
        <f t="array" ref="R347">IF(""=$F347,"",AND("Yes"=$L347,0&lt;SUM(COUNTIFS(WeightRange,"&gt;"&amp;0,DOSRange,$D347,TypeRange,{"2","3","21","22","23","25"}))))</f>
        <v/>
      </c>
      <c r="S347" s="170" t="str">
        <f t="shared" si="47"/>
        <v/>
      </c>
      <c r="T347" s="138"/>
      <c r="U347" s="177" t="str">
        <f t="shared" si="42"/>
        <v/>
      </c>
      <c r="V347" s="171" t="str">
        <f>IF($F347="","",MAX(0.25,IF(AND("2"=$J347,1&lt;COUNTIF(TypeRange,2)),0.5^(COUNTIFS(TypeRange,"2",DOSRange,$D347,WeightRange,"&gt;="&amp;$I347)-COUNTIFS($J347:$J$520,"2",$D347:$D$520,$D347,$I347:$I$520,$I347)),1)))</f>
        <v/>
      </c>
      <c r="W347" s="171" t="str">
        <f>IF($F347="","",MAX(0.25,IF(AND("Yes"=$O347,1&lt;COUNTIFS(AncDiscoRange,"Yes",DOSRange,$D347,EAPGRange,$F347,PaidRange,"EAPG")),0.5^(COUNTIFS(AncDiscoRange,"Yes",WeightRange,"&gt;="&amp;$I347,DOSRange,$D347,EAPGRange,$F347,PaidRange,"EAPG")-COUNTIFS($O347:$O$520,"Yes",$I347:$I$520,$I347,$D347:$D$520,$D347,$F347:$F$520,$F347,$C347:$C$520,"EAPG")),1)))</f>
        <v/>
      </c>
      <c r="X347" s="172" t="str">
        <f t="shared" si="43"/>
        <v/>
      </c>
      <c r="Y347" s="138"/>
      <c r="Z347" s="173" t="str">
        <f t="shared" si="44"/>
        <v/>
      </c>
      <c r="AA347" s="174" t="str">
        <f t="shared" si="48"/>
        <v/>
      </c>
      <c r="AB347" s="175" t="str">
        <f t="shared" si="45"/>
        <v/>
      </c>
    </row>
    <row r="348" spans="2:28" ht="15" x14ac:dyDescent="0.25">
      <c r="B348" s="163">
        <f t="shared" si="49"/>
        <v>328</v>
      </c>
      <c r="C348" s="119"/>
      <c r="D348" s="190"/>
      <c r="E348" s="165"/>
      <c r="F348" s="166"/>
      <c r="G348" s="169" t="str">
        <f>IF(""=F348,"",MATCH(1*$F348,'EAPG Table'!$B:$B,0))</f>
        <v/>
      </c>
      <c r="H348" s="165" t="str" cm="1">
        <f t="array" ref="H348">IF($F348="","",INDEX('EAPG Table'!$C:$C,$G348))</f>
        <v/>
      </c>
      <c r="I348" s="167" t="str" cm="1">
        <f t="array" ref="I348">IF($F348="","",IF("EAPG"&lt;&gt;C348,0,INDEX('EAPG Table'!$I:$I,$G348)))</f>
        <v/>
      </c>
      <c r="J348" s="138" t="str" cm="1">
        <f t="array" ref="J348">IF($F348="", "", INDEX('EAPG Table'!$D:$D, $G348))</f>
        <v/>
      </c>
      <c r="K348" s="119"/>
      <c r="L348" s="224" t="str" cm="1">
        <f t="array" ref="L348">IF(""=$F348,"",TRIM(INDEX('EAPG Table'!$F:$F,$G348)))</f>
        <v/>
      </c>
      <c r="M348" s="163"/>
      <c r="N348" s="138" t="str">
        <f t="shared" si="46"/>
        <v/>
      </c>
      <c r="O348" s="138" t="str">
        <f t="shared" si="41"/>
        <v/>
      </c>
      <c r="P348" s="169" t="str" cm="1">
        <f t="array" ref="P348">IF(""=$F348,"",IF(450=1*$F348,  IF(0&lt;COUNTIFS(WeightRange,"&gt;"&amp;0,TypeRange,"2"), TRUE, IF(AND(0&lt;COUNTIFS(WeightRange,"&gt;"&amp;0,TypeRange,"3"),0=COUNTIFS(WeightRange,"&gt;"&amp;0,TypeRange,{"2","2?"})), FALSE, TRUE)), ""))</f>
        <v/>
      </c>
      <c r="Q348" s="169" t="str">
        <f>IF(""=$F348,"",IF(450=$F348,0&lt;COUNTIFS(WeightRange,"&gt;="&amp;$I348,DOSRange,$D348,EAPGRange,$F348,PaidRange,"EAPG")-COUNTIFS($I348:$I$520,$I348,$D348:$D$520,$D348,$F348:$F$520,$F348,$C348:$C$520,"EAPG"),FALSE))</f>
        <v/>
      </c>
      <c r="R348" s="169" t="str" cm="1">
        <f t="array" ref="R348">IF(""=$F348,"",AND("Yes"=$L348,0&lt;SUM(COUNTIFS(WeightRange,"&gt;"&amp;0,DOSRange,$D348,TypeRange,{"2","3","21","22","23","25"}))))</f>
        <v/>
      </c>
      <c r="S348" s="170" t="str">
        <f t="shared" si="47"/>
        <v/>
      </c>
      <c r="T348" s="138"/>
      <c r="U348" s="177" t="str">
        <f t="shared" si="42"/>
        <v/>
      </c>
      <c r="V348" s="171" t="str">
        <f>IF($F348="","",MAX(0.25,IF(AND("2"=$J348,1&lt;COUNTIF(TypeRange,2)),0.5^(COUNTIFS(TypeRange,"2",DOSRange,$D348,WeightRange,"&gt;="&amp;$I348)-COUNTIFS($J348:$J$520,"2",$D348:$D$520,$D348,$I348:$I$520,$I348)),1)))</f>
        <v/>
      </c>
      <c r="W348" s="171" t="str">
        <f>IF($F348="","",MAX(0.25,IF(AND("Yes"=$O348,1&lt;COUNTIFS(AncDiscoRange,"Yes",DOSRange,$D348,EAPGRange,$F348,PaidRange,"EAPG")),0.5^(COUNTIFS(AncDiscoRange,"Yes",WeightRange,"&gt;="&amp;$I348,DOSRange,$D348,EAPGRange,$F348,PaidRange,"EAPG")-COUNTIFS($O348:$O$520,"Yes",$I348:$I$520,$I348,$D348:$D$520,$D348,$F348:$F$520,$F348,$C348:$C$520,"EAPG")),1)))</f>
        <v/>
      </c>
      <c r="X348" s="172" t="str">
        <f t="shared" si="43"/>
        <v/>
      </c>
      <c r="Y348" s="138"/>
      <c r="Z348" s="173" t="str">
        <f t="shared" si="44"/>
        <v/>
      </c>
      <c r="AA348" s="174" t="str">
        <f t="shared" si="48"/>
        <v/>
      </c>
      <c r="AB348" s="175" t="str">
        <f t="shared" si="45"/>
        <v/>
      </c>
    </row>
    <row r="349" spans="2:28" ht="15" x14ac:dyDescent="0.25">
      <c r="B349" s="163">
        <f t="shared" si="49"/>
        <v>329</v>
      </c>
      <c r="C349" s="119"/>
      <c r="D349" s="190"/>
      <c r="E349" s="165"/>
      <c r="F349" s="166"/>
      <c r="G349" s="169" t="str">
        <f>IF(""=F349,"",MATCH(1*$F349,'EAPG Table'!$B:$B,0))</f>
        <v/>
      </c>
      <c r="H349" s="165" t="str" cm="1">
        <f t="array" ref="H349">IF($F349="","",INDEX('EAPG Table'!$C:$C,$G349))</f>
        <v/>
      </c>
      <c r="I349" s="167" t="str" cm="1">
        <f t="array" ref="I349">IF($F349="","",IF("EAPG"&lt;&gt;C349,0,INDEX('EAPG Table'!$I:$I,$G349)))</f>
        <v/>
      </c>
      <c r="J349" s="138" t="str" cm="1">
        <f t="array" ref="J349">IF($F349="", "", INDEX('EAPG Table'!$D:$D, $G349))</f>
        <v/>
      </c>
      <c r="K349" s="119"/>
      <c r="L349" s="224" t="str" cm="1">
        <f t="array" ref="L349">IF(""=$F349,"",TRIM(INDEX('EAPG Table'!$F:$F,$G349)))</f>
        <v/>
      </c>
      <c r="M349" s="163"/>
      <c r="N349" s="138" t="str">
        <f t="shared" si="46"/>
        <v/>
      </c>
      <c r="O349" s="138" t="str">
        <f t="shared" si="41"/>
        <v/>
      </c>
      <c r="P349" s="169" t="str" cm="1">
        <f t="array" ref="P349">IF(""=$F349,"",IF(450=1*$F349,  IF(0&lt;COUNTIFS(WeightRange,"&gt;"&amp;0,TypeRange,"2"), TRUE, IF(AND(0&lt;COUNTIFS(WeightRange,"&gt;"&amp;0,TypeRange,"3"),0=COUNTIFS(WeightRange,"&gt;"&amp;0,TypeRange,{"2","2?"})), FALSE, TRUE)), ""))</f>
        <v/>
      </c>
      <c r="Q349" s="169" t="str">
        <f>IF(""=$F349,"",IF(450=$F349,0&lt;COUNTIFS(WeightRange,"&gt;="&amp;$I349,DOSRange,$D349,EAPGRange,$F349,PaidRange,"EAPG")-COUNTIFS($I349:$I$520,$I349,$D349:$D$520,$D349,$F349:$F$520,$F349,$C349:$C$520,"EAPG"),FALSE))</f>
        <v/>
      </c>
      <c r="R349" s="169" t="str" cm="1">
        <f t="array" ref="R349">IF(""=$F349,"",AND("Yes"=$L349,0&lt;SUM(COUNTIFS(WeightRange,"&gt;"&amp;0,DOSRange,$D349,TypeRange,{"2","3","21","22","23","25"}))))</f>
        <v/>
      </c>
      <c r="S349" s="170" t="str">
        <f t="shared" si="47"/>
        <v/>
      </c>
      <c r="T349" s="138"/>
      <c r="U349" s="177" t="str">
        <f t="shared" si="42"/>
        <v/>
      </c>
      <c r="V349" s="171" t="str">
        <f>IF($F349="","",MAX(0.25,IF(AND("2"=$J349,1&lt;COUNTIF(TypeRange,2)),0.5^(COUNTIFS(TypeRange,"2",DOSRange,$D349,WeightRange,"&gt;="&amp;$I349)-COUNTIFS($J349:$J$520,"2",$D349:$D$520,$D349,$I349:$I$520,$I349)),1)))</f>
        <v/>
      </c>
      <c r="W349" s="171" t="str">
        <f>IF($F349="","",MAX(0.25,IF(AND("Yes"=$O349,1&lt;COUNTIFS(AncDiscoRange,"Yes",DOSRange,$D349,EAPGRange,$F349,PaidRange,"EAPG")),0.5^(COUNTIFS(AncDiscoRange,"Yes",WeightRange,"&gt;="&amp;$I349,DOSRange,$D349,EAPGRange,$F349,PaidRange,"EAPG")-COUNTIFS($O349:$O$520,"Yes",$I349:$I$520,$I349,$D349:$D$520,$D349,$F349:$F$520,$F349,$C349:$C$520,"EAPG")),1)))</f>
        <v/>
      </c>
      <c r="X349" s="172" t="str">
        <f t="shared" si="43"/>
        <v/>
      </c>
      <c r="Y349" s="138"/>
      <c r="Z349" s="173" t="str">
        <f t="shared" si="44"/>
        <v/>
      </c>
      <c r="AA349" s="174" t="str">
        <f t="shared" si="48"/>
        <v/>
      </c>
      <c r="AB349" s="175" t="str">
        <f t="shared" si="45"/>
        <v/>
      </c>
    </row>
    <row r="350" spans="2:28" ht="15" x14ac:dyDescent="0.25">
      <c r="B350" s="178">
        <f t="shared" si="49"/>
        <v>330</v>
      </c>
      <c r="C350" s="120"/>
      <c r="D350" s="191"/>
      <c r="E350" s="179"/>
      <c r="F350" s="166"/>
      <c r="G350" s="182" t="str">
        <f>IF(""=F350,"",MATCH(1*$F350,'EAPG Table'!$B:$B,0))</f>
        <v/>
      </c>
      <c r="H350" s="179" t="str" cm="1">
        <f t="array" ref="H350">IF($F350="","",INDEX('EAPG Table'!$C:$C,$G350))</f>
        <v/>
      </c>
      <c r="I350" s="180" t="str" cm="1">
        <f t="array" ref="I350">IF($F350="","",IF("EAPG"&lt;&gt;C350,0,INDEX('EAPG Table'!$I:$I,$G350)))</f>
        <v/>
      </c>
      <c r="J350" s="181" t="str" cm="1">
        <f t="array" ref="J350">IF($F350="", "", INDEX('EAPG Table'!$D:$D, $G350))</f>
        <v/>
      </c>
      <c r="K350" s="120"/>
      <c r="L350" s="225" t="str" cm="1">
        <f t="array" ref="L350">IF(""=$F350,"",TRIM(INDEX('EAPG Table'!$F:$F,$G350)))</f>
        <v/>
      </c>
      <c r="M350" s="163"/>
      <c r="N350" s="181" t="str">
        <f t="shared" si="46"/>
        <v/>
      </c>
      <c r="O350" s="181" t="str">
        <f t="shared" si="41"/>
        <v/>
      </c>
      <c r="P350" s="182" t="str" cm="1">
        <f t="array" ref="P350">IF(""=$F350,"",IF(450=1*$F350,  IF(0&lt;COUNTIFS(WeightRange,"&gt;"&amp;0,TypeRange,"2"), TRUE, IF(AND(0&lt;COUNTIFS(WeightRange,"&gt;"&amp;0,TypeRange,"3"),0=COUNTIFS(WeightRange,"&gt;"&amp;0,TypeRange,{"2","2?"})), FALSE, TRUE)), ""))</f>
        <v/>
      </c>
      <c r="Q350" s="182" t="str">
        <f>IF(""=$F350,"",IF(450=$F350,0&lt;COUNTIFS(WeightRange,"&gt;="&amp;$I350,DOSRange,$D350,EAPGRange,$F350,PaidRange,"EAPG")-COUNTIFS($I350:$I$520,$I350,$D350:$D$520,$D350,$F350:$F$520,$F350,$C350:$C$520,"EAPG"),FALSE))</f>
        <v/>
      </c>
      <c r="R350" s="182" t="str" cm="1">
        <f t="array" ref="R350">IF(""=$F350,"",AND("Yes"=$L350,0&lt;SUM(COUNTIFS(WeightRange,"&gt;"&amp;0,DOSRange,$D350,TypeRange,{"2","3","21","22","23","25"}))))</f>
        <v/>
      </c>
      <c r="S350" s="183" t="str">
        <f t="shared" si="47"/>
        <v/>
      </c>
      <c r="T350" s="138"/>
      <c r="U350" s="184" t="str">
        <f t="shared" si="42"/>
        <v/>
      </c>
      <c r="V350" s="185" t="str">
        <f>IF($F350="","",MAX(0.25,IF(AND("2"=$J350,1&lt;COUNTIF(TypeRange,2)),0.5^(COUNTIFS(TypeRange,"2",DOSRange,$D350,WeightRange,"&gt;="&amp;$I350)-COUNTIFS($J350:$J$520,"2",$D350:$D$520,$D350,$I350:$I$520,$I350)),1)))</f>
        <v/>
      </c>
      <c r="W350" s="185" t="str">
        <f>IF($F350="","",MAX(0.25,IF(AND("Yes"=$O350,1&lt;COUNTIFS(AncDiscoRange,"Yes",DOSRange,$D350,EAPGRange,$F350,PaidRange,"EAPG")),0.5^(COUNTIFS(AncDiscoRange,"Yes",WeightRange,"&gt;="&amp;$I350,DOSRange,$D350,EAPGRange,$F350,PaidRange,"EAPG")-COUNTIFS($O350:$O$520,"Yes",$I350:$I$520,$I350,$D350:$D$520,$D350,$F350:$F$520,$F350,$C350:$C$520,"EAPG")),1)))</f>
        <v/>
      </c>
      <c r="X350" s="186" t="str">
        <f t="shared" si="43"/>
        <v/>
      </c>
      <c r="Y350" s="138"/>
      <c r="Z350" s="187" t="str">
        <f t="shared" si="44"/>
        <v/>
      </c>
      <c r="AA350" s="188" t="str">
        <f t="shared" si="48"/>
        <v/>
      </c>
      <c r="AB350" s="189" t="str">
        <f t="shared" si="45"/>
        <v/>
      </c>
    </row>
    <row r="351" spans="2:28" ht="15" x14ac:dyDescent="0.25">
      <c r="B351" s="163">
        <f t="shared" si="49"/>
        <v>331</v>
      </c>
      <c r="C351" s="119"/>
      <c r="D351" s="190"/>
      <c r="E351" s="165"/>
      <c r="F351" s="166"/>
      <c r="G351" s="169" t="str">
        <f>IF(""=F351,"",MATCH(1*$F351,'EAPG Table'!$B:$B,0))</f>
        <v/>
      </c>
      <c r="H351" s="165" t="str" cm="1">
        <f t="array" ref="H351">IF($F351="","",INDEX('EAPG Table'!$C:$C,$G351))</f>
        <v/>
      </c>
      <c r="I351" s="167" t="str" cm="1">
        <f t="array" ref="I351">IF($F351="","",IF("EAPG"&lt;&gt;C351,0,INDEX('EAPG Table'!$I:$I,$G351)))</f>
        <v/>
      </c>
      <c r="J351" s="138" t="str" cm="1">
        <f t="array" ref="J351">IF($F351="", "", INDEX('EAPG Table'!$D:$D, $G351))</f>
        <v/>
      </c>
      <c r="K351" s="119"/>
      <c r="L351" s="224" t="str" cm="1">
        <f t="array" ref="L351">IF(""=$F351,"",TRIM(INDEX('EAPG Table'!$F:$F,$G351)))</f>
        <v/>
      </c>
      <c r="M351" s="163"/>
      <c r="N351" s="138" t="str">
        <f t="shared" si="46"/>
        <v/>
      </c>
      <c r="O351" s="138" t="str">
        <f t="shared" si="41"/>
        <v/>
      </c>
      <c r="P351" s="169" t="str" cm="1">
        <f t="array" ref="P351">IF(""=$F351,"",IF(450=1*$F351,  IF(0&lt;COUNTIFS(WeightRange,"&gt;"&amp;0,TypeRange,"2"), TRUE, IF(AND(0&lt;COUNTIFS(WeightRange,"&gt;"&amp;0,TypeRange,"3"),0=COUNTIFS(WeightRange,"&gt;"&amp;0,TypeRange,{"2","2?"})), FALSE, TRUE)), ""))</f>
        <v/>
      </c>
      <c r="Q351" s="169" t="str">
        <f>IF(""=$F351,"",IF(450=$F351,0&lt;COUNTIFS(WeightRange,"&gt;="&amp;$I351,DOSRange,$D351,EAPGRange,$F351,PaidRange,"EAPG")-COUNTIFS($I351:$I$520,$I351,$D351:$D$520,$D351,$F351:$F$520,$F351,$C351:$C$520,"EAPG"),FALSE))</f>
        <v/>
      </c>
      <c r="R351" s="169" t="str" cm="1">
        <f t="array" ref="R351">IF(""=$F351,"",AND("Yes"=$L351,0&lt;SUM(COUNTIFS(WeightRange,"&gt;"&amp;0,DOSRange,$D351,TypeRange,{"2","3","21","22","23","25"}))))</f>
        <v/>
      </c>
      <c r="S351" s="170" t="str">
        <f t="shared" si="47"/>
        <v/>
      </c>
      <c r="T351" s="138"/>
      <c r="U351" s="177" t="str">
        <f t="shared" si="42"/>
        <v/>
      </c>
      <c r="V351" s="171" t="str">
        <f>IF($F351="","",MAX(0.25,IF(AND("2"=$J351,1&lt;COUNTIF(TypeRange,2)),0.5^(COUNTIFS(TypeRange,"2",DOSRange,$D351,WeightRange,"&gt;="&amp;$I351)-COUNTIFS($J351:$J$520,"2",$D351:$D$520,$D351,$I351:$I$520,$I351)),1)))</f>
        <v/>
      </c>
      <c r="W351" s="171" t="str">
        <f>IF($F351="","",MAX(0.25,IF(AND("Yes"=$O351,1&lt;COUNTIFS(AncDiscoRange,"Yes",DOSRange,$D351,EAPGRange,$F351,PaidRange,"EAPG")),0.5^(COUNTIFS(AncDiscoRange,"Yes",WeightRange,"&gt;="&amp;$I351,DOSRange,$D351,EAPGRange,$F351,PaidRange,"EAPG")-COUNTIFS($O351:$O$520,"Yes",$I351:$I$520,$I351,$D351:$D$520,$D351,$F351:$F$520,$F351,$C351:$C$520,"EAPG")),1)))</f>
        <v/>
      </c>
      <c r="X351" s="172" t="str">
        <f t="shared" si="43"/>
        <v/>
      </c>
      <c r="Y351" s="138"/>
      <c r="Z351" s="173" t="str">
        <f t="shared" si="44"/>
        <v/>
      </c>
      <c r="AA351" s="174" t="str">
        <f t="shared" si="48"/>
        <v/>
      </c>
      <c r="AB351" s="175" t="str">
        <f t="shared" si="45"/>
        <v/>
      </c>
    </row>
    <row r="352" spans="2:28" ht="15" x14ac:dyDescent="0.25">
      <c r="B352" s="163">
        <f t="shared" si="49"/>
        <v>332</v>
      </c>
      <c r="C352" s="119"/>
      <c r="D352" s="190"/>
      <c r="E352" s="165"/>
      <c r="F352" s="166"/>
      <c r="G352" s="169" t="str">
        <f>IF(""=F352,"",MATCH(1*$F352,'EAPG Table'!$B:$B,0))</f>
        <v/>
      </c>
      <c r="H352" s="165" t="str" cm="1">
        <f t="array" ref="H352">IF($F352="","",INDEX('EAPG Table'!$C:$C,$G352))</f>
        <v/>
      </c>
      <c r="I352" s="167" t="str" cm="1">
        <f t="array" ref="I352">IF($F352="","",IF("EAPG"&lt;&gt;C352,0,INDEX('EAPG Table'!$I:$I,$G352)))</f>
        <v/>
      </c>
      <c r="J352" s="138" t="str" cm="1">
        <f t="array" ref="J352">IF($F352="", "", INDEX('EAPG Table'!$D:$D, $G352))</f>
        <v/>
      </c>
      <c r="K352" s="119"/>
      <c r="L352" s="224" t="str" cm="1">
        <f t="array" ref="L352">IF(""=$F352,"",TRIM(INDEX('EAPG Table'!$F:$F,$G352)))</f>
        <v/>
      </c>
      <c r="M352" s="163"/>
      <c r="N352" s="138" t="str">
        <f t="shared" si="46"/>
        <v/>
      </c>
      <c r="O352" s="138" t="str">
        <f t="shared" si="41"/>
        <v/>
      </c>
      <c r="P352" s="169" t="str" cm="1">
        <f t="array" ref="P352">IF(""=$F352,"",IF(450=1*$F352,  IF(0&lt;COUNTIFS(WeightRange,"&gt;"&amp;0,TypeRange,"2"), TRUE, IF(AND(0&lt;COUNTIFS(WeightRange,"&gt;"&amp;0,TypeRange,"3"),0=COUNTIFS(WeightRange,"&gt;"&amp;0,TypeRange,{"2","2?"})), FALSE, TRUE)), ""))</f>
        <v/>
      </c>
      <c r="Q352" s="169" t="str">
        <f>IF(""=$F352,"",IF(450=$F352,0&lt;COUNTIFS(WeightRange,"&gt;="&amp;$I352,DOSRange,$D352,EAPGRange,$F352,PaidRange,"EAPG")-COUNTIFS($I352:$I$520,$I352,$D352:$D$520,$D352,$F352:$F$520,$F352,$C352:$C$520,"EAPG"),FALSE))</f>
        <v/>
      </c>
      <c r="R352" s="169" t="str" cm="1">
        <f t="array" ref="R352">IF(""=$F352,"",AND("Yes"=$L352,0&lt;SUM(COUNTIFS(WeightRange,"&gt;"&amp;0,DOSRange,$D352,TypeRange,{"2","3","21","22","23","25"}))))</f>
        <v/>
      </c>
      <c r="S352" s="170" t="str">
        <f t="shared" si="47"/>
        <v/>
      </c>
      <c r="T352" s="138"/>
      <c r="U352" s="177" t="str">
        <f t="shared" si="42"/>
        <v/>
      </c>
      <c r="V352" s="171" t="str">
        <f>IF($F352="","",MAX(0.25,IF(AND("2"=$J352,1&lt;COUNTIF(TypeRange,2)),0.5^(COUNTIFS(TypeRange,"2",DOSRange,$D352,WeightRange,"&gt;="&amp;$I352)-COUNTIFS($J352:$J$520,"2",$D352:$D$520,$D352,$I352:$I$520,$I352)),1)))</f>
        <v/>
      </c>
      <c r="W352" s="171" t="str">
        <f>IF($F352="","",MAX(0.25,IF(AND("Yes"=$O352,1&lt;COUNTIFS(AncDiscoRange,"Yes",DOSRange,$D352,EAPGRange,$F352,PaidRange,"EAPG")),0.5^(COUNTIFS(AncDiscoRange,"Yes",WeightRange,"&gt;="&amp;$I352,DOSRange,$D352,EAPGRange,$F352,PaidRange,"EAPG")-COUNTIFS($O352:$O$520,"Yes",$I352:$I$520,$I352,$D352:$D$520,$D352,$F352:$F$520,$F352,$C352:$C$520,"EAPG")),1)))</f>
        <v/>
      </c>
      <c r="X352" s="172" t="str">
        <f t="shared" si="43"/>
        <v/>
      </c>
      <c r="Y352" s="138"/>
      <c r="Z352" s="173" t="str">
        <f t="shared" si="44"/>
        <v/>
      </c>
      <c r="AA352" s="174" t="str">
        <f t="shared" si="48"/>
        <v/>
      </c>
      <c r="AB352" s="175" t="str">
        <f t="shared" si="45"/>
        <v/>
      </c>
    </row>
    <row r="353" spans="2:28" ht="15" x14ac:dyDescent="0.25">
      <c r="B353" s="163">
        <f t="shared" si="49"/>
        <v>333</v>
      </c>
      <c r="C353" s="119"/>
      <c r="D353" s="190"/>
      <c r="E353" s="165"/>
      <c r="F353" s="166"/>
      <c r="G353" s="169" t="str">
        <f>IF(""=F353,"",MATCH(1*$F353,'EAPG Table'!$B:$B,0))</f>
        <v/>
      </c>
      <c r="H353" s="165" t="str" cm="1">
        <f t="array" ref="H353">IF($F353="","",INDEX('EAPG Table'!$C:$C,$G353))</f>
        <v/>
      </c>
      <c r="I353" s="167" t="str" cm="1">
        <f t="array" ref="I353">IF($F353="","",IF("EAPG"&lt;&gt;C353,0,INDEX('EAPG Table'!$I:$I,$G353)))</f>
        <v/>
      </c>
      <c r="J353" s="138" t="str" cm="1">
        <f t="array" ref="J353">IF($F353="", "", INDEX('EAPG Table'!$D:$D, $G353))</f>
        <v/>
      </c>
      <c r="K353" s="119"/>
      <c r="L353" s="224" t="str" cm="1">
        <f t="array" ref="L353">IF(""=$F353,"",TRIM(INDEX('EAPG Table'!$F:$F,$G353)))</f>
        <v/>
      </c>
      <c r="M353" s="163"/>
      <c r="N353" s="138" t="str">
        <f t="shared" si="46"/>
        <v/>
      </c>
      <c r="O353" s="138" t="str">
        <f t="shared" si="41"/>
        <v/>
      </c>
      <c r="P353" s="169" t="str" cm="1">
        <f t="array" ref="P353">IF(""=$F353,"",IF(450=1*$F353,  IF(0&lt;COUNTIFS(WeightRange,"&gt;"&amp;0,TypeRange,"2"), TRUE, IF(AND(0&lt;COUNTIFS(WeightRange,"&gt;"&amp;0,TypeRange,"3"),0=COUNTIFS(WeightRange,"&gt;"&amp;0,TypeRange,{"2","2?"})), FALSE, TRUE)), ""))</f>
        <v/>
      </c>
      <c r="Q353" s="169" t="str">
        <f>IF(""=$F353,"",IF(450=$F353,0&lt;COUNTIFS(WeightRange,"&gt;="&amp;$I353,DOSRange,$D353,EAPGRange,$F353,PaidRange,"EAPG")-COUNTIFS($I353:$I$520,$I353,$D353:$D$520,$D353,$F353:$F$520,$F353,$C353:$C$520,"EAPG"),FALSE))</f>
        <v/>
      </c>
      <c r="R353" s="169" t="str" cm="1">
        <f t="array" ref="R353">IF(""=$F353,"",AND("Yes"=$L353,0&lt;SUM(COUNTIFS(WeightRange,"&gt;"&amp;0,DOSRange,$D353,TypeRange,{"2","3","21","22","23","25"}))))</f>
        <v/>
      </c>
      <c r="S353" s="170" t="str">
        <f t="shared" si="47"/>
        <v/>
      </c>
      <c r="T353" s="138"/>
      <c r="U353" s="177" t="str">
        <f t="shared" si="42"/>
        <v/>
      </c>
      <c r="V353" s="171" t="str">
        <f>IF($F353="","",MAX(0.25,IF(AND("2"=$J353,1&lt;COUNTIF(TypeRange,2)),0.5^(COUNTIFS(TypeRange,"2",DOSRange,$D353,WeightRange,"&gt;="&amp;$I353)-COUNTIFS($J353:$J$520,"2",$D353:$D$520,$D353,$I353:$I$520,$I353)),1)))</f>
        <v/>
      </c>
      <c r="W353" s="171" t="str">
        <f>IF($F353="","",MAX(0.25,IF(AND("Yes"=$O353,1&lt;COUNTIFS(AncDiscoRange,"Yes",DOSRange,$D353,EAPGRange,$F353,PaidRange,"EAPG")),0.5^(COUNTIFS(AncDiscoRange,"Yes",WeightRange,"&gt;="&amp;$I353,DOSRange,$D353,EAPGRange,$F353,PaidRange,"EAPG")-COUNTIFS($O353:$O$520,"Yes",$I353:$I$520,$I353,$D353:$D$520,$D353,$F353:$F$520,$F353,$C353:$C$520,"EAPG")),1)))</f>
        <v/>
      </c>
      <c r="X353" s="172" t="str">
        <f t="shared" si="43"/>
        <v/>
      </c>
      <c r="Y353" s="138"/>
      <c r="Z353" s="173" t="str">
        <f t="shared" si="44"/>
        <v/>
      </c>
      <c r="AA353" s="174" t="str">
        <f t="shared" si="48"/>
        <v/>
      </c>
      <c r="AB353" s="175" t="str">
        <f t="shared" si="45"/>
        <v/>
      </c>
    </row>
    <row r="354" spans="2:28" ht="15" x14ac:dyDescent="0.25">
      <c r="B354" s="163">
        <f t="shared" si="49"/>
        <v>334</v>
      </c>
      <c r="C354" s="119"/>
      <c r="D354" s="190"/>
      <c r="E354" s="165"/>
      <c r="F354" s="166"/>
      <c r="G354" s="169" t="str">
        <f>IF(""=F354,"",MATCH(1*$F354,'EAPG Table'!$B:$B,0))</f>
        <v/>
      </c>
      <c r="H354" s="165" t="str" cm="1">
        <f t="array" ref="H354">IF($F354="","",INDEX('EAPG Table'!$C:$C,$G354))</f>
        <v/>
      </c>
      <c r="I354" s="167" t="str" cm="1">
        <f t="array" ref="I354">IF($F354="","",IF("EAPG"&lt;&gt;C354,0,INDEX('EAPG Table'!$I:$I,$G354)))</f>
        <v/>
      </c>
      <c r="J354" s="138" t="str" cm="1">
        <f t="array" ref="J354">IF($F354="", "", INDEX('EAPG Table'!$D:$D, $G354))</f>
        <v/>
      </c>
      <c r="K354" s="119"/>
      <c r="L354" s="224" t="str" cm="1">
        <f t="array" ref="L354">IF(""=$F354,"",TRIM(INDEX('EAPG Table'!$F:$F,$G354)))</f>
        <v/>
      </c>
      <c r="M354" s="163"/>
      <c r="N354" s="138" t="str">
        <f t="shared" si="46"/>
        <v/>
      </c>
      <c r="O354" s="138" t="str">
        <f t="shared" si="41"/>
        <v/>
      </c>
      <c r="P354" s="169" t="str" cm="1">
        <f t="array" ref="P354">IF(""=$F354,"",IF(450=1*$F354,  IF(0&lt;COUNTIFS(WeightRange,"&gt;"&amp;0,TypeRange,"2"), TRUE, IF(AND(0&lt;COUNTIFS(WeightRange,"&gt;"&amp;0,TypeRange,"3"),0=COUNTIFS(WeightRange,"&gt;"&amp;0,TypeRange,{"2","2?"})), FALSE, TRUE)), ""))</f>
        <v/>
      </c>
      <c r="Q354" s="169" t="str">
        <f>IF(""=$F354,"",IF(450=$F354,0&lt;COUNTIFS(WeightRange,"&gt;="&amp;$I354,DOSRange,$D354,EAPGRange,$F354,PaidRange,"EAPG")-COUNTIFS($I354:$I$520,$I354,$D354:$D$520,$D354,$F354:$F$520,$F354,$C354:$C$520,"EAPG"),FALSE))</f>
        <v/>
      </c>
      <c r="R354" s="169" t="str" cm="1">
        <f t="array" ref="R354">IF(""=$F354,"",AND("Yes"=$L354,0&lt;SUM(COUNTIFS(WeightRange,"&gt;"&amp;0,DOSRange,$D354,TypeRange,{"2","3","21","22","23","25"}))))</f>
        <v/>
      </c>
      <c r="S354" s="170" t="str">
        <f t="shared" si="47"/>
        <v/>
      </c>
      <c r="T354" s="138"/>
      <c r="U354" s="177" t="str">
        <f t="shared" si="42"/>
        <v/>
      </c>
      <c r="V354" s="171" t="str">
        <f>IF($F354="","",MAX(0.25,IF(AND("2"=$J354,1&lt;COUNTIF(TypeRange,2)),0.5^(COUNTIFS(TypeRange,"2",DOSRange,$D354,WeightRange,"&gt;="&amp;$I354)-COUNTIFS($J354:$J$520,"2",$D354:$D$520,$D354,$I354:$I$520,$I354)),1)))</f>
        <v/>
      </c>
      <c r="W354" s="171" t="str">
        <f>IF($F354="","",MAX(0.25,IF(AND("Yes"=$O354,1&lt;COUNTIFS(AncDiscoRange,"Yes",DOSRange,$D354,EAPGRange,$F354,PaidRange,"EAPG")),0.5^(COUNTIFS(AncDiscoRange,"Yes",WeightRange,"&gt;="&amp;$I354,DOSRange,$D354,EAPGRange,$F354,PaidRange,"EAPG")-COUNTIFS($O354:$O$520,"Yes",$I354:$I$520,$I354,$D354:$D$520,$D354,$F354:$F$520,$F354,$C354:$C$520,"EAPG")),1)))</f>
        <v/>
      </c>
      <c r="X354" s="172" t="str">
        <f t="shared" si="43"/>
        <v/>
      </c>
      <c r="Y354" s="138"/>
      <c r="Z354" s="173" t="str">
        <f t="shared" si="44"/>
        <v/>
      </c>
      <c r="AA354" s="174" t="str">
        <f t="shared" si="48"/>
        <v/>
      </c>
      <c r="AB354" s="175" t="str">
        <f t="shared" si="45"/>
        <v/>
      </c>
    </row>
    <row r="355" spans="2:28" ht="15" x14ac:dyDescent="0.25">
      <c r="B355" s="178">
        <f t="shared" si="49"/>
        <v>335</v>
      </c>
      <c r="C355" s="120"/>
      <c r="D355" s="191"/>
      <c r="E355" s="179"/>
      <c r="F355" s="166"/>
      <c r="G355" s="182" t="str">
        <f>IF(""=F355,"",MATCH(1*$F355,'EAPG Table'!$B:$B,0))</f>
        <v/>
      </c>
      <c r="H355" s="179" t="str" cm="1">
        <f t="array" ref="H355">IF($F355="","",INDEX('EAPG Table'!$C:$C,$G355))</f>
        <v/>
      </c>
      <c r="I355" s="180" t="str" cm="1">
        <f t="array" ref="I355">IF($F355="","",IF("EAPG"&lt;&gt;C355,0,INDEX('EAPG Table'!$I:$I,$G355)))</f>
        <v/>
      </c>
      <c r="J355" s="181" t="str" cm="1">
        <f t="array" ref="J355">IF($F355="", "", INDEX('EAPG Table'!$D:$D, $G355))</f>
        <v/>
      </c>
      <c r="K355" s="120"/>
      <c r="L355" s="225" t="str" cm="1">
        <f t="array" ref="L355">IF(""=$F355,"",TRIM(INDEX('EAPG Table'!$F:$F,$G355)))</f>
        <v/>
      </c>
      <c r="M355" s="163"/>
      <c r="N355" s="181" t="str">
        <f t="shared" si="46"/>
        <v/>
      </c>
      <c r="O355" s="181" t="str">
        <f t="shared" si="41"/>
        <v/>
      </c>
      <c r="P355" s="182" t="str" cm="1">
        <f t="array" ref="P355">IF(""=$F355,"",IF(450=1*$F355,  IF(0&lt;COUNTIFS(WeightRange,"&gt;"&amp;0,TypeRange,"2"), TRUE, IF(AND(0&lt;COUNTIFS(WeightRange,"&gt;"&amp;0,TypeRange,"3"),0=COUNTIFS(WeightRange,"&gt;"&amp;0,TypeRange,{"2","2?"})), FALSE, TRUE)), ""))</f>
        <v/>
      </c>
      <c r="Q355" s="182" t="str">
        <f>IF(""=$F355,"",IF(450=$F355,0&lt;COUNTIFS(WeightRange,"&gt;="&amp;$I355,DOSRange,$D355,EAPGRange,$F355,PaidRange,"EAPG")-COUNTIFS($I355:$I$520,$I355,$D355:$D$520,$D355,$F355:$F$520,$F355,$C355:$C$520,"EAPG"),FALSE))</f>
        <v/>
      </c>
      <c r="R355" s="182" t="str" cm="1">
        <f t="array" ref="R355">IF(""=$F355,"",AND("Yes"=$L355,0&lt;SUM(COUNTIFS(WeightRange,"&gt;"&amp;0,DOSRange,$D355,TypeRange,{"2","3","21","22","23","25"}))))</f>
        <v/>
      </c>
      <c r="S355" s="183" t="str">
        <f t="shared" si="47"/>
        <v/>
      </c>
      <c r="T355" s="138"/>
      <c r="U355" s="184" t="str">
        <f t="shared" si="42"/>
        <v/>
      </c>
      <c r="V355" s="185" t="str">
        <f>IF($F355="","",MAX(0.25,IF(AND("2"=$J355,1&lt;COUNTIF(TypeRange,2)),0.5^(COUNTIFS(TypeRange,"2",DOSRange,$D355,WeightRange,"&gt;="&amp;$I355)-COUNTIFS($J355:$J$520,"2",$D355:$D$520,$D355,$I355:$I$520,$I355)),1)))</f>
        <v/>
      </c>
      <c r="W355" s="185" t="str">
        <f>IF($F355="","",MAX(0.25,IF(AND("Yes"=$O355,1&lt;COUNTIFS(AncDiscoRange,"Yes",DOSRange,$D355,EAPGRange,$F355,PaidRange,"EAPG")),0.5^(COUNTIFS(AncDiscoRange,"Yes",WeightRange,"&gt;="&amp;$I355,DOSRange,$D355,EAPGRange,$F355,PaidRange,"EAPG")-COUNTIFS($O355:$O$520,"Yes",$I355:$I$520,$I355,$D355:$D$520,$D355,$F355:$F$520,$F355,$C355:$C$520,"EAPG")),1)))</f>
        <v/>
      </c>
      <c r="X355" s="186" t="str">
        <f t="shared" si="43"/>
        <v/>
      </c>
      <c r="Y355" s="138"/>
      <c r="Z355" s="187" t="str">
        <f t="shared" si="44"/>
        <v/>
      </c>
      <c r="AA355" s="188" t="str">
        <f t="shared" si="48"/>
        <v/>
      </c>
      <c r="AB355" s="189" t="str">
        <f t="shared" si="45"/>
        <v/>
      </c>
    </row>
    <row r="356" spans="2:28" ht="15" x14ac:dyDescent="0.25">
      <c r="B356" s="163">
        <f t="shared" si="49"/>
        <v>336</v>
      </c>
      <c r="C356" s="119"/>
      <c r="D356" s="190"/>
      <c r="E356" s="165"/>
      <c r="F356" s="166"/>
      <c r="G356" s="169" t="str">
        <f>IF(""=F356,"",MATCH(1*$F356,'EAPG Table'!$B:$B,0))</f>
        <v/>
      </c>
      <c r="H356" s="165" t="str" cm="1">
        <f t="array" ref="H356">IF($F356="","",INDEX('EAPG Table'!$C:$C,$G356))</f>
        <v/>
      </c>
      <c r="I356" s="167" t="str" cm="1">
        <f t="array" ref="I356">IF($F356="","",IF("EAPG"&lt;&gt;C356,0,INDEX('EAPG Table'!$I:$I,$G356)))</f>
        <v/>
      </c>
      <c r="J356" s="138" t="str" cm="1">
        <f t="array" ref="J356">IF($F356="", "", INDEX('EAPG Table'!$D:$D, $G356))</f>
        <v/>
      </c>
      <c r="K356" s="119"/>
      <c r="L356" s="224" t="str" cm="1">
        <f t="array" ref="L356">IF(""=$F356,"",TRIM(INDEX('EAPG Table'!$F:$F,$G356)))</f>
        <v/>
      </c>
      <c r="M356" s="163"/>
      <c r="N356" s="138" t="str">
        <f t="shared" si="46"/>
        <v/>
      </c>
      <c r="O356" s="138" t="str">
        <f t="shared" si="41"/>
        <v/>
      </c>
      <c r="P356" s="169" t="str" cm="1">
        <f t="array" ref="P356">IF(""=$F356,"",IF(450=1*$F356,  IF(0&lt;COUNTIFS(WeightRange,"&gt;"&amp;0,TypeRange,"2"), TRUE, IF(AND(0&lt;COUNTIFS(WeightRange,"&gt;"&amp;0,TypeRange,"3"),0=COUNTIFS(WeightRange,"&gt;"&amp;0,TypeRange,{"2","2?"})), FALSE, TRUE)), ""))</f>
        <v/>
      </c>
      <c r="Q356" s="169" t="str">
        <f>IF(""=$F356,"",IF(450=$F356,0&lt;COUNTIFS(WeightRange,"&gt;="&amp;$I356,DOSRange,$D356,EAPGRange,$F356,PaidRange,"EAPG")-COUNTIFS($I356:$I$520,$I356,$D356:$D$520,$D356,$F356:$F$520,$F356,$C356:$C$520,"EAPG"),FALSE))</f>
        <v/>
      </c>
      <c r="R356" s="169" t="str" cm="1">
        <f t="array" ref="R356">IF(""=$F356,"",AND("Yes"=$L356,0&lt;SUM(COUNTIFS(WeightRange,"&gt;"&amp;0,DOSRange,$D356,TypeRange,{"2","3","21","22","23","25"}))))</f>
        <v/>
      </c>
      <c r="S356" s="170" t="str">
        <f t="shared" si="47"/>
        <v/>
      </c>
      <c r="T356" s="138"/>
      <c r="U356" s="177" t="str">
        <f t="shared" si="42"/>
        <v/>
      </c>
      <c r="V356" s="171" t="str">
        <f>IF($F356="","",MAX(0.25,IF(AND("2"=$J356,1&lt;COUNTIF(TypeRange,2)),0.5^(COUNTIFS(TypeRange,"2",DOSRange,$D356,WeightRange,"&gt;="&amp;$I356)-COUNTIFS($J356:$J$520,"2",$D356:$D$520,$D356,$I356:$I$520,$I356)),1)))</f>
        <v/>
      </c>
      <c r="W356" s="171" t="str">
        <f>IF($F356="","",MAX(0.25,IF(AND("Yes"=$O356,1&lt;COUNTIFS(AncDiscoRange,"Yes",DOSRange,$D356,EAPGRange,$F356,PaidRange,"EAPG")),0.5^(COUNTIFS(AncDiscoRange,"Yes",WeightRange,"&gt;="&amp;$I356,DOSRange,$D356,EAPGRange,$F356,PaidRange,"EAPG")-COUNTIFS($O356:$O$520,"Yes",$I356:$I$520,$I356,$D356:$D$520,$D356,$F356:$F$520,$F356,$C356:$C$520,"EAPG")),1)))</f>
        <v/>
      </c>
      <c r="X356" s="172" t="str">
        <f t="shared" si="43"/>
        <v/>
      </c>
      <c r="Y356" s="138"/>
      <c r="Z356" s="173" t="str">
        <f t="shared" si="44"/>
        <v/>
      </c>
      <c r="AA356" s="174" t="str">
        <f t="shared" si="48"/>
        <v/>
      </c>
      <c r="AB356" s="175" t="str">
        <f t="shared" si="45"/>
        <v/>
      </c>
    </row>
    <row r="357" spans="2:28" ht="15" x14ac:dyDescent="0.25">
      <c r="B357" s="163">
        <f t="shared" si="49"/>
        <v>337</v>
      </c>
      <c r="C357" s="119"/>
      <c r="D357" s="190"/>
      <c r="E357" s="165"/>
      <c r="F357" s="166"/>
      <c r="G357" s="169" t="str">
        <f>IF(""=F357,"",MATCH(1*$F357,'EAPG Table'!$B:$B,0))</f>
        <v/>
      </c>
      <c r="H357" s="165" t="str" cm="1">
        <f t="array" ref="H357">IF($F357="","",INDEX('EAPG Table'!$C:$C,$G357))</f>
        <v/>
      </c>
      <c r="I357" s="167" t="str" cm="1">
        <f t="array" ref="I357">IF($F357="","",IF("EAPG"&lt;&gt;C357,0,INDEX('EAPG Table'!$I:$I,$G357)))</f>
        <v/>
      </c>
      <c r="J357" s="138" t="str" cm="1">
        <f t="array" ref="J357">IF($F357="", "", INDEX('EAPG Table'!$D:$D, $G357))</f>
        <v/>
      </c>
      <c r="K357" s="119"/>
      <c r="L357" s="224" t="str" cm="1">
        <f t="array" ref="L357">IF(""=$F357,"",TRIM(INDEX('EAPG Table'!$F:$F,$G357)))</f>
        <v/>
      </c>
      <c r="M357" s="163"/>
      <c r="N357" s="138" t="str">
        <f t="shared" si="46"/>
        <v/>
      </c>
      <c r="O357" s="138" t="str">
        <f t="shared" si="41"/>
        <v/>
      </c>
      <c r="P357" s="169" t="str" cm="1">
        <f t="array" ref="P357">IF(""=$F357,"",IF(450=1*$F357,  IF(0&lt;COUNTIFS(WeightRange,"&gt;"&amp;0,TypeRange,"2"), TRUE, IF(AND(0&lt;COUNTIFS(WeightRange,"&gt;"&amp;0,TypeRange,"3"),0=COUNTIFS(WeightRange,"&gt;"&amp;0,TypeRange,{"2","2?"})), FALSE, TRUE)), ""))</f>
        <v/>
      </c>
      <c r="Q357" s="169" t="str">
        <f>IF(""=$F357,"",IF(450=$F357,0&lt;COUNTIFS(WeightRange,"&gt;="&amp;$I357,DOSRange,$D357,EAPGRange,$F357,PaidRange,"EAPG")-COUNTIFS($I357:$I$520,$I357,$D357:$D$520,$D357,$F357:$F$520,$F357,$C357:$C$520,"EAPG"),FALSE))</f>
        <v/>
      </c>
      <c r="R357" s="169" t="str" cm="1">
        <f t="array" ref="R357">IF(""=$F357,"",AND("Yes"=$L357,0&lt;SUM(COUNTIFS(WeightRange,"&gt;"&amp;0,DOSRange,$D357,TypeRange,{"2","3","21","22","23","25"}))))</f>
        <v/>
      </c>
      <c r="S357" s="170" t="str">
        <f t="shared" si="47"/>
        <v/>
      </c>
      <c r="T357" s="138"/>
      <c r="U357" s="177" t="str">
        <f t="shared" si="42"/>
        <v/>
      </c>
      <c r="V357" s="171" t="str">
        <f>IF($F357="","",MAX(0.25,IF(AND("2"=$J357,1&lt;COUNTIF(TypeRange,2)),0.5^(COUNTIFS(TypeRange,"2",DOSRange,$D357,WeightRange,"&gt;="&amp;$I357)-COUNTIFS($J357:$J$520,"2",$D357:$D$520,$D357,$I357:$I$520,$I357)),1)))</f>
        <v/>
      </c>
      <c r="W357" s="171" t="str">
        <f>IF($F357="","",MAX(0.25,IF(AND("Yes"=$O357,1&lt;COUNTIFS(AncDiscoRange,"Yes",DOSRange,$D357,EAPGRange,$F357,PaidRange,"EAPG")),0.5^(COUNTIFS(AncDiscoRange,"Yes",WeightRange,"&gt;="&amp;$I357,DOSRange,$D357,EAPGRange,$F357,PaidRange,"EAPG")-COUNTIFS($O357:$O$520,"Yes",$I357:$I$520,$I357,$D357:$D$520,$D357,$F357:$F$520,$F357,$C357:$C$520,"EAPG")),1)))</f>
        <v/>
      </c>
      <c r="X357" s="172" t="str">
        <f t="shared" si="43"/>
        <v/>
      </c>
      <c r="Y357" s="138"/>
      <c r="Z357" s="173" t="str">
        <f t="shared" si="44"/>
        <v/>
      </c>
      <c r="AA357" s="174" t="str">
        <f t="shared" si="48"/>
        <v/>
      </c>
      <c r="AB357" s="175" t="str">
        <f t="shared" si="45"/>
        <v/>
      </c>
    </row>
    <row r="358" spans="2:28" ht="15" x14ac:dyDescent="0.25">
      <c r="B358" s="163">
        <f t="shared" si="49"/>
        <v>338</v>
      </c>
      <c r="C358" s="119"/>
      <c r="D358" s="190"/>
      <c r="E358" s="165"/>
      <c r="F358" s="166"/>
      <c r="G358" s="169" t="str">
        <f>IF(""=F358,"",MATCH(1*$F358,'EAPG Table'!$B:$B,0))</f>
        <v/>
      </c>
      <c r="H358" s="165" t="str" cm="1">
        <f t="array" ref="H358">IF($F358="","",INDEX('EAPG Table'!$C:$C,$G358))</f>
        <v/>
      </c>
      <c r="I358" s="167" t="str" cm="1">
        <f t="array" ref="I358">IF($F358="","",IF("EAPG"&lt;&gt;C358,0,INDEX('EAPG Table'!$I:$I,$G358)))</f>
        <v/>
      </c>
      <c r="J358" s="138" t="str" cm="1">
        <f t="array" ref="J358">IF($F358="", "", INDEX('EAPG Table'!$D:$D, $G358))</f>
        <v/>
      </c>
      <c r="K358" s="119"/>
      <c r="L358" s="224" t="str" cm="1">
        <f t="array" ref="L358">IF(""=$F358,"",TRIM(INDEX('EAPG Table'!$F:$F,$G358)))</f>
        <v/>
      </c>
      <c r="M358" s="163"/>
      <c r="N358" s="138" t="str">
        <f t="shared" si="46"/>
        <v/>
      </c>
      <c r="O358" s="138" t="str">
        <f t="shared" si="41"/>
        <v/>
      </c>
      <c r="P358" s="169" t="str" cm="1">
        <f t="array" ref="P358">IF(""=$F358,"",IF(450=1*$F358,  IF(0&lt;COUNTIFS(WeightRange,"&gt;"&amp;0,TypeRange,"2"), TRUE, IF(AND(0&lt;COUNTIFS(WeightRange,"&gt;"&amp;0,TypeRange,"3"),0=COUNTIFS(WeightRange,"&gt;"&amp;0,TypeRange,{"2","2?"})), FALSE, TRUE)), ""))</f>
        <v/>
      </c>
      <c r="Q358" s="169" t="str">
        <f>IF(""=$F358,"",IF(450=$F358,0&lt;COUNTIFS(WeightRange,"&gt;="&amp;$I358,DOSRange,$D358,EAPGRange,$F358,PaidRange,"EAPG")-COUNTIFS($I358:$I$520,$I358,$D358:$D$520,$D358,$F358:$F$520,$F358,$C358:$C$520,"EAPG"),FALSE))</f>
        <v/>
      </c>
      <c r="R358" s="169" t="str" cm="1">
        <f t="array" ref="R358">IF(""=$F358,"",AND("Yes"=$L358,0&lt;SUM(COUNTIFS(WeightRange,"&gt;"&amp;0,DOSRange,$D358,TypeRange,{"2","3","21","22","23","25"}))))</f>
        <v/>
      </c>
      <c r="S358" s="170" t="str">
        <f t="shared" si="47"/>
        <v/>
      </c>
      <c r="T358" s="138"/>
      <c r="U358" s="177" t="str">
        <f t="shared" si="42"/>
        <v/>
      </c>
      <c r="V358" s="171" t="str">
        <f>IF($F358="","",MAX(0.25,IF(AND("2"=$J358,1&lt;COUNTIF(TypeRange,2)),0.5^(COUNTIFS(TypeRange,"2",DOSRange,$D358,WeightRange,"&gt;="&amp;$I358)-COUNTIFS($J358:$J$520,"2",$D358:$D$520,$D358,$I358:$I$520,$I358)),1)))</f>
        <v/>
      </c>
      <c r="W358" s="171" t="str">
        <f>IF($F358="","",MAX(0.25,IF(AND("Yes"=$O358,1&lt;COUNTIFS(AncDiscoRange,"Yes",DOSRange,$D358,EAPGRange,$F358,PaidRange,"EAPG")),0.5^(COUNTIFS(AncDiscoRange,"Yes",WeightRange,"&gt;="&amp;$I358,DOSRange,$D358,EAPGRange,$F358,PaidRange,"EAPG")-COUNTIFS($O358:$O$520,"Yes",$I358:$I$520,$I358,$D358:$D$520,$D358,$F358:$F$520,$F358,$C358:$C$520,"EAPG")),1)))</f>
        <v/>
      </c>
      <c r="X358" s="172" t="str">
        <f t="shared" si="43"/>
        <v/>
      </c>
      <c r="Y358" s="138"/>
      <c r="Z358" s="173" t="str">
        <f t="shared" si="44"/>
        <v/>
      </c>
      <c r="AA358" s="174" t="str">
        <f t="shared" si="48"/>
        <v/>
      </c>
      <c r="AB358" s="175" t="str">
        <f t="shared" si="45"/>
        <v/>
      </c>
    </row>
    <row r="359" spans="2:28" ht="15" x14ac:dyDescent="0.25">
      <c r="B359" s="163">
        <f t="shared" si="49"/>
        <v>339</v>
      </c>
      <c r="C359" s="119"/>
      <c r="D359" s="190"/>
      <c r="E359" s="165"/>
      <c r="F359" s="166"/>
      <c r="G359" s="169" t="str">
        <f>IF(""=F359,"",MATCH(1*$F359,'EAPG Table'!$B:$B,0))</f>
        <v/>
      </c>
      <c r="H359" s="165" t="str" cm="1">
        <f t="array" ref="H359">IF($F359="","",INDEX('EAPG Table'!$C:$C,$G359))</f>
        <v/>
      </c>
      <c r="I359" s="167" t="str" cm="1">
        <f t="array" ref="I359">IF($F359="","",IF("EAPG"&lt;&gt;C359,0,INDEX('EAPG Table'!$I:$I,$G359)))</f>
        <v/>
      </c>
      <c r="J359" s="138" t="str" cm="1">
        <f t="array" ref="J359">IF($F359="", "", INDEX('EAPG Table'!$D:$D, $G359))</f>
        <v/>
      </c>
      <c r="K359" s="119"/>
      <c r="L359" s="224" t="str" cm="1">
        <f t="array" ref="L359">IF(""=$F359,"",TRIM(INDEX('EAPG Table'!$F:$F,$G359)))</f>
        <v/>
      </c>
      <c r="M359" s="163"/>
      <c r="N359" s="138" t="str">
        <f t="shared" si="46"/>
        <v/>
      </c>
      <c r="O359" s="138" t="str">
        <f t="shared" si="41"/>
        <v/>
      </c>
      <c r="P359" s="169" t="str" cm="1">
        <f t="array" ref="P359">IF(""=$F359,"",IF(450=1*$F359,  IF(0&lt;COUNTIFS(WeightRange,"&gt;"&amp;0,TypeRange,"2"), TRUE, IF(AND(0&lt;COUNTIFS(WeightRange,"&gt;"&amp;0,TypeRange,"3"),0=COUNTIFS(WeightRange,"&gt;"&amp;0,TypeRange,{"2","2?"})), FALSE, TRUE)), ""))</f>
        <v/>
      </c>
      <c r="Q359" s="169" t="str">
        <f>IF(""=$F359,"",IF(450=$F359,0&lt;COUNTIFS(WeightRange,"&gt;="&amp;$I359,DOSRange,$D359,EAPGRange,$F359,PaidRange,"EAPG")-COUNTIFS($I359:$I$520,$I359,$D359:$D$520,$D359,$F359:$F$520,$F359,$C359:$C$520,"EAPG"),FALSE))</f>
        <v/>
      </c>
      <c r="R359" s="169" t="str" cm="1">
        <f t="array" ref="R359">IF(""=$F359,"",AND("Yes"=$L359,0&lt;SUM(COUNTIFS(WeightRange,"&gt;"&amp;0,DOSRange,$D359,TypeRange,{"2","3","21","22","23","25"}))))</f>
        <v/>
      </c>
      <c r="S359" s="170" t="str">
        <f t="shared" si="47"/>
        <v/>
      </c>
      <c r="T359" s="138"/>
      <c r="U359" s="177" t="str">
        <f t="shared" si="42"/>
        <v/>
      </c>
      <c r="V359" s="171" t="str">
        <f>IF($F359="","",MAX(0.25,IF(AND("2"=$J359,1&lt;COUNTIF(TypeRange,2)),0.5^(COUNTIFS(TypeRange,"2",DOSRange,$D359,WeightRange,"&gt;="&amp;$I359)-COUNTIFS($J359:$J$520,"2",$D359:$D$520,$D359,$I359:$I$520,$I359)),1)))</f>
        <v/>
      </c>
      <c r="W359" s="171" t="str">
        <f>IF($F359="","",MAX(0.25,IF(AND("Yes"=$O359,1&lt;COUNTIFS(AncDiscoRange,"Yes",DOSRange,$D359,EAPGRange,$F359,PaidRange,"EAPG")),0.5^(COUNTIFS(AncDiscoRange,"Yes",WeightRange,"&gt;="&amp;$I359,DOSRange,$D359,EAPGRange,$F359,PaidRange,"EAPG")-COUNTIFS($O359:$O$520,"Yes",$I359:$I$520,$I359,$D359:$D$520,$D359,$F359:$F$520,$F359,$C359:$C$520,"EAPG")),1)))</f>
        <v/>
      </c>
      <c r="X359" s="172" t="str">
        <f t="shared" si="43"/>
        <v/>
      </c>
      <c r="Y359" s="138"/>
      <c r="Z359" s="173" t="str">
        <f t="shared" si="44"/>
        <v/>
      </c>
      <c r="AA359" s="174" t="str">
        <f t="shared" si="48"/>
        <v/>
      </c>
      <c r="AB359" s="175" t="str">
        <f t="shared" si="45"/>
        <v/>
      </c>
    </row>
    <row r="360" spans="2:28" ht="15" x14ac:dyDescent="0.25">
      <c r="B360" s="178">
        <f t="shared" si="49"/>
        <v>340</v>
      </c>
      <c r="C360" s="120"/>
      <c r="D360" s="191"/>
      <c r="E360" s="179"/>
      <c r="F360" s="166"/>
      <c r="G360" s="182" t="str">
        <f>IF(""=F360,"",MATCH(1*$F360,'EAPG Table'!$B:$B,0))</f>
        <v/>
      </c>
      <c r="H360" s="179" t="str" cm="1">
        <f t="array" ref="H360">IF($F360="","",INDEX('EAPG Table'!$C:$C,$G360))</f>
        <v/>
      </c>
      <c r="I360" s="180" t="str" cm="1">
        <f t="array" ref="I360">IF($F360="","",IF("EAPG"&lt;&gt;C360,0,INDEX('EAPG Table'!$I:$I,$G360)))</f>
        <v/>
      </c>
      <c r="J360" s="181" t="str" cm="1">
        <f t="array" ref="J360">IF($F360="", "", INDEX('EAPG Table'!$D:$D, $G360))</f>
        <v/>
      </c>
      <c r="K360" s="120"/>
      <c r="L360" s="225" t="str" cm="1">
        <f t="array" ref="L360">IF(""=$F360,"",TRIM(INDEX('EAPG Table'!$F:$F,$G360)))</f>
        <v/>
      </c>
      <c r="M360" s="163"/>
      <c r="N360" s="181" t="str">
        <f t="shared" si="46"/>
        <v/>
      </c>
      <c r="O360" s="181" t="str">
        <f t="shared" si="41"/>
        <v/>
      </c>
      <c r="P360" s="182" t="str" cm="1">
        <f t="array" ref="P360">IF(""=$F360,"",IF(450=1*$F360,  IF(0&lt;COUNTIFS(WeightRange,"&gt;"&amp;0,TypeRange,"2"), TRUE, IF(AND(0&lt;COUNTIFS(WeightRange,"&gt;"&amp;0,TypeRange,"3"),0=COUNTIFS(WeightRange,"&gt;"&amp;0,TypeRange,{"2","2?"})), FALSE, TRUE)), ""))</f>
        <v/>
      </c>
      <c r="Q360" s="182" t="str">
        <f>IF(""=$F360,"",IF(450=$F360,0&lt;COUNTIFS(WeightRange,"&gt;="&amp;$I360,DOSRange,$D360,EAPGRange,$F360,PaidRange,"EAPG")-COUNTIFS($I360:$I$520,$I360,$D360:$D$520,$D360,$F360:$F$520,$F360,$C360:$C$520,"EAPG"),FALSE))</f>
        <v/>
      </c>
      <c r="R360" s="182" t="str" cm="1">
        <f t="array" ref="R360">IF(""=$F360,"",AND("Yes"=$L360,0&lt;SUM(COUNTIFS(WeightRange,"&gt;"&amp;0,DOSRange,$D360,TypeRange,{"2","3","21","22","23","25"}))))</f>
        <v/>
      </c>
      <c r="S360" s="183" t="str">
        <f t="shared" si="47"/>
        <v/>
      </c>
      <c r="T360" s="138"/>
      <c r="U360" s="184" t="str">
        <f t="shared" si="42"/>
        <v/>
      </c>
      <c r="V360" s="185" t="str">
        <f>IF($F360="","",MAX(0.25,IF(AND("2"=$J360,1&lt;COUNTIF(TypeRange,2)),0.5^(COUNTIFS(TypeRange,"2",DOSRange,$D360,WeightRange,"&gt;="&amp;$I360)-COUNTIFS($J360:$J$520,"2",$D360:$D$520,$D360,$I360:$I$520,$I360)),1)))</f>
        <v/>
      </c>
      <c r="W360" s="185" t="str">
        <f>IF($F360="","",MAX(0.25,IF(AND("Yes"=$O360,1&lt;COUNTIFS(AncDiscoRange,"Yes",DOSRange,$D360,EAPGRange,$F360,PaidRange,"EAPG")),0.5^(COUNTIFS(AncDiscoRange,"Yes",WeightRange,"&gt;="&amp;$I360,DOSRange,$D360,EAPGRange,$F360,PaidRange,"EAPG")-COUNTIFS($O360:$O$520,"Yes",$I360:$I$520,$I360,$D360:$D$520,$D360,$F360:$F$520,$F360,$C360:$C$520,"EAPG")),1)))</f>
        <v/>
      </c>
      <c r="X360" s="186" t="str">
        <f t="shared" si="43"/>
        <v/>
      </c>
      <c r="Y360" s="138"/>
      <c r="Z360" s="187" t="str">
        <f t="shared" si="44"/>
        <v/>
      </c>
      <c r="AA360" s="188" t="str">
        <f t="shared" si="48"/>
        <v/>
      </c>
      <c r="AB360" s="189" t="str">
        <f t="shared" si="45"/>
        <v/>
      </c>
    </row>
    <row r="361" spans="2:28" ht="15" x14ac:dyDescent="0.25">
      <c r="B361" s="163">
        <f t="shared" si="49"/>
        <v>341</v>
      </c>
      <c r="C361" s="119"/>
      <c r="D361" s="190"/>
      <c r="E361" s="165"/>
      <c r="F361" s="166"/>
      <c r="G361" s="169" t="str">
        <f>IF(""=F361,"",MATCH(1*$F361,'EAPG Table'!$B:$B,0))</f>
        <v/>
      </c>
      <c r="H361" s="165" t="str" cm="1">
        <f t="array" ref="H361">IF($F361="","",INDEX('EAPG Table'!$C:$C,$G361))</f>
        <v/>
      </c>
      <c r="I361" s="167" t="str" cm="1">
        <f t="array" ref="I361">IF($F361="","",IF("EAPG"&lt;&gt;C361,0,INDEX('EAPG Table'!$I:$I,$G361)))</f>
        <v/>
      </c>
      <c r="J361" s="138" t="str" cm="1">
        <f t="array" ref="J361">IF($F361="", "", INDEX('EAPG Table'!$D:$D, $G361))</f>
        <v/>
      </c>
      <c r="K361" s="119"/>
      <c r="L361" s="224" t="str" cm="1">
        <f t="array" ref="L361">IF(""=$F361,"",TRIM(INDEX('EAPG Table'!$F:$F,$G361)))</f>
        <v/>
      </c>
      <c r="M361" s="163"/>
      <c r="N361" s="138" t="str">
        <f t="shared" si="46"/>
        <v/>
      </c>
      <c r="O361" s="138" t="str">
        <f t="shared" si="41"/>
        <v/>
      </c>
      <c r="P361" s="169" t="str" cm="1">
        <f t="array" ref="P361">IF(""=$F361,"",IF(450=1*$F361,  IF(0&lt;COUNTIFS(WeightRange,"&gt;"&amp;0,TypeRange,"2"), TRUE, IF(AND(0&lt;COUNTIFS(WeightRange,"&gt;"&amp;0,TypeRange,"3"),0=COUNTIFS(WeightRange,"&gt;"&amp;0,TypeRange,{"2","2?"})), FALSE, TRUE)), ""))</f>
        <v/>
      </c>
      <c r="Q361" s="169" t="str">
        <f>IF(""=$F361,"",IF(450=$F361,0&lt;COUNTIFS(WeightRange,"&gt;="&amp;$I361,DOSRange,$D361,EAPGRange,$F361,PaidRange,"EAPG")-COUNTIFS($I361:$I$520,$I361,$D361:$D$520,$D361,$F361:$F$520,$F361,$C361:$C$520,"EAPG"),FALSE))</f>
        <v/>
      </c>
      <c r="R361" s="169" t="str" cm="1">
        <f t="array" ref="R361">IF(""=$F361,"",AND("Yes"=$L361,0&lt;SUM(COUNTIFS(WeightRange,"&gt;"&amp;0,DOSRange,$D361,TypeRange,{"2","3","21","22","23","25"}))))</f>
        <v/>
      </c>
      <c r="S361" s="170" t="str">
        <f t="shared" si="47"/>
        <v/>
      </c>
      <c r="T361" s="138"/>
      <c r="U361" s="177" t="str">
        <f t="shared" si="42"/>
        <v/>
      </c>
      <c r="V361" s="171" t="str">
        <f>IF($F361="","",MAX(0.25,IF(AND("2"=$J361,1&lt;COUNTIF(TypeRange,2)),0.5^(COUNTIFS(TypeRange,"2",DOSRange,$D361,WeightRange,"&gt;="&amp;$I361)-COUNTIFS($J361:$J$520,"2",$D361:$D$520,$D361,$I361:$I$520,$I361)),1)))</f>
        <v/>
      </c>
      <c r="W361" s="171" t="str">
        <f>IF($F361="","",MAX(0.25,IF(AND("Yes"=$O361,1&lt;COUNTIFS(AncDiscoRange,"Yes",DOSRange,$D361,EAPGRange,$F361,PaidRange,"EAPG")),0.5^(COUNTIFS(AncDiscoRange,"Yes",WeightRange,"&gt;="&amp;$I361,DOSRange,$D361,EAPGRange,$F361,PaidRange,"EAPG")-COUNTIFS($O361:$O$520,"Yes",$I361:$I$520,$I361,$D361:$D$520,$D361,$F361:$F$520,$F361,$C361:$C$520,"EAPG")),1)))</f>
        <v/>
      </c>
      <c r="X361" s="172" t="str">
        <f t="shared" si="43"/>
        <v/>
      </c>
      <c r="Y361" s="138"/>
      <c r="Z361" s="173" t="str">
        <f t="shared" si="44"/>
        <v/>
      </c>
      <c r="AA361" s="174" t="str">
        <f t="shared" si="48"/>
        <v/>
      </c>
      <c r="AB361" s="175" t="str">
        <f t="shared" si="45"/>
        <v/>
      </c>
    </row>
    <row r="362" spans="2:28" ht="15" x14ac:dyDescent="0.25">
      <c r="B362" s="163">
        <f t="shared" si="49"/>
        <v>342</v>
      </c>
      <c r="C362" s="119"/>
      <c r="D362" s="190"/>
      <c r="E362" s="165"/>
      <c r="F362" s="166"/>
      <c r="G362" s="169" t="str">
        <f>IF(""=F362,"",MATCH(1*$F362,'EAPG Table'!$B:$B,0))</f>
        <v/>
      </c>
      <c r="H362" s="165" t="str" cm="1">
        <f t="array" ref="H362">IF($F362="","",INDEX('EAPG Table'!$C:$C,$G362))</f>
        <v/>
      </c>
      <c r="I362" s="167" t="str" cm="1">
        <f t="array" ref="I362">IF($F362="","",IF("EAPG"&lt;&gt;C362,0,INDEX('EAPG Table'!$I:$I,$G362)))</f>
        <v/>
      </c>
      <c r="J362" s="138" t="str" cm="1">
        <f t="array" ref="J362">IF($F362="", "", INDEX('EAPG Table'!$D:$D, $G362))</f>
        <v/>
      </c>
      <c r="K362" s="119"/>
      <c r="L362" s="224" t="str" cm="1">
        <f t="array" ref="L362">IF(""=$F362,"",TRIM(INDEX('EAPG Table'!$F:$F,$G362)))</f>
        <v/>
      </c>
      <c r="M362" s="163"/>
      <c r="N362" s="138" t="str">
        <f t="shared" si="46"/>
        <v/>
      </c>
      <c r="O362" s="138" t="str">
        <f t="shared" si="41"/>
        <v/>
      </c>
      <c r="P362" s="169" t="str" cm="1">
        <f t="array" ref="P362">IF(""=$F362,"",IF(450=1*$F362,  IF(0&lt;COUNTIFS(WeightRange,"&gt;"&amp;0,TypeRange,"2"), TRUE, IF(AND(0&lt;COUNTIFS(WeightRange,"&gt;"&amp;0,TypeRange,"3"),0=COUNTIFS(WeightRange,"&gt;"&amp;0,TypeRange,{"2","2?"})), FALSE, TRUE)), ""))</f>
        <v/>
      </c>
      <c r="Q362" s="169" t="str">
        <f>IF(""=$F362,"",IF(450=$F362,0&lt;COUNTIFS(WeightRange,"&gt;="&amp;$I362,DOSRange,$D362,EAPGRange,$F362,PaidRange,"EAPG")-COUNTIFS($I362:$I$520,$I362,$D362:$D$520,$D362,$F362:$F$520,$F362,$C362:$C$520,"EAPG"),FALSE))</f>
        <v/>
      </c>
      <c r="R362" s="169" t="str" cm="1">
        <f t="array" ref="R362">IF(""=$F362,"",AND("Yes"=$L362,0&lt;SUM(COUNTIFS(WeightRange,"&gt;"&amp;0,DOSRange,$D362,TypeRange,{"2","3","21","22","23","25"}))))</f>
        <v/>
      </c>
      <c r="S362" s="170" t="str">
        <f t="shared" si="47"/>
        <v/>
      </c>
      <c r="T362" s="138"/>
      <c r="U362" s="177" t="str">
        <f t="shared" si="42"/>
        <v/>
      </c>
      <c r="V362" s="171" t="str">
        <f>IF($F362="","",MAX(0.25,IF(AND("2"=$J362,1&lt;COUNTIF(TypeRange,2)),0.5^(COUNTIFS(TypeRange,"2",DOSRange,$D362,WeightRange,"&gt;="&amp;$I362)-COUNTIFS($J362:$J$520,"2",$D362:$D$520,$D362,$I362:$I$520,$I362)),1)))</f>
        <v/>
      </c>
      <c r="W362" s="171" t="str">
        <f>IF($F362="","",MAX(0.25,IF(AND("Yes"=$O362,1&lt;COUNTIFS(AncDiscoRange,"Yes",DOSRange,$D362,EAPGRange,$F362,PaidRange,"EAPG")),0.5^(COUNTIFS(AncDiscoRange,"Yes",WeightRange,"&gt;="&amp;$I362,DOSRange,$D362,EAPGRange,$F362,PaidRange,"EAPG")-COUNTIFS($O362:$O$520,"Yes",$I362:$I$520,$I362,$D362:$D$520,$D362,$F362:$F$520,$F362,$C362:$C$520,"EAPG")),1)))</f>
        <v/>
      </c>
      <c r="X362" s="172" t="str">
        <f t="shared" si="43"/>
        <v/>
      </c>
      <c r="Y362" s="138"/>
      <c r="Z362" s="173" t="str">
        <f t="shared" si="44"/>
        <v/>
      </c>
      <c r="AA362" s="174" t="str">
        <f t="shared" si="48"/>
        <v/>
      </c>
      <c r="AB362" s="175" t="str">
        <f t="shared" si="45"/>
        <v/>
      </c>
    </row>
    <row r="363" spans="2:28" ht="15" x14ac:dyDescent="0.25">
      <c r="B363" s="163">
        <f t="shared" si="49"/>
        <v>343</v>
      </c>
      <c r="C363" s="119"/>
      <c r="D363" s="190"/>
      <c r="E363" s="165"/>
      <c r="F363" s="166"/>
      <c r="G363" s="169" t="str">
        <f>IF(""=F363,"",MATCH(1*$F363,'EAPG Table'!$B:$B,0))</f>
        <v/>
      </c>
      <c r="H363" s="165" t="str" cm="1">
        <f t="array" ref="H363">IF($F363="","",INDEX('EAPG Table'!$C:$C,$G363))</f>
        <v/>
      </c>
      <c r="I363" s="167" t="str" cm="1">
        <f t="array" ref="I363">IF($F363="","",IF("EAPG"&lt;&gt;C363,0,INDEX('EAPG Table'!$I:$I,$G363)))</f>
        <v/>
      </c>
      <c r="J363" s="138" t="str" cm="1">
        <f t="array" ref="J363">IF($F363="", "", INDEX('EAPG Table'!$D:$D, $G363))</f>
        <v/>
      </c>
      <c r="K363" s="119"/>
      <c r="L363" s="224" t="str" cm="1">
        <f t="array" ref="L363">IF(""=$F363,"",TRIM(INDEX('EAPG Table'!$F:$F,$G363)))</f>
        <v/>
      </c>
      <c r="M363" s="163"/>
      <c r="N363" s="138" t="str">
        <f t="shared" si="46"/>
        <v/>
      </c>
      <c r="O363" s="138" t="str">
        <f t="shared" si="41"/>
        <v/>
      </c>
      <c r="P363" s="169" t="str" cm="1">
        <f t="array" ref="P363">IF(""=$F363,"",IF(450=1*$F363,  IF(0&lt;COUNTIFS(WeightRange,"&gt;"&amp;0,TypeRange,"2"), TRUE, IF(AND(0&lt;COUNTIFS(WeightRange,"&gt;"&amp;0,TypeRange,"3"),0=COUNTIFS(WeightRange,"&gt;"&amp;0,TypeRange,{"2","2?"})), FALSE, TRUE)), ""))</f>
        <v/>
      </c>
      <c r="Q363" s="169" t="str">
        <f>IF(""=$F363,"",IF(450=$F363,0&lt;COUNTIFS(WeightRange,"&gt;="&amp;$I363,DOSRange,$D363,EAPGRange,$F363,PaidRange,"EAPG")-COUNTIFS($I363:$I$520,$I363,$D363:$D$520,$D363,$F363:$F$520,$F363,$C363:$C$520,"EAPG"),FALSE))</f>
        <v/>
      </c>
      <c r="R363" s="169" t="str" cm="1">
        <f t="array" ref="R363">IF(""=$F363,"",AND("Yes"=$L363,0&lt;SUM(COUNTIFS(WeightRange,"&gt;"&amp;0,DOSRange,$D363,TypeRange,{"2","3","21","22","23","25"}))))</f>
        <v/>
      </c>
      <c r="S363" s="170" t="str">
        <f t="shared" si="47"/>
        <v/>
      </c>
      <c r="T363" s="138"/>
      <c r="U363" s="177" t="str">
        <f t="shared" si="42"/>
        <v/>
      </c>
      <c r="V363" s="171" t="str">
        <f>IF($F363="","",MAX(0.25,IF(AND("2"=$J363,1&lt;COUNTIF(TypeRange,2)),0.5^(COUNTIFS(TypeRange,"2",DOSRange,$D363,WeightRange,"&gt;="&amp;$I363)-COUNTIFS($J363:$J$520,"2",$D363:$D$520,$D363,$I363:$I$520,$I363)),1)))</f>
        <v/>
      </c>
      <c r="W363" s="171" t="str">
        <f>IF($F363="","",MAX(0.25,IF(AND("Yes"=$O363,1&lt;COUNTIFS(AncDiscoRange,"Yes",DOSRange,$D363,EAPGRange,$F363,PaidRange,"EAPG")),0.5^(COUNTIFS(AncDiscoRange,"Yes",WeightRange,"&gt;="&amp;$I363,DOSRange,$D363,EAPGRange,$F363,PaidRange,"EAPG")-COUNTIFS($O363:$O$520,"Yes",$I363:$I$520,$I363,$D363:$D$520,$D363,$F363:$F$520,$F363,$C363:$C$520,"EAPG")),1)))</f>
        <v/>
      </c>
      <c r="X363" s="172" t="str">
        <f t="shared" si="43"/>
        <v/>
      </c>
      <c r="Y363" s="138"/>
      <c r="Z363" s="173" t="str">
        <f t="shared" si="44"/>
        <v/>
      </c>
      <c r="AA363" s="174" t="str">
        <f t="shared" si="48"/>
        <v/>
      </c>
      <c r="AB363" s="175" t="str">
        <f t="shared" si="45"/>
        <v/>
      </c>
    </row>
    <row r="364" spans="2:28" ht="15" x14ac:dyDescent="0.25">
      <c r="B364" s="163">
        <f t="shared" si="49"/>
        <v>344</v>
      </c>
      <c r="C364" s="119"/>
      <c r="D364" s="190"/>
      <c r="E364" s="165"/>
      <c r="F364" s="166"/>
      <c r="G364" s="169" t="str">
        <f>IF(""=F364,"",MATCH(1*$F364,'EAPG Table'!$B:$B,0))</f>
        <v/>
      </c>
      <c r="H364" s="165" t="str" cm="1">
        <f t="array" ref="H364">IF($F364="","",INDEX('EAPG Table'!$C:$C,$G364))</f>
        <v/>
      </c>
      <c r="I364" s="167" t="str" cm="1">
        <f t="array" ref="I364">IF($F364="","",IF("EAPG"&lt;&gt;C364,0,INDEX('EAPG Table'!$I:$I,$G364)))</f>
        <v/>
      </c>
      <c r="J364" s="138" t="str" cm="1">
        <f t="array" ref="J364">IF($F364="", "", INDEX('EAPG Table'!$D:$D, $G364))</f>
        <v/>
      </c>
      <c r="K364" s="119"/>
      <c r="L364" s="224" t="str" cm="1">
        <f t="array" ref="L364">IF(""=$F364,"",TRIM(INDEX('EAPG Table'!$F:$F,$G364)))</f>
        <v/>
      </c>
      <c r="M364" s="163"/>
      <c r="N364" s="138" t="str">
        <f t="shared" si="46"/>
        <v/>
      </c>
      <c r="O364" s="138" t="str">
        <f t="shared" si="41"/>
        <v/>
      </c>
      <c r="P364" s="169" t="str" cm="1">
        <f t="array" ref="P364">IF(""=$F364,"",IF(450=1*$F364,  IF(0&lt;COUNTIFS(WeightRange,"&gt;"&amp;0,TypeRange,"2"), TRUE, IF(AND(0&lt;COUNTIFS(WeightRange,"&gt;"&amp;0,TypeRange,"3"),0=COUNTIFS(WeightRange,"&gt;"&amp;0,TypeRange,{"2","2?"})), FALSE, TRUE)), ""))</f>
        <v/>
      </c>
      <c r="Q364" s="169" t="str">
        <f>IF(""=$F364,"",IF(450=$F364,0&lt;COUNTIFS(WeightRange,"&gt;="&amp;$I364,DOSRange,$D364,EAPGRange,$F364,PaidRange,"EAPG")-COUNTIFS($I364:$I$520,$I364,$D364:$D$520,$D364,$F364:$F$520,$F364,$C364:$C$520,"EAPG"),FALSE))</f>
        <v/>
      </c>
      <c r="R364" s="169" t="str" cm="1">
        <f t="array" ref="R364">IF(""=$F364,"",AND("Yes"=$L364,0&lt;SUM(COUNTIFS(WeightRange,"&gt;"&amp;0,DOSRange,$D364,TypeRange,{"2","3","21","22","23","25"}))))</f>
        <v/>
      </c>
      <c r="S364" s="170" t="str">
        <f t="shared" si="47"/>
        <v/>
      </c>
      <c r="T364" s="138"/>
      <c r="U364" s="177" t="str">
        <f t="shared" si="42"/>
        <v/>
      </c>
      <c r="V364" s="171" t="str">
        <f>IF($F364="","",MAX(0.25,IF(AND("2"=$J364,1&lt;COUNTIF(TypeRange,2)),0.5^(COUNTIFS(TypeRange,"2",DOSRange,$D364,WeightRange,"&gt;="&amp;$I364)-COUNTIFS($J364:$J$520,"2",$D364:$D$520,$D364,$I364:$I$520,$I364)),1)))</f>
        <v/>
      </c>
      <c r="W364" s="171" t="str">
        <f>IF($F364="","",MAX(0.25,IF(AND("Yes"=$O364,1&lt;COUNTIFS(AncDiscoRange,"Yes",DOSRange,$D364,EAPGRange,$F364,PaidRange,"EAPG")),0.5^(COUNTIFS(AncDiscoRange,"Yes",WeightRange,"&gt;="&amp;$I364,DOSRange,$D364,EAPGRange,$F364,PaidRange,"EAPG")-COUNTIFS($O364:$O$520,"Yes",$I364:$I$520,$I364,$D364:$D$520,$D364,$F364:$F$520,$F364,$C364:$C$520,"EAPG")),1)))</f>
        <v/>
      </c>
      <c r="X364" s="172" t="str">
        <f t="shared" si="43"/>
        <v/>
      </c>
      <c r="Y364" s="138"/>
      <c r="Z364" s="173" t="str">
        <f t="shared" si="44"/>
        <v/>
      </c>
      <c r="AA364" s="174" t="str">
        <f t="shared" si="48"/>
        <v/>
      </c>
      <c r="AB364" s="175" t="str">
        <f t="shared" si="45"/>
        <v/>
      </c>
    </row>
    <row r="365" spans="2:28" ht="15" x14ac:dyDescent="0.25">
      <c r="B365" s="178">
        <f t="shared" si="49"/>
        <v>345</v>
      </c>
      <c r="C365" s="120"/>
      <c r="D365" s="191"/>
      <c r="E365" s="179"/>
      <c r="F365" s="166"/>
      <c r="G365" s="182" t="str">
        <f>IF(""=F365,"",MATCH(1*$F365,'EAPG Table'!$B:$B,0))</f>
        <v/>
      </c>
      <c r="H365" s="179" t="str" cm="1">
        <f t="array" ref="H365">IF($F365="","",INDEX('EAPG Table'!$C:$C,$G365))</f>
        <v/>
      </c>
      <c r="I365" s="180" t="str" cm="1">
        <f t="array" ref="I365">IF($F365="","",IF("EAPG"&lt;&gt;C365,0,INDEX('EAPG Table'!$I:$I,$G365)))</f>
        <v/>
      </c>
      <c r="J365" s="181" t="str" cm="1">
        <f t="array" ref="J365">IF($F365="", "", INDEX('EAPG Table'!$D:$D, $G365))</f>
        <v/>
      </c>
      <c r="K365" s="120"/>
      <c r="L365" s="225" t="str" cm="1">
        <f t="array" ref="L365">IF(""=$F365,"",TRIM(INDEX('EAPG Table'!$F:$F,$G365)))</f>
        <v/>
      </c>
      <c r="M365" s="163"/>
      <c r="N365" s="181" t="str">
        <f t="shared" si="46"/>
        <v/>
      </c>
      <c r="O365" s="181" t="str">
        <f t="shared" si="41"/>
        <v/>
      </c>
      <c r="P365" s="182" t="str" cm="1">
        <f t="array" ref="P365">IF(""=$F365,"",IF(450=1*$F365,  IF(0&lt;COUNTIFS(WeightRange,"&gt;"&amp;0,TypeRange,"2"), TRUE, IF(AND(0&lt;COUNTIFS(WeightRange,"&gt;"&amp;0,TypeRange,"3"),0=COUNTIFS(WeightRange,"&gt;"&amp;0,TypeRange,{"2","2?"})), FALSE, TRUE)), ""))</f>
        <v/>
      </c>
      <c r="Q365" s="182" t="str">
        <f>IF(""=$F365,"",IF(450=$F365,0&lt;COUNTIFS(WeightRange,"&gt;="&amp;$I365,DOSRange,$D365,EAPGRange,$F365,PaidRange,"EAPG")-COUNTIFS($I365:$I$520,$I365,$D365:$D$520,$D365,$F365:$F$520,$F365,$C365:$C$520,"EAPG"),FALSE))</f>
        <v/>
      </c>
      <c r="R365" s="182" t="str" cm="1">
        <f t="array" ref="R365">IF(""=$F365,"",AND("Yes"=$L365,0&lt;SUM(COUNTIFS(WeightRange,"&gt;"&amp;0,DOSRange,$D365,TypeRange,{"2","3","21","22","23","25"}))))</f>
        <v/>
      </c>
      <c r="S365" s="183" t="str">
        <f t="shared" si="47"/>
        <v/>
      </c>
      <c r="T365" s="138"/>
      <c r="U365" s="184" t="str">
        <f t="shared" si="42"/>
        <v/>
      </c>
      <c r="V365" s="185" t="str">
        <f>IF($F365="","",MAX(0.25,IF(AND("2"=$J365,1&lt;COUNTIF(TypeRange,2)),0.5^(COUNTIFS(TypeRange,"2",DOSRange,$D365,WeightRange,"&gt;="&amp;$I365)-COUNTIFS($J365:$J$520,"2",$D365:$D$520,$D365,$I365:$I$520,$I365)),1)))</f>
        <v/>
      </c>
      <c r="W365" s="185" t="str">
        <f>IF($F365="","",MAX(0.25,IF(AND("Yes"=$O365,1&lt;COUNTIFS(AncDiscoRange,"Yes",DOSRange,$D365,EAPGRange,$F365,PaidRange,"EAPG")),0.5^(COUNTIFS(AncDiscoRange,"Yes",WeightRange,"&gt;="&amp;$I365,DOSRange,$D365,EAPGRange,$F365,PaidRange,"EAPG")-COUNTIFS($O365:$O$520,"Yes",$I365:$I$520,$I365,$D365:$D$520,$D365,$F365:$F$520,$F365,$C365:$C$520,"EAPG")),1)))</f>
        <v/>
      </c>
      <c r="X365" s="186" t="str">
        <f t="shared" si="43"/>
        <v/>
      </c>
      <c r="Y365" s="138"/>
      <c r="Z365" s="187" t="str">
        <f t="shared" si="44"/>
        <v/>
      </c>
      <c r="AA365" s="188" t="str">
        <f t="shared" si="48"/>
        <v/>
      </c>
      <c r="AB365" s="189" t="str">
        <f t="shared" si="45"/>
        <v/>
      </c>
    </row>
    <row r="366" spans="2:28" ht="15" x14ac:dyDescent="0.25">
      <c r="B366" s="163">
        <f t="shared" si="49"/>
        <v>346</v>
      </c>
      <c r="C366" s="119"/>
      <c r="D366" s="190"/>
      <c r="E366" s="165"/>
      <c r="F366" s="166"/>
      <c r="G366" s="169" t="str">
        <f>IF(""=F366,"",MATCH(1*$F366,'EAPG Table'!$B:$B,0))</f>
        <v/>
      </c>
      <c r="H366" s="165" t="str" cm="1">
        <f t="array" ref="H366">IF($F366="","",INDEX('EAPG Table'!$C:$C,$G366))</f>
        <v/>
      </c>
      <c r="I366" s="167" t="str" cm="1">
        <f t="array" ref="I366">IF($F366="","",IF("EAPG"&lt;&gt;C366,0,INDEX('EAPG Table'!$I:$I,$G366)))</f>
        <v/>
      </c>
      <c r="J366" s="138" t="str" cm="1">
        <f t="array" ref="J366">IF($F366="", "", INDEX('EAPG Table'!$D:$D, $G366))</f>
        <v/>
      </c>
      <c r="K366" s="119"/>
      <c r="L366" s="224" t="str" cm="1">
        <f t="array" ref="L366">IF(""=$F366,"",TRIM(INDEX('EAPG Table'!$F:$F,$G366)))</f>
        <v/>
      </c>
      <c r="M366" s="163"/>
      <c r="N366" s="138" t="str">
        <f t="shared" si="46"/>
        <v/>
      </c>
      <c r="O366" s="138" t="str">
        <f t="shared" si="41"/>
        <v/>
      </c>
      <c r="P366" s="169" t="str" cm="1">
        <f t="array" ref="P366">IF(""=$F366,"",IF(450=1*$F366,  IF(0&lt;COUNTIFS(WeightRange,"&gt;"&amp;0,TypeRange,"2"), TRUE, IF(AND(0&lt;COUNTIFS(WeightRange,"&gt;"&amp;0,TypeRange,"3"),0=COUNTIFS(WeightRange,"&gt;"&amp;0,TypeRange,{"2","2?"})), FALSE, TRUE)), ""))</f>
        <v/>
      </c>
      <c r="Q366" s="169" t="str">
        <f>IF(""=$F366,"",IF(450=$F366,0&lt;COUNTIFS(WeightRange,"&gt;="&amp;$I366,DOSRange,$D366,EAPGRange,$F366,PaidRange,"EAPG")-COUNTIFS($I366:$I$520,$I366,$D366:$D$520,$D366,$F366:$F$520,$F366,$C366:$C$520,"EAPG"),FALSE))</f>
        <v/>
      </c>
      <c r="R366" s="169" t="str" cm="1">
        <f t="array" ref="R366">IF(""=$F366,"",AND("Yes"=$L366,0&lt;SUM(COUNTIFS(WeightRange,"&gt;"&amp;0,DOSRange,$D366,TypeRange,{"2","3","21","22","23","25"}))))</f>
        <v/>
      </c>
      <c r="S366" s="170" t="str">
        <f t="shared" si="47"/>
        <v/>
      </c>
      <c r="T366" s="138"/>
      <c r="U366" s="177" t="str">
        <f t="shared" si="42"/>
        <v/>
      </c>
      <c r="V366" s="171" t="str">
        <f>IF($F366="","",MAX(0.25,IF(AND("2"=$J366,1&lt;COUNTIF(TypeRange,2)),0.5^(COUNTIFS(TypeRange,"2",DOSRange,$D366,WeightRange,"&gt;="&amp;$I366)-COUNTIFS($J366:$J$520,"2",$D366:$D$520,$D366,$I366:$I$520,$I366)),1)))</f>
        <v/>
      </c>
      <c r="W366" s="171" t="str">
        <f>IF($F366="","",MAX(0.25,IF(AND("Yes"=$O366,1&lt;COUNTIFS(AncDiscoRange,"Yes",DOSRange,$D366,EAPGRange,$F366,PaidRange,"EAPG")),0.5^(COUNTIFS(AncDiscoRange,"Yes",WeightRange,"&gt;="&amp;$I366,DOSRange,$D366,EAPGRange,$F366,PaidRange,"EAPG")-COUNTIFS($O366:$O$520,"Yes",$I366:$I$520,$I366,$D366:$D$520,$D366,$F366:$F$520,$F366,$C366:$C$520,"EAPG")),1)))</f>
        <v/>
      </c>
      <c r="X366" s="172" t="str">
        <f t="shared" si="43"/>
        <v/>
      </c>
      <c r="Y366" s="138"/>
      <c r="Z366" s="173" t="str">
        <f t="shared" si="44"/>
        <v/>
      </c>
      <c r="AA366" s="174" t="str">
        <f t="shared" si="48"/>
        <v/>
      </c>
      <c r="AB366" s="175" t="str">
        <f t="shared" si="45"/>
        <v/>
      </c>
    </row>
    <row r="367" spans="2:28" ht="15" x14ac:dyDescent="0.25">
      <c r="B367" s="163">
        <f t="shared" si="49"/>
        <v>347</v>
      </c>
      <c r="C367" s="119"/>
      <c r="D367" s="190"/>
      <c r="E367" s="165"/>
      <c r="F367" s="166"/>
      <c r="G367" s="169" t="str">
        <f>IF(""=F367,"",MATCH(1*$F367,'EAPG Table'!$B:$B,0))</f>
        <v/>
      </c>
      <c r="H367" s="165" t="str" cm="1">
        <f t="array" ref="H367">IF($F367="","",INDEX('EAPG Table'!$C:$C,$G367))</f>
        <v/>
      </c>
      <c r="I367" s="167" t="str" cm="1">
        <f t="array" ref="I367">IF($F367="","",IF("EAPG"&lt;&gt;C367,0,INDEX('EAPG Table'!$I:$I,$G367)))</f>
        <v/>
      </c>
      <c r="J367" s="138" t="str" cm="1">
        <f t="array" ref="J367">IF($F367="", "", INDEX('EAPG Table'!$D:$D, $G367))</f>
        <v/>
      </c>
      <c r="K367" s="119"/>
      <c r="L367" s="224" t="str" cm="1">
        <f t="array" ref="L367">IF(""=$F367,"",TRIM(INDEX('EAPG Table'!$F:$F,$G367)))</f>
        <v/>
      </c>
      <c r="M367" s="163"/>
      <c r="N367" s="138" t="str">
        <f t="shared" si="46"/>
        <v/>
      </c>
      <c r="O367" s="138" t="str">
        <f t="shared" si="41"/>
        <v/>
      </c>
      <c r="P367" s="169" t="str" cm="1">
        <f t="array" ref="P367">IF(""=$F367,"",IF(450=1*$F367,  IF(0&lt;COUNTIFS(WeightRange,"&gt;"&amp;0,TypeRange,"2"), TRUE, IF(AND(0&lt;COUNTIFS(WeightRange,"&gt;"&amp;0,TypeRange,"3"),0=COUNTIFS(WeightRange,"&gt;"&amp;0,TypeRange,{"2","2?"})), FALSE, TRUE)), ""))</f>
        <v/>
      </c>
      <c r="Q367" s="169" t="str">
        <f>IF(""=$F367,"",IF(450=$F367,0&lt;COUNTIFS(WeightRange,"&gt;="&amp;$I367,DOSRange,$D367,EAPGRange,$F367,PaidRange,"EAPG")-COUNTIFS($I367:$I$520,$I367,$D367:$D$520,$D367,$F367:$F$520,$F367,$C367:$C$520,"EAPG"),FALSE))</f>
        <v/>
      </c>
      <c r="R367" s="169" t="str" cm="1">
        <f t="array" ref="R367">IF(""=$F367,"",AND("Yes"=$L367,0&lt;SUM(COUNTIFS(WeightRange,"&gt;"&amp;0,DOSRange,$D367,TypeRange,{"2","3","21","22","23","25"}))))</f>
        <v/>
      </c>
      <c r="S367" s="170" t="str">
        <f t="shared" si="47"/>
        <v/>
      </c>
      <c r="T367" s="138"/>
      <c r="U367" s="177" t="str">
        <f t="shared" si="42"/>
        <v/>
      </c>
      <c r="V367" s="171" t="str">
        <f>IF($F367="","",MAX(0.25,IF(AND("2"=$J367,1&lt;COUNTIF(TypeRange,2)),0.5^(COUNTIFS(TypeRange,"2",DOSRange,$D367,WeightRange,"&gt;="&amp;$I367)-COUNTIFS($J367:$J$520,"2",$D367:$D$520,$D367,$I367:$I$520,$I367)),1)))</f>
        <v/>
      </c>
      <c r="W367" s="171" t="str">
        <f>IF($F367="","",MAX(0.25,IF(AND("Yes"=$O367,1&lt;COUNTIFS(AncDiscoRange,"Yes",DOSRange,$D367,EAPGRange,$F367,PaidRange,"EAPG")),0.5^(COUNTIFS(AncDiscoRange,"Yes",WeightRange,"&gt;="&amp;$I367,DOSRange,$D367,EAPGRange,$F367,PaidRange,"EAPG")-COUNTIFS($O367:$O$520,"Yes",$I367:$I$520,$I367,$D367:$D$520,$D367,$F367:$F$520,$F367,$C367:$C$520,"EAPG")),1)))</f>
        <v/>
      </c>
      <c r="X367" s="172" t="str">
        <f t="shared" si="43"/>
        <v/>
      </c>
      <c r="Y367" s="138"/>
      <c r="Z367" s="173" t="str">
        <f t="shared" si="44"/>
        <v/>
      </c>
      <c r="AA367" s="174" t="str">
        <f t="shared" si="48"/>
        <v/>
      </c>
      <c r="AB367" s="175" t="str">
        <f t="shared" si="45"/>
        <v/>
      </c>
    </row>
    <row r="368" spans="2:28" ht="15" x14ac:dyDescent="0.25">
      <c r="B368" s="163">
        <f t="shared" si="49"/>
        <v>348</v>
      </c>
      <c r="C368" s="119"/>
      <c r="D368" s="190"/>
      <c r="E368" s="165"/>
      <c r="F368" s="166"/>
      <c r="G368" s="169" t="str">
        <f>IF(""=F368,"",MATCH(1*$F368,'EAPG Table'!$B:$B,0))</f>
        <v/>
      </c>
      <c r="H368" s="165" t="str" cm="1">
        <f t="array" ref="H368">IF($F368="","",INDEX('EAPG Table'!$C:$C,$G368))</f>
        <v/>
      </c>
      <c r="I368" s="167" t="str" cm="1">
        <f t="array" ref="I368">IF($F368="","",IF("EAPG"&lt;&gt;C368,0,INDEX('EAPG Table'!$I:$I,$G368)))</f>
        <v/>
      </c>
      <c r="J368" s="138" t="str" cm="1">
        <f t="array" ref="J368">IF($F368="", "", INDEX('EAPG Table'!$D:$D, $G368))</f>
        <v/>
      </c>
      <c r="K368" s="119"/>
      <c r="L368" s="224" t="str" cm="1">
        <f t="array" ref="L368">IF(""=$F368,"",TRIM(INDEX('EAPG Table'!$F:$F,$G368)))</f>
        <v/>
      </c>
      <c r="M368" s="163"/>
      <c r="N368" s="138" t="str">
        <f t="shared" si="46"/>
        <v/>
      </c>
      <c r="O368" s="138" t="str">
        <f t="shared" si="41"/>
        <v/>
      </c>
      <c r="P368" s="169" t="str" cm="1">
        <f t="array" ref="P368">IF(""=$F368,"",IF(450=1*$F368,  IF(0&lt;COUNTIFS(WeightRange,"&gt;"&amp;0,TypeRange,"2"), TRUE, IF(AND(0&lt;COUNTIFS(WeightRange,"&gt;"&amp;0,TypeRange,"3"),0=COUNTIFS(WeightRange,"&gt;"&amp;0,TypeRange,{"2","2?"})), FALSE, TRUE)), ""))</f>
        <v/>
      </c>
      <c r="Q368" s="169" t="str">
        <f>IF(""=$F368,"",IF(450=$F368,0&lt;COUNTIFS(WeightRange,"&gt;="&amp;$I368,DOSRange,$D368,EAPGRange,$F368,PaidRange,"EAPG")-COUNTIFS($I368:$I$520,$I368,$D368:$D$520,$D368,$F368:$F$520,$F368,$C368:$C$520,"EAPG"),FALSE))</f>
        <v/>
      </c>
      <c r="R368" s="169" t="str" cm="1">
        <f t="array" ref="R368">IF(""=$F368,"",AND("Yes"=$L368,0&lt;SUM(COUNTIFS(WeightRange,"&gt;"&amp;0,DOSRange,$D368,TypeRange,{"2","3","21","22","23","25"}))))</f>
        <v/>
      </c>
      <c r="S368" s="170" t="str">
        <f t="shared" si="47"/>
        <v/>
      </c>
      <c r="T368" s="138"/>
      <c r="U368" s="177" t="str">
        <f t="shared" si="42"/>
        <v/>
      </c>
      <c r="V368" s="171" t="str">
        <f>IF($F368="","",MAX(0.25,IF(AND("2"=$J368,1&lt;COUNTIF(TypeRange,2)),0.5^(COUNTIFS(TypeRange,"2",DOSRange,$D368,WeightRange,"&gt;="&amp;$I368)-COUNTIFS($J368:$J$520,"2",$D368:$D$520,$D368,$I368:$I$520,$I368)),1)))</f>
        <v/>
      </c>
      <c r="W368" s="171" t="str">
        <f>IF($F368="","",MAX(0.25,IF(AND("Yes"=$O368,1&lt;COUNTIFS(AncDiscoRange,"Yes",DOSRange,$D368,EAPGRange,$F368,PaidRange,"EAPG")),0.5^(COUNTIFS(AncDiscoRange,"Yes",WeightRange,"&gt;="&amp;$I368,DOSRange,$D368,EAPGRange,$F368,PaidRange,"EAPG")-COUNTIFS($O368:$O$520,"Yes",$I368:$I$520,$I368,$D368:$D$520,$D368,$F368:$F$520,$F368,$C368:$C$520,"EAPG")),1)))</f>
        <v/>
      </c>
      <c r="X368" s="172" t="str">
        <f t="shared" si="43"/>
        <v/>
      </c>
      <c r="Y368" s="138"/>
      <c r="Z368" s="173" t="str">
        <f t="shared" si="44"/>
        <v/>
      </c>
      <c r="AA368" s="174" t="str">
        <f t="shared" si="48"/>
        <v/>
      </c>
      <c r="AB368" s="175" t="str">
        <f t="shared" si="45"/>
        <v/>
      </c>
    </row>
    <row r="369" spans="2:28" ht="15" x14ac:dyDescent="0.25">
      <c r="B369" s="163">
        <f t="shared" si="49"/>
        <v>349</v>
      </c>
      <c r="C369" s="119"/>
      <c r="D369" s="190"/>
      <c r="E369" s="165"/>
      <c r="F369" s="166"/>
      <c r="G369" s="169" t="str">
        <f>IF(""=F369,"",MATCH(1*$F369,'EAPG Table'!$B:$B,0))</f>
        <v/>
      </c>
      <c r="H369" s="165" t="str" cm="1">
        <f t="array" ref="H369">IF($F369="","",INDEX('EAPG Table'!$C:$C,$G369))</f>
        <v/>
      </c>
      <c r="I369" s="167" t="str" cm="1">
        <f t="array" ref="I369">IF($F369="","",IF("EAPG"&lt;&gt;C369,0,INDEX('EAPG Table'!$I:$I,$G369)))</f>
        <v/>
      </c>
      <c r="J369" s="138" t="str" cm="1">
        <f t="array" ref="J369">IF($F369="", "", INDEX('EAPG Table'!$D:$D, $G369))</f>
        <v/>
      </c>
      <c r="K369" s="119"/>
      <c r="L369" s="224" t="str" cm="1">
        <f t="array" ref="L369">IF(""=$F369,"",TRIM(INDEX('EAPG Table'!$F:$F,$G369)))</f>
        <v/>
      </c>
      <c r="M369" s="163"/>
      <c r="N369" s="138" t="str">
        <f t="shared" si="46"/>
        <v/>
      </c>
      <c r="O369" s="138" t="str">
        <f t="shared" si="41"/>
        <v/>
      </c>
      <c r="P369" s="169" t="str" cm="1">
        <f t="array" ref="P369">IF(""=$F369,"",IF(450=1*$F369,  IF(0&lt;COUNTIFS(WeightRange,"&gt;"&amp;0,TypeRange,"2"), TRUE, IF(AND(0&lt;COUNTIFS(WeightRange,"&gt;"&amp;0,TypeRange,"3"),0=COUNTIFS(WeightRange,"&gt;"&amp;0,TypeRange,{"2","2?"})), FALSE, TRUE)), ""))</f>
        <v/>
      </c>
      <c r="Q369" s="169" t="str">
        <f>IF(""=$F369,"",IF(450=$F369,0&lt;COUNTIFS(WeightRange,"&gt;="&amp;$I369,DOSRange,$D369,EAPGRange,$F369,PaidRange,"EAPG")-COUNTIFS($I369:$I$520,$I369,$D369:$D$520,$D369,$F369:$F$520,$F369,$C369:$C$520,"EAPG"),FALSE))</f>
        <v/>
      </c>
      <c r="R369" s="169" t="str" cm="1">
        <f t="array" ref="R369">IF(""=$F369,"",AND("Yes"=$L369,0&lt;SUM(COUNTIFS(WeightRange,"&gt;"&amp;0,DOSRange,$D369,TypeRange,{"2","3","21","22","23","25"}))))</f>
        <v/>
      </c>
      <c r="S369" s="170" t="str">
        <f t="shared" si="47"/>
        <v/>
      </c>
      <c r="T369" s="138"/>
      <c r="U369" s="177" t="str">
        <f t="shared" si="42"/>
        <v/>
      </c>
      <c r="V369" s="171" t="str">
        <f>IF($F369="","",MAX(0.25,IF(AND("2"=$J369,1&lt;COUNTIF(TypeRange,2)),0.5^(COUNTIFS(TypeRange,"2",DOSRange,$D369,WeightRange,"&gt;="&amp;$I369)-COUNTIFS($J369:$J$520,"2",$D369:$D$520,$D369,$I369:$I$520,$I369)),1)))</f>
        <v/>
      </c>
      <c r="W369" s="171" t="str">
        <f>IF($F369="","",MAX(0.25,IF(AND("Yes"=$O369,1&lt;COUNTIFS(AncDiscoRange,"Yes",DOSRange,$D369,EAPGRange,$F369,PaidRange,"EAPG")),0.5^(COUNTIFS(AncDiscoRange,"Yes",WeightRange,"&gt;="&amp;$I369,DOSRange,$D369,EAPGRange,$F369,PaidRange,"EAPG")-COUNTIFS($O369:$O$520,"Yes",$I369:$I$520,$I369,$D369:$D$520,$D369,$F369:$F$520,$F369,$C369:$C$520,"EAPG")),1)))</f>
        <v/>
      </c>
      <c r="X369" s="172" t="str">
        <f t="shared" si="43"/>
        <v/>
      </c>
      <c r="Y369" s="138"/>
      <c r="Z369" s="173" t="str">
        <f t="shared" si="44"/>
        <v/>
      </c>
      <c r="AA369" s="174" t="str">
        <f t="shared" si="48"/>
        <v/>
      </c>
      <c r="AB369" s="175" t="str">
        <f t="shared" si="45"/>
        <v/>
      </c>
    </row>
    <row r="370" spans="2:28" ht="15" x14ac:dyDescent="0.25">
      <c r="B370" s="178">
        <f t="shared" si="49"/>
        <v>350</v>
      </c>
      <c r="C370" s="120"/>
      <c r="D370" s="191"/>
      <c r="E370" s="179"/>
      <c r="F370" s="166"/>
      <c r="G370" s="182" t="str">
        <f>IF(""=F370,"",MATCH(1*$F370,'EAPG Table'!$B:$B,0))</f>
        <v/>
      </c>
      <c r="H370" s="179" t="str" cm="1">
        <f t="array" ref="H370">IF($F370="","",INDEX('EAPG Table'!$C:$C,$G370))</f>
        <v/>
      </c>
      <c r="I370" s="180" t="str" cm="1">
        <f t="array" ref="I370">IF($F370="","",IF("EAPG"&lt;&gt;C370,0,INDEX('EAPG Table'!$I:$I,$G370)))</f>
        <v/>
      </c>
      <c r="J370" s="181" t="str" cm="1">
        <f t="array" ref="J370">IF($F370="", "", INDEX('EAPG Table'!$D:$D, $G370))</f>
        <v/>
      </c>
      <c r="K370" s="120"/>
      <c r="L370" s="225" t="str" cm="1">
        <f t="array" ref="L370">IF(""=$F370,"",TRIM(INDEX('EAPG Table'!$F:$F,$G370)))</f>
        <v/>
      </c>
      <c r="M370" s="163"/>
      <c r="N370" s="181" t="str">
        <f t="shared" si="46"/>
        <v/>
      </c>
      <c r="O370" s="181" t="str">
        <f t="shared" si="41"/>
        <v/>
      </c>
      <c r="P370" s="182" t="str" cm="1">
        <f t="array" ref="P370">IF(""=$F370,"",IF(450=1*$F370,  IF(0&lt;COUNTIFS(WeightRange,"&gt;"&amp;0,TypeRange,"2"), TRUE, IF(AND(0&lt;COUNTIFS(WeightRange,"&gt;"&amp;0,TypeRange,"3"),0=COUNTIFS(WeightRange,"&gt;"&amp;0,TypeRange,{"2","2?"})), FALSE, TRUE)), ""))</f>
        <v/>
      </c>
      <c r="Q370" s="182" t="str">
        <f>IF(""=$F370,"",IF(450=$F370,0&lt;COUNTIFS(WeightRange,"&gt;="&amp;$I370,DOSRange,$D370,EAPGRange,$F370,PaidRange,"EAPG")-COUNTIFS($I370:$I$520,$I370,$D370:$D$520,$D370,$F370:$F$520,$F370,$C370:$C$520,"EAPG"),FALSE))</f>
        <v/>
      </c>
      <c r="R370" s="182" t="str" cm="1">
        <f t="array" ref="R370">IF(""=$F370,"",AND("Yes"=$L370,0&lt;SUM(COUNTIFS(WeightRange,"&gt;"&amp;0,DOSRange,$D370,TypeRange,{"2","3","21","22","23","25"}))))</f>
        <v/>
      </c>
      <c r="S370" s="183" t="str">
        <f t="shared" si="47"/>
        <v/>
      </c>
      <c r="T370" s="138"/>
      <c r="U370" s="184" t="str">
        <f t="shared" si="42"/>
        <v/>
      </c>
      <c r="V370" s="185" t="str">
        <f>IF($F370="","",MAX(0.25,IF(AND("2"=$J370,1&lt;COUNTIF(TypeRange,2)),0.5^(COUNTIFS(TypeRange,"2",DOSRange,$D370,WeightRange,"&gt;="&amp;$I370)-COUNTIFS($J370:$J$520,"2",$D370:$D$520,$D370,$I370:$I$520,$I370)),1)))</f>
        <v/>
      </c>
      <c r="W370" s="185" t="str">
        <f>IF($F370="","",MAX(0.25,IF(AND("Yes"=$O370,1&lt;COUNTIFS(AncDiscoRange,"Yes",DOSRange,$D370,EAPGRange,$F370,PaidRange,"EAPG")),0.5^(COUNTIFS(AncDiscoRange,"Yes",WeightRange,"&gt;="&amp;$I370,DOSRange,$D370,EAPGRange,$F370,PaidRange,"EAPG")-COUNTIFS($O370:$O$520,"Yes",$I370:$I$520,$I370,$D370:$D$520,$D370,$F370:$F$520,$F370,$C370:$C$520,"EAPG")),1)))</f>
        <v/>
      </c>
      <c r="X370" s="186" t="str">
        <f t="shared" si="43"/>
        <v/>
      </c>
      <c r="Y370" s="138"/>
      <c r="Z370" s="187" t="str">
        <f t="shared" si="44"/>
        <v/>
      </c>
      <c r="AA370" s="188" t="str">
        <f t="shared" si="48"/>
        <v/>
      </c>
      <c r="AB370" s="189" t="str">
        <f t="shared" si="45"/>
        <v/>
      </c>
    </row>
    <row r="371" spans="2:28" ht="15" x14ac:dyDescent="0.25">
      <c r="B371" s="163">
        <f t="shared" si="49"/>
        <v>351</v>
      </c>
      <c r="C371" s="119"/>
      <c r="D371" s="190"/>
      <c r="E371" s="165"/>
      <c r="F371" s="166"/>
      <c r="G371" s="169" t="str">
        <f>IF(""=F371,"",MATCH(1*$F371,'EAPG Table'!$B:$B,0))</f>
        <v/>
      </c>
      <c r="H371" s="165" t="str" cm="1">
        <f t="array" ref="H371">IF($F371="","",INDEX('EAPG Table'!$C:$C,$G371))</f>
        <v/>
      </c>
      <c r="I371" s="167" t="str" cm="1">
        <f t="array" ref="I371">IF($F371="","",IF("EAPG"&lt;&gt;C371,0,INDEX('EAPG Table'!$I:$I,$G371)))</f>
        <v/>
      </c>
      <c r="J371" s="138" t="str" cm="1">
        <f t="array" ref="J371">IF($F371="", "", INDEX('EAPG Table'!$D:$D, $G371))</f>
        <v/>
      </c>
      <c r="K371" s="119"/>
      <c r="L371" s="224" t="str" cm="1">
        <f t="array" ref="L371">IF(""=$F371,"",TRIM(INDEX('EAPG Table'!$F:$F,$G371)))</f>
        <v/>
      </c>
      <c r="M371" s="163"/>
      <c r="N371" s="138" t="str">
        <f t="shared" si="46"/>
        <v/>
      </c>
      <c r="O371" s="138" t="str">
        <f t="shared" si="41"/>
        <v/>
      </c>
      <c r="P371" s="169" t="str" cm="1">
        <f t="array" ref="P371">IF(""=$F371,"",IF(450=1*$F371,  IF(0&lt;COUNTIFS(WeightRange,"&gt;"&amp;0,TypeRange,"2"), TRUE, IF(AND(0&lt;COUNTIFS(WeightRange,"&gt;"&amp;0,TypeRange,"3"),0=COUNTIFS(WeightRange,"&gt;"&amp;0,TypeRange,{"2","2?"})), FALSE, TRUE)), ""))</f>
        <v/>
      </c>
      <c r="Q371" s="169" t="str">
        <f>IF(""=$F371,"",IF(450=$F371,0&lt;COUNTIFS(WeightRange,"&gt;="&amp;$I371,DOSRange,$D371,EAPGRange,$F371,PaidRange,"EAPG")-COUNTIFS($I371:$I$520,$I371,$D371:$D$520,$D371,$F371:$F$520,$F371,$C371:$C$520,"EAPG"),FALSE))</f>
        <v/>
      </c>
      <c r="R371" s="169" t="str" cm="1">
        <f t="array" ref="R371">IF(""=$F371,"",AND("Yes"=$L371,0&lt;SUM(COUNTIFS(WeightRange,"&gt;"&amp;0,DOSRange,$D371,TypeRange,{"2","3","21","22","23","25"}))))</f>
        <v/>
      </c>
      <c r="S371" s="170" t="str">
        <f t="shared" si="47"/>
        <v/>
      </c>
      <c r="T371" s="138"/>
      <c r="U371" s="177" t="str">
        <f t="shared" si="42"/>
        <v/>
      </c>
      <c r="V371" s="171" t="str">
        <f>IF($F371="","",MAX(0.25,IF(AND("2"=$J371,1&lt;COUNTIF(TypeRange,2)),0.5^(COUNTIFS(TypeRange,"2",DOSRange,$D371,WeightRange,"&gt;="&amp;$I371)-COUNTIFS($J371:$J$520,"2",$D371:$D$520,$D371,$I371:$I$520,$I371)),1)))</f>
        <v/>
      </c>
      <c r="W371" s="171" t="str">
        <f>IF($F371="","",MAX(0.25,IF(AND("Yes"=$O371,1&lt;COUNTIFS(AncDiscoRange,"Yes",DOSRange,$D371,EAPGRange,$F371,PaidRange,"EAPG")),0.5^(COUNTIFS(AncDiscoRange,"Yes",WeightRange,"&gt;="&amp;$I371,DOSRange,$D371,EAPGRange,$F371,PaidRange,"EAPG")-COUNTIFS($O371:$O$520,"Yes",$I371:$I$520,$I371,$D371:$D$520,$D371,$F371:$F$520,$F371,$C371:$C$520,"EAPG")),1)))</f>
        <v/>
      </c>
      <c r="X371" s="172" t="str">
        <f t="shared" si="43"/>
        <v/>
      </c>
      <c r="Y371" s="138"/>
      <c r="Z371" s="173" t="str">
        <f t="shared" si="44"/>
        <v/>
      </c>
      <c r="AA371" s="174" t="str">
        <f t="shared" si="48"/>
        <v/>
      </c>
      <c r="AB371" s="175" t="str">
        <f t="shared" si="45"/>
        <v/>
      </c>
    </row>
    <row r="372" spans="2:28" ht="15" x14ac:dyDescent="0.25">
      <c r="B372" s="163">
        <f t="shared" si="49"/>
        <v>352</v>
      </c>
      <c r="C372" s="119"/>
      <c r="D372" s="190"/>
      <c r="E372" s="165"/>
      <c r="F372" s="166"/>
      <c r="G372" s="169" t="str">
        <f>IF(""=F372,"",MATCH(1*$F372,'EAPG Table'!$B:$B,0))</f>
        <v/>
      </c>
      <c r="H372" s="165" t="str" cm="1">
        <f t="array" ref="H372">IF($F372="","",INDEX('EAPG Table'!$C:$C,$G372))</f>
        <v/>
      </c>
      <c r="I372" s="167" t="str" cm="1">
        <f t="array" ref="I372">IF($F372="","",IF("EAPG"&lt;&gt;C372,0,INDEX('EAPG Table'!$I:$I,$G372)))</f>
        <v/>
      </c>
      <c r="J372" s="138" t="str" cm="1">
        <f t="array" ref="J372">IF($F372="", "", INDEX('EAPG Table'!$D:$D, $G372))</f>
        <v/>
      </c>
      <c r="K372" s="119"/>
      <c r="L372" s="224" t="str" cm="1">
        <f t="array" ref="L372">IF(""=$F372,"",TRIM(INDEX('EAPG Table'!$F:$F,$G372)))</f>
        <v/>
      </c>
      <c r="M372" s="163"/>
      <c r="N372" s="138" t="str">
        <f t="shared" si="46"/>
        <v/>
      </c>
      <c r="O372" s="138" t="str">
        <f t="shared" si="41"/>
        <v/>
      </c>
      <c r="P372" s="169" t="str" cm="1">
        <f t="array" ref="P372">IF(""=$F372,"",IF(450=1*$F372,  IF(0&lt;COUNTIFS(WeightRange,"&gt;"&amp;0,TypeRange,"2"), TRUE, IF(AND(0&lt;COUNTIFS(WeightRange,"&gt;"&amp;0,TypeRange,"3"),0=COUNTIFS(WeightRange,"&gt;"&amp;0,TypeRange,{"2","2?"})), FALSE, TRUE)), ""))</f>
        <v/>
      </c>
      <c r="Q372" s="169" t="str">
        <f>IF(""=$F372,"",IF(450=$F372,0&lt;COUNTIFS(WeightRange,"&gt;="&amp;$I372,DOSRange,$D372,EAPGRange,$F372,PaidRange,"EAPG")-COUNTIFS($I372:$I$520,$I372,$D372:$D$520,$D372,$F372:$F$520,$F372,$C372:$C$520,"EAPG"),FALSE))</f>
        <v/>
      </c>
      <c r="R372" s="169" t="str" cm="1">
        <f t="array" ref="R372">IF(""=$F372,"",AND("Yes"=$L372,0&lt;SUM(COUNTIFS(WeightRange,"&gt;"&amp;0,DOSRange,$D372,TypeRange,{"2","3","21","22","23","25"}))))</f>
        <v/>
      </c>
      <c r="S372" s="170" t="str">
        <f t="shared" si="47"/>
        <v/>
      </c>
      <c r="T372" s="138"/>
      <c r="U372" s="177" t="str">
        <f t="shared" si="42"/>
        <v/>
      </c>
      <c r="V372" s="171" t="str">
        <f>IF($F372="","",MAX(0.25,IF(AND("2"=$J372,1&lt;COUNTIF(TypeRange,2)),0.5^(COUNTIFS(TypeRange,"2",DOSRange,$D372,WeightRange,"&gt;="&amp;$I372)-COUNTIFS($J372:$J$520,"2",$D372:$D$520,$D372,$I372:$I$520,$I372)),1)))</f>
        <v/>
      </c>
      <c r="W372" s="171" t="str">
        <f>IF($F372="","",MAX(0.25,IF(AND("Yes"=$O372,1&lt;COUNTIFS(AncDiscoRange,"Yes",DOSRange,$D372,EAPGRange,$F372,PaidRange,"EAPG")),0.5^(COUNTIFS(AncDiscoRange,"Yes",WeightRange,"&gt;="&amp;$I372,DOSRange,$D372,EAPGRange,$F372,PaidRange,"EAPG")-COUNTIFS($O372:$O$520,"Yes",$I372:$I$520,$I372,$D372:$D$520,$D372,$F372:$F$520,$F372,$C372:$C$520,"EAPG")),1)))</f>
        <v/>
      </c>
      <c r="X372" s="172" t="str">
        <f t="shared" si="43"/>
        <v/>
      </c>
      <c r="Y372" s="138"/>
      <c r="Z372" s="173" t="str">
        <f t="shared" si="44"/>
        <v/>
      </c>
      <c r="AA372" s="174" t="str">
        <f t="shared" si="48"/>
        <v/>
      </c>
      <c r="AB372" s="175" t="str">
        <f t="shared" si="45"/>
        <v/>
      </c>
    </row>
    <row r="373" spans="2:28" ht="15" x14ac:dyDescent="0.25">
      <c r="B373" s="163">
        <f t="shared" si="49"/>
        <v>353</v>
      </c>
      <c r="C373" s="119"/>
      <c r="D373" s="190"/>
      <c r="E373" s="165"/>
      <c r="F373" s="166"/>
      <c r="G373" s="169" t="str">
        <f>IF(""=F373,"",MATCH(1*$F373,'EAPG Table'!$B:$B,0))</f>
        <v/>
      </c>
      <c r="H373" s="165" t="str" cm="1">
        <f t="array" ref="H373">IF($F373="","",INDEX('EAPG Table'!$C:$C,$G373))</f>
        <v/>
      </c>
      <c r="I373" s="167" t="str" cm="1">
        <f t="array" ref="I373">IF($F373="","",IF("EAPG"&lt;&gt;C373,0,INDEX('EAPG Table'!$I:$I,$G373)))</f>
        <v/>
      </c>
      <c r="J373" s="138" t="str" cm="1">
        <f t="array" ref="J373">IF($F373="", "", INDEX('EAPG Table'!$D:$D, $G373))</f>
        <v/>
      </c>
      <c r="K373" s="119"/>
      <c r="L373" s="224" t="str" cm="1">
        <f t="array" ref="L373">IF(""=$F373,"",TRIM(INDEX('EAPG Table'!$F:$F,$G373)))</f>
        <v/>
      </c>
      <c r="M373" s="163"/>
      <c r="N373" s="138" t="str">
        <f t="shared" si="46"/>
        <v/>
      </c>
      <c r="O373" s="138" t="str">
        <f t="shared" si="41"/>
        <v/>
      </c>
      <c r="P373" s="169" t="str" cm="1">
        <f t="array" ref="P373">IF(""=$F373,"",IF(450=1*$F373,  IF(0&lt;COUNTIFS(WeightRange,"&gt;"&amp;0,TypeRange,"2"), TRUE, IF(AND(0&lt;COUNTIFS(WeightRange,"&gt;"&amp;0,TypeRange,"3"),0=COUNTIFS(WeightRange,"&gt;"&amp;0,TypeRange,{"2","2?"})), FALSE, TRUE)), ""))</f>
        <v/>
      </c>
      <c r="Q373" s="169" t="str">
        <f>IF(""=$F373,"",IF(450=$F373,0&lt;COUNTIFS(WeightRange,"&gt;="&amp;$I373,DOSRange,$D373,EAPGRange,$F373,PaidRange,"EAPG")-COUNTIFS($I373:$I$520,$I373,$D373:$D$520,$D373,$F373:$F$520,$F373,$C373:$C$520,"EAPG"),FALSE))</f>
        <v/>
      </c>
      <c r="R373" s="169" t="str" cm="1">
        <f t="array" ref="R373">IF(""=$F373,"",AND("Yes"=$L373,0&lt;SUM(COUNTIFS(WeightRange,"&gt;"&amp;0,DOSRange,$D373,TypeRange,{"2","3","21","22","23","25"}))))</f>
        <v/>
      </c>
      <c r="S373" s="170" t="str">
        <f t="shared" si="47"/>
        <v/>
      </c>
      <c r="T373" s="138"/>
      <c r="U373" s="177" t="str">
        <f t="shared" si="42"/>
        <v/>
      </c>
      <c r="V373" s="171" t="str">
        <f>IF($F373="","",MAX(0.25,IF(AND("2"=$J373,1&lt;COUNTIF(TypeRange,2)),0.5^(COUNTIFS(TypeRange,"2",DOSRange,$D373,WeightRange,"&gt;="&amp;$I373)-COUNTIFS($J373:$J$520,"2",$D373:$D$520,$D373,$I373:$I$520,$I373)),1)))</f>
        <v/>
      </c>
      <c r="W373" s="171" t="str">
        <f>IF($F373="","",MAX(0.25,IF(AND("Yes"=$O373,1&lt;COUNTIFS(AncDiscoRange,"Yes",DOSRange,$D373,EAPGRange,$F373,PaidRange,"EAPG")),0.5^(COUNTIFS(AncDiscoRange,"Yes",WeightRange,"&gt;="&amp;$I373,DOSRange,$D373,EAPGRange,$F373,PaidRange,"EAPG")-COUNTIFS($O373:$O$520,"Yes",$I373:$I$520,$I373,$D373:$D$520,$D373,$F373:$F$520,$F373,$C373:$C$520,"EAPG")),1)))</f>
        <v/>
      </c>
      <c r="X373" s="172" t="str">
        <f t="shared" si="43"/>
        <v/>
      </c>
      <c r="Y373" s="138"/>
      <c r="Z373" s="173" t="str">
        <f t="shared" si="44"/>
        <v/>
      </c>
      <c r="AA373" s="174" t="str">
        <f t="shared" si="48"/>
        <v/>
      </c>
      <c r="AB373" s="175" t="str">
        <f t="shared" si="45"/>
        <v/>
      </c>
    </row>
    <row r="374" spans="2:28" ht="15" x14ac:dyDescent="0.25">
      <c r="B374" s="163">
        <f t="shared" si="49"/>
        <v>354</v>
      </c>
      <c r="C374" s="119"/>
      <c r="D374" s="190"/>
      <c r="E374" s="165"/>
      <c r="F374" s="166"/>
      <c r="G374" s="169" t="str">
        <f>IF(""=F374,"",MATCH(1*$F374,'EAPG Table'!$B:$B,0))</f>
        <v/>
      </c>
      <c r="H374" s="165" t="str" cm="1">
        <f t="array" ref="H374">IF($F374="","",INDEX('EAPG Table'!$C:$C,$G374))</f>
        <v/>
      </c>
      <c r="I374" s="167" t="str" cm="1">
        <f t="array" ref="I374">IF($F374="","",IF("EAPG"&lt;&gt;C374,0,INDEX('EAPG Table'!$I:$I,$G374)))</f>
        <v/>
      </c>
      <c r="J374" s="138" t="str" cm="1">
        <f t="array" ref="J374">IF($F374="", "", INDEX('EAPG Table'!$D:$D, $G374))</f>
        <v/>
      </c>
      <c r="K374" s="119"/>
      <c r="L374" s="224" t="str" cm="1">
        <f t="array" ref="L374">IF(""=$F374,"",TRIM(INDEX('EAPG Table'!$F:$F,$G374)))</f>
        <v/>
      </c>
      <c r="M374" s="163"/>
      <c r="N374" s="138" t="str">
        <f t="shared" si="46"/>
        <v/>
      </c>
      <c r="O374" s="138" t="str">
        <f t="shared" si="41"/>
        <v/>
      </c>
      <c r="P374" s="169" t="str" cm="1">
        <f t="array" ref="P374">IF(""=$F374,"",IF(450=1*$F374,  IF(0&lt;COUNTIFS(WeightRange,"&gt;"&amp;0,TypeRange,"2"), TRUE, IF(AND(0&lt;COUNTIFS(WeightRange,"&gt;"&amp;0,TypeRange,"3"),0=COUNTIFS(WeightRange,"&gt;"&amp;0,TypeRange,{"2","2?"})), FALSE, TRUE)), ""))</f>
        <v/>
      </c>
      <c r="Q374" s="169" t="str">
        <f>IF(""=$F374,"",IF(450=$F374,0&lt;COUNTIFS(WeightRange,"&gt;="&amp;$I374,DOSRange,$D374,EAPGRange,$F374,PaidRange,"EAPG")-COUNTIFS($I374:$I$520,$I374,$D374:$D$520,$D374,$F374:$F$520,$F374,$C374:$C$520,"EAPG"),FALSE))</f>
        <v/>
      </c>
      <c r="R374" s="169" t="str" cm="1">
        <f t="array" ref="R374">IF(""=$F374,"",AND("Yes"=$L374,0&lt;SUM(COUNTIFS(WeightRange,"&gt;"&amp;0,DOSRange,$D374,TypeRange,{"2","3","21","22","23","25"}))))</f>
        <v/>
      </c>
      <c r="S374" s="170" t="str">
        <f t="shared" si="47"/>
        <v/>
      </c>
      <c r="T374" s="138"/>
      <c r="U374" s="177" t="str">
        <f t="shared" si="42"/>
        <v/>
      </c>
      <c r="V374" s="171" t="str">
        <f>IF($F374="","",MAX(0.25,IF(AND("2"=$J374,1&lt;COUNTIF(TypeRange,2)),0.5^(COUNTIFS(TypeRange,"2",DOSRange,$D374,WeightRange,"&gt;="&amp;$I374)-COUNTIFS($J374:$J$520,"2",$D374:$D$520,$D374,$I374:$I$520,$I374)),1)))</f>
        <v/>
      </c>
      <c r="W374" s="171" t="str">
        <f>IF($F374="","",MAX(0.25,IF(AND("Yes"=$O374,1&lt;COUNTIFS(AncDiscoRange,"Yes",DOSRange,$D374,EAPGRange,$F374,PaidRange,"EAPG")),0.5^(COUNTIFS(AncDiscoRange,"Yes",WeightRange,"&gt;="&amp;$I374,DOSRange,$D374,EAPGRange,$F374,PaidRange,"EAPG")-COUNTIFS($O374:$O$520,"Yes",$I374:$I$520,$I374,$D374:$D$520,$D374,$F374:$F$520,$F374,$C374:$C$520,"EAPG")),1)))</f>
        <v/>
      </c>
      <c r="X374" s="172" t="str">
        <f t="shared" si="43"/>
        <v/>
      </c>
      <c r="Y374" s="138"/>
      <c r="Z374" s="173" t="str">
        <f t="shared" si="44"/>
        <v/>
      </c>
      <c r="AA374" s="174" t="str">
        <f t="shared" si="48"/>
        <v/>
      </c>
      <c r="AB374" s="175" t="str">
        <f t="shared" si="45"/>
        <v/>
      </c>
    </row>
    <row r="375" spans="2:28" ht="15" x14ac:dyDescent="0.25">
      <c r="B375" s="178">
        <f t="shared" si="49"/>
        <v>355</v>
      </c>
      <c r="C375" s="120"/>
      <c r="D375" s="191"/>
      <c r="E375" s="179"/>
      <c r="F375" s="166"/>
      <c r="G375" s="182" t="str">
        <f>IF(""=F375,"",MATCH(1*$F375,'EAPG Table'!$B:$B,0))</f>
        <v/>
      </c>
      <c r="H375" s="179" t="str" cm="1">
        <f t="array" ref="H375">IF($F375="","",INDEX('EAPG Table'!$C:$C,$G375))</f>
        <v/>
      </c>
      <c r="I375" s="180" t="str" cm="1">
        <f t="array" ref="I375">IF($F375="","",IF("EAPG"&lt;&gt;C375,0,INDEX('EAPG Table'!$I:$I,$G375)))</f>
        <v/>
      </c>
      <c r="J375" s="181" t="str" cm="1">
        <f t="array" ref="J375">IF($F375="", "", INDEX('EAPG Table'!$D:$D, $G375))</f>
        <v/>
      </c>
      <c r="K375" s="120"/>
      <c r="L375" s="225" t="str" cm="1">
        <f t="array" ref="L375">IF(""=$F375,"",TRIM(INDEX('EAPG Table'!$F:$F,$G375)))</f>
        <v/>
      </c>
      <c r="M375" s="163"/>
      <c r="N375" s="181" t="str">
        <f t="shared" si="46"/>
        <v/>
      </c>
      <c r="O375" s="181" t="str">
        <f t="shared" si="41"/>
        <v/>
      </c>
      <c r="P375" s="182" t="str" cm="1">
        <f t="array" ref="P375">IF(""=$F375,"",IF(450=1*$F375,  IF(0&lt;COUNTIFS(WeightRange,"&gt;"&amp;0,TypeRange,"2"), TRUE, IF(AND(0&lt;COUNTIFS(WeightRange,"&gt;"&amp;0,TypeRange,"3"),0=COUNTIFS(WeightRange,"&gt;"&amp;0,TypeRange,{"2","2?"})), FALSE, TRUE)), ""))</f>
        <v/>
      </c>
      <c r="Q375" s="182" t="str">
        <f>IF(""=$F375,"",IF(450=$F375,0&lt;COUNTIFS(WeightRange,"&gt;="&amp;$I375,DOSRange,$D375,EAPGRange,$F375,PaidRange,"EAPG")-COUNTIFS($I375:$I$520,$I375,$D375:$D$520,$D375,$F375:$F$520,$F375,$C375:$C$520,"EAPG"),FALSE))</f>
        <v/>
      </c>
      <c r="R375" s="182" t="str" cm="1">
        <f t="array" ref="R375">IF(""=$F375,"",AND("Yes"=$L375,0&lt;SUM(COUNTIFS(WeightRange,"&gt;"&amp;0,DOSRange,$D375,TypeRange,{"2","3","21","22","23","25"}))))</f>
        <v/>
      </c>
      <c r="S375" s="183" t="str">
        <f t="shared" si="47"/>
        <v/>
      </c>
      <c r="T375" s="138"/>
      <c r="U375" s="184" t="str">
        <f t="shared" si="42"/>
        <v/>
      </c>
      <c r="V375" s="185" t="str">
        <f>IF($F375="","",MAX(0.25,IF(AND("2"=$J375,1&lt;COUNTIF(TypeRange,2)),0.5^(COUNTIFS(TypeRange,"2",DOSRange,$D375,WeightRange,"&gt;="&amp;$I375)-COUNTIFS($J375:$J$520,"2",$D375:$D$520,$D375,$I375:$I$520,$I375)),1)))</f>
        <v/>
      </c>
      <c r="W375" s="185" t="str">
        <f>IF($F375="","",MAX(0.25,IF(AND("Yes"=$O375,1&lt;COUNTIFS(AncDiscoRange,"Yes",DOSRange,$D375,EAPGRange,$F375,PaidRange,"EAPG")),0.5^(COUNTIFS(AncDiscoRange,"Yes",WeightRange,"&gt;="&amp;$I375,DOSRange,$D375,EAPGRange,$F375,PaidRange,"EAPG")-COUNTIFS($O375:$O$520,"Yes",$I375:$I$520,$I375,$D375:$D$520,$D375,$F375:$F$520,$F375,$C375:$C$520,"EAPG")),1)))</f>
        <v/>
      </c>
      <c r="X375" s="186" t="str">
        <f t="shared" si="43"/>
        <v/>
      </c>
      <c r="Y375" s="138"/>
      <c r="Z375" s="187" t="str">
        <f t="shared" si="44"/>
        <v/>
      </c>
      <c r="AA375" s="188" t="str">
        <f t="shared" si="48"/>
        <v/>
      </c>
      <c r="AB375" s="189" t="str">
        <f t="shared" si="45"/>
        <v/>
      </c>
    </row>
    <row r="376" spans="2:28" ht="15" x14ac:dyDescent="0.25">
      <c r="B376" s="163">
        <f t="shared" si="49"/>
        <v>356</v>
      </c>
      <c r="C376" s="119"/>
      <c r="D376" s="190"/>
      <c r="E376" s="165"/>
      <c r="F376" s="166"/>
      <c r="G376" s="169" t="str">
        <f>IF(""=F376,"",MATCH(1*$F376,'EAPG Table'!$B:$B,0))</f>
        <v/>
      </c>
      <c r="H376" s="165" t="str" cm="1">
        <f t="array" ref="H376">IF($F376="","",INDEX('EAPG Table'!$C:$C,$G376))</f>
        <v/>
      </c>
      <c r="I376" s="167" t="str" cm="1">
        <f t="array" ref="I376">IF($F376="","",IF("EAPG"&lt;&gt;C376,0,INDEX('EAPG Table'!$I:$I,$G376)))</f>
        <v/>
      </c>
      <c r="J376" s="138" t="str" cm="1">
        <f t="array" ref="J376">IF($F376="", "", INDEX('EAPG Table'!$D:$D, $G376))</f>
        <v/>
      </c>
      <c r="K376" s="119"/>
      <c r="L376" s="224" t="str" cm="1">
        <f t="array" ref="L376">IF(""=$F376,"",TRIM(INDEX('EAPG Table'!$F:$F,$G376)))</f>
        <v/>
      </c>
      <c r="M376" s="163"/>
      <c r="N376" s="138" t="str">
        <f t="shared" si="46"/>
        <v/>
      </c>
      <c r="O376" s="138" t="str">
        <f t="shared" si="41"/>
        <v/>
      </c>
      <c r="P376" s="169" t="str" cm="1">
        <f t="array" ref="P376">IF(""=$F376,"",IF(450=1*$F376,  IF(0&lt;COUNTIFS(WeightRange,"&gt;"&amp;0,TypeRange,"2"), TRUE, IF(AND(0&lt;COUNTIFS(WeightRange,"&gt;"&amp;0,TypeRange,"3"),0=COUNTIFS(WeightRange,"&gt;"&amp;0,TypeRange,{"2","2?"})), FALSE, TRUE)), ""))</f>
        <v/>
      </c>
      <c r="Q376" s="169" t="str">
        <f>IF(""=$F376,"",IF(450=$F376,0&lt;COUNTIFS(WeightRange,"&gt;="&amp;$I376,DOSRange,$D376,EAPGRange,$F376,PaidRange,"EAPG")-COUNTIFS($I376:$I$520,$I376,$D376:$D$520,$D376,$F376:$F$520,$F376,$C376:$C$520,"EAPG"),FALSE))</f>
        <v/>
      </c>
      <c r="R376" s="169" t="str" cm="1">
        <f t="array" ref="R376">IF(""=$F376,"",AND("Yes"=$L376,0&lt;SUM(COUNTIFS(WeightRange,"&gt;"&amp;0,DOSRange,$D376,TypeRange,{"2","3","21","22","23","25"}))))</f>
        <v/>
      </c>
      <c r="S376" s="170" t="str">
        <f t="shared" si="47"/>
        <v/>
      </c>
      <c r="T376" s="138"/>
      <c r="U376" s="177" t="str">
        <f t="shared" si="42"/>
        <v/>
      </c>
      <c r="V376" s="171" t="str">
        <f>IF($F376="","",MAX(0.25,IF(AND("2"=$J376,1&lt;COUNTIF(TypeRange,2)),0.5^(COUNTIFS(TypeRange,"2",DOSRange,$D376,WeightRange,"&gt;="&amp;$I376)-COUNTIFS($J376:$J$520,"2",$D376:$D$520,$D376,$I376:$I$520,$I376)),1)))</f>
        <v/>
      </c>
      <c r="W376" s="171" t="str">
        <f>IF($F376="","",MAX(0.25,IF(AND("Yes"=$O376,1&lt;COUNTIFS(AncDiscoRange,"Yes",DOSRange,$D376,EAPGRange,$F376,PaidRange,"EAPG")),0.5^(COUNTIFS(AncDiscoRange,"Yes",WeightRange,"&gt;="&amp;$I376,DOSRange,$D376,EAPGRange,$F376,PaidRange,"EAPG")-COUNTIFS($O376:$O$520,"Yes",$I376:$I$520,$I376,$D376:$D$520,$D376,$F376:$F$520,$F376,$C376:$C$520,"EAPG")),1)))</f>
        <v/>
      </c>
      <c r="X376" s="172" t="str">
        <f t="shared" si="43"/>
        <v/>
      </c>
      <c r="Y376" s="138"/>
      <c r="Z376" s="173" t="str">
        <f t="shared" si="44"/>
        <v/>
      </c>
      <c r="AA376" s="174" t="str">
        <f t="shared" si="48"/>
        <v/>
      </c>
      <c r="AB376" s="175" t="str">
        <f t="shared" si="45"/>
        <v/>
      </c>
    </row>
    <row r="377" spans="2:28" ht="15" x14ac:dyDescent="0.25">
      <c r="B377" s="163">
        <f t="shared" si="49"/>
        <v>357</v>
      </c>
      <c r="C377" s="119"/>
      <c r="D377" s="190"/>
      <c r="E377" s="165"/>
      <c r="F377" s="166"/>
      <c r="G377" s="169" t="str">
        <f>IF(""=F377,"",MATCH(1*$F377,'EAPG Table'!$B:$B,0))</f>
        <v/>
      </c>
      <c r="H377" s="165" t="str" cm="1">
        <f t="array" ref="H377">IF($F377="","",INDEX('EAPG Table'!$C:$C,$G377))</f>
        <v/>
      </c>
      <c r="I377" s="167" t="str" cm="1">
        <f t="array" ref="I377">IF($F377="","",IF("EAPG"&lt;&gt;C377,0,INDEX('EAPG Table'!$I:$I,$G377)))</f>
        <v/>
      </c>
      <c r="J377" s="138" t="str" cm="1">
        <f t="array" ref="J377">IF($F377="", "", INDEX('EAPG Table'!$D:$D, $G377))</f>
        <v/>
      </c>
      <c r="K377" s="119"/>
      <c r="L377" s="224" t="str" cm="1">
        <f t="array" ref="L377">IF(""=$F377,"",TRIM(INDEX('EAPG Table'!$F:$F,$G377)))</f>
        <v/>
      </c>
      <c r="M377" s="163"/>
      <c r="N377" s="138" t="str">
        <f t="shared" si="46"/>
        <v/>
      </c>
      <c r="O377" s="138" t="str">
        <f t="shared" si="41"/>
        <v/>
      </c>
      <c r="P377" s="169" t="str" cm="1">
        <f t="array" ref="P377">IF(""=$F377,"",IF(450=1*$F377,  IF(0&lt;COUNTIFS(WeightRange,"&gt;"&amp;0,TypeRange,"2"), TRUE, IF(AND(0&lt;COUNTIFS(WeightRange,"&gt;"&amp;0,TypeRange,"3"),0=COUNTIFS(WeightRange,"&gt;"&amp;0,TypeRange,{"2","2?"})), FALSE, TRUE)), ""))</f>
        <v/>
      </c>
      <c r="Q377" s="169" t="str">
        <f>IF(""=$F377,"",IF(450=$F377,0&lt;COUNTIFS(WeightRange,"&gt;="&amp;$I377,DOSRange,$D377,EAPGRange,$F377,PaidRange,"EAPG")-COUNTIFS($I377:$I$520,$I377,$D377:$D$520,$D377,$F377:$F$520,$F377,$C377:$C$520,"EAPG"),FALSE))</f>
        <v/>
      </c>
      <c r="R377" s="169" t="str" cm="1">
        <f t="array" ref="R377">IF(""=$F377,"",AND("Yes"=$L377,0&lt;SUM(COUNTIFS(WeightRange,"&gt;"&amp;0,DOSRange,$D377,TypeRange,{"2","3","21","22","23","25"}))))</f>
        <v/>
      </c>
      <c r="S377" s="170" t="str">
        <f t="shared" si="47"/>
        <v/>
      </c>
      <c r="T377" s="138"/>
      <c r="U377" s="177" t="str">
        <f t="shared" si="42"/>
        <v/>
      </c>
      <c r="V377" s="171" t="str">
        <f>IF($F377="","",MAX(0.25,IF(AND("2"=$J377,1&lt;COUNTIF(TypeRange,2)),0.5^(COUNTIFS(TypeRange,"2",DOSRange,$D377,WeightRange,"&gt;="&amp;$I377)-COUNTIFS($J377:$J$520,"2",$D377:$D$520,$D377,$I377:$I$520,$I377)),1)))</f>
        <v/>
      </c>
      <c r="W377" s="171" t="str">
        <f>IF($F377="","",MAX(0.25,IF(AND("Yes"=$O377,1&lt;COUNTIFS(AncDiscoRange,"Yes",DOSRange,$D377,EAPGRange,$F377,PaidRange,"EAPG")),0.5^(COUNTIFS(AncDiscoRange,"Yes",WeightRange,"&gt;="&amp;$I377,DOSRange,$D377,EAPGRange,$F377,PaidRange,"EAPG")-COUNTIFS($O377:$O$520,"Yes",$I377:$I$520,$I377,$D377:$D$520,$D377,$F377:$F$520,$F377,$C377:$C$520,"EAPG")),1)))</f>
        <v/>
      </c>
      <c r="X377" s="172" t="str">
        <f t="shared" si="43"/>
        <v/>
      </c>
      <c r="Y377" s="138"/>
      <c r="Z377" s="173" t="str">
        <f t="shared" si="44"/>
        <v/>
      </c>
      <c r="AA377" s="174" t="str">
        <f t="shared" si="48"/>
        <v/>
      </c>
      <c r="AB377" s="175" t="str">
        <f t="shared" si="45"/>
        <v/>
      </c>
    </row>
    <row r="378" spans="2:28" ht="15" x14ac:dyDescent="0.25">
      <c r="B378" s="163">
        <f t="shared" si="49"/>
        <v>358</v>
      </c>
      <c r="C378" s="119"/>
      <c r="D378" s="190"/>
      <c r="E378" s="165"/>
      <c r="F378" s="166"/>
      <c r="G378" s="169" t="str">
        <f>IF(""=F378,"",MATCH(1*$F378,'EAPG Table'!$B:$B,0))</f>
        <v/>
      </c>
      <c r="H378" s="165" t="str" cm="1">
        <f t="array" ref="H378">IF($F378="","",INDEX('EAPG Table'!$C:$C,$G378))</f>
        <v/>
      </c>
      <c r="I378" s="167" t="str" cm="1">
        <f t="array" ref="I378">IF($F378="","",IF("EAPG"&lt;&gt;C378,0,INDEX('EAPG Table'!$I:$I,$G378)))</f>
        <v/>
      </c>
      <c r="J378" s="138" t="str" cm="1">
        <f t="array" ref="J378">IF($F378="", "", INDEX('EAPG Table'!$D:$D, $G378))</f>
        <v/>
      </c>
      <c r="K378" s="119"/>
      <c r="L378" s="224" t="str" cm="1">
        <f t="array" ref="L378">IF(""=$F378,"",TRIM(INDEX('EAPG Table'!$F:$F,$G378)))</f>
        <v/>
      </c>
      <c r="M378" s="163"/>
      <c r="N378" s="138" t="str">
        <f t="shared" si="46"/>
        <v/>
      </c>
      <c r="O378" s="138" t="str">
        <f t="shared" si="41"/>
        <v/>
      </c>
      <c r="P378" s="169" t="str" cm="1">
        <f t="array" ref="P378">IF(""=$F378,"",IF(450=1*$F378,  IF(0&lt;COUNTIFS(WeightRange,"&gt;"&amp;0,TypeRange,"2"), TRUE, IF(AND(0&lt;COUNTIFS(WeightRange,"&gt;"&amp;0,TypeRange,"3"),0=COUNTIFS(WeightRange,"&gt;"&amp;0,TypeRange,{"2","2?"})), FALSE, TRUE)), ""))</f>
        <v/>
      </c>
      <c r="Q378" s="169" t="str">
        <f>IF(""=$F378,"",IF(450=$F378,0&lt;COUNTIFS(WeightRange,"&gt;="&amp;$I378,DOSRange,$D378,EAPGRange,$F378,PaidRange,"EAPG")-COUNTIFS($I378:$I$520,$I378,$D378:$D$520,$D378,$F378:$F$520,$F378,$C378:$C$520,"EAPG"),FALSE))</f>
        <v/>
      </c>
      <c r="R378" s="169" t="str" cm="1">
        <f t="array" ref="R378">IF(""=$F378,"",AND("Yes"=$L378,0&lt;SUM(COUNTIFS(WeightRange,"&gt;"&amp;0,DOSRange,$D378,TypeRange,{"2","3","21","22","23","25"}))))</f>
        <v/>
      </c>
      <c r="S378" s="170" t="str">
        <f t="shared" si="47"/>
        <v/>
      </c>
      <c r="T378" s="138"/>
      <c r="U378" s="177" t="str">
        <f t="shared" si="42"/>
        <v/>
      </c>
      <c r="V378" s="171" t="str">
        <f>IF($F378="","",MAX(0.25,IF(AND("2"=$J378,1&lt;COUNTIF(TypeRange,2)),0.5^(COUNTIFS(TypeRange,"2",DOSRange,$D378,WeightRange,"&gt;="&amp;$I378)-COUNTIFS($J378:$J$520,"2",$D378:$D$520,$D378,$I378:$I$520,$I378)),1)))</f>
        <v/>
      </c>
      <c r="W378" s="171" t="str">
        <f>IF($F378="","",MAX(0.25,IF(AND("Yes"=$O378,1&lt;COUNTIFS(AncDiscoRange,"Yes",DOSRange,$D378,EAPGRange,$F378,PaidRange,"EAPG")),0.5^(COUNTIFS(AncDiscoRange,"Yes",WeightRange,"&gt;="&amp;$I378,DOSRange,$D378,EAPGRange,$F378,PaidRange,"EAPG")-COUNTIFS($O378:$O$520,"Yes",$I378:$I$520,$I378,$D378:$D$520,$D378,$F378:$F$520,$F378,$C378:$C$520,"EAPG")),1)))</f>
        <v/>
      </c>
      <c r="X378" s="172" t="str">
        <f t="shared" si="43"/>
        <v/>
      </c>
      <c r="Y378" s="138"/>
      <c r="Z378" s="173" t="str">
        <f t="shared" si="44"/>
        <v/>
      </c>
      <c r="AA378" s="174" t="str">
        <f t="shared" si="48"/>
        <v/>
      </c>
      <c r="AB378" s="175" t="str">
        <f t="shared" si="45"/>
        <v/>
      </c>
    </row>
    <row r="379" spans="2:28" ht="15" x14ac:dyDescent="0.25">
      <c r="B379" s="163">
        <f t="shared" si="49"/>
        <v>359</v>
      </c>
      <c r="C379" s="119"/>
      <c r="D379" s="190"/>
      <c r="E379" s="165"/>
      <c r="F379" s="166"/>
      <c r="G379" s="169" t="str">
        <f>IF(""=F379,"",MATCH(1*$F379,'EAPG Table'!$B:$B,0))</f>
        <v/>
      </c>
      <c r="H379" s="165" t="str" cm="1">
        <f t="array" ref="H379">IF($F379="","",INDEX('EAPG Table'!$C:$C,$G379))</f>
        <v/>
      </c>
      <c r="I379" s="167" t="str" cm="1">
        <f t="array" ref="I379">IF($F379="","",IF("EAPG"&lt;&gt;C379,0,INDEX('EAPG Table'!$I:$I,$G379)))</f>
        <v/>
      </c>
      <c r="J379" s="138" t="str" cm="1">
        <f t="array" ref="J379">IF($F379="", "", INDEX('EAPG Table'!$D:$D, $G379))</f>
        <v/>
      </c>
      <c r="K379" s="119"/>
      <c r="L379" s="224" t="str" cm="1">
        <f t="array" ref="L379">IF(""=$F379,"",TRIM(INDEX('EAPG Table'!$F:$F,$G379)))</f>
        <v/>
      </c>
      <c r="M379" s="163"/>
      <c r="N379" s="138" t="str">
        <f t="shared" si="46"/>
        <v/>
      </c>
      <c r="O379" s="138" t="str">
        <f t="shared" si="41"/>
        <v/>
      </c>
      <c r="P379" s="169" t="str" cm="1">
        <f t="array" ref="P379">IF(""=$F379,"",IF(450=1*$F379,  IF(0&lt;COUNTIFS(WeightRange,"&gt;"&amp;0,TypeRange,"2"), TRUE, IF(AND(0&lt;COUNTIFS(WeightRange,"&gt;"&amp;0,TypeRange,"3"),0=COUNTIFS(WeightRange,"&gt;"&amp;0,TypeRange,{"2","2?"})), FALSE, TRUE)), ""))</f>
        <v/>
      </c>
      <c r="Q379" s="169" t="str">
        <f>IF(""=$F379,"",IF(450=$F379,0&lt;COUNTIFS(WeightRange,"&gt;="&amp;$I379,DOSRange,$D379,EAPGRange,$F379,PaidRange,"EAPG")-COUNTIFS($I379:$I$520,$I379,$D379:$D$520,$D379,$F379:$F$520,$F379,$C379:$C$520,"EAPG"),FALSE))</f>
        <v/>
      </c>
      <c r="R379" s="169" t="str" cm="1">
        <f t="array" ref="R379">IF(""=$F379,"",AND("Yes"=$L379,0&lt;SUM(COUNTIFS(WeightRange,"&gt;"&amp;0,DOSRange,$D379,TypeRange,{"2","3","21","22","23","25"}))))</f>
        <v/>
      </c>
      <c r="S379" s="170" t="str">
        <f t="shared" si="47"/>
        <v/>
      </c>
      <c r="T379" s="138"/>
      <c r="U379" s="177" t="str">
        <f t="shared" si="42"/>
        <v/>
      </c>
      <c r="V379" s="171" t="str">
        <f>IF($F379="","",MAX(0.25,IF(AND("2"=$J379,1&lt;COUNTIF(TypeRange,2)),0.5^(COUNTIFS(TypeRange,"2",DOSRange,$D379,WeightRange,"&gt;="&amp;$I379)-COUNTIFS($J379:$J$520,"2",$D379:$D$520,$D379,$I379:$I$520,$I379)),1)))</f>
        <v/>
      </c>
      <c r="W379" s="171" t="str">
        <f>IF($F379="","",MAX(0.25,IF(AND("Yes"=$O379,1&lt;COUNTIFS(AncDiscoRange,"Yes",DOSRange,$D379,EAPGRange,$F379,PaidRange,"EAPG")),0.5^(COUNTIFS(AncDiscoRange,"Yes",WeightRange,"&gt;="&amp;$I379,DOSRange,$D379,EAPGRange,$F379,PaidRange,"EAPG")-COUNTIFS($O379:$O$520,"Yes",$I379:$I$520,$I379,$D379:$D$520,$D379,$F379:$F$520,$F379,$C379:$C$520,"EAPG")),1)))</f>
        <v/>
      </c>
      <c r="X379" s="172" t="str">
        <f t="shared" si="43"/>
        <v/>
      </c>
      <c r="Y379" s="138"/>
      <c r="Z379" s="173" t="str">
        <f t="shared" si="44"/>
        <v/>
      </c>
      <c r="AA379" s="174" t="str">
        <f t="shared" si="48"/>
        <v/>
      </c>
      <c r="AB379" s="175" t="str">
        <f t="shared" si="45"/>
        <v/>
      </c>
    </row>
    <row r="380" spans="2:28" ht="15" x14ac:dyDescent="0.25">
      <c r="B380" s="178">
        <f t="shared" si="49"/>
        <v>360</v>
      </c>
      <c r="C380" s="120"/>
      <c r="D380" s="191"/>
      <c r="E380" s="179"/>
      <c r="F380" s="166"/>
      <c r="G380" s="182" t="str">
        <f>IF(""=F380,"",MATCH(1*$F380,'EAPG Table'!$B:$B,0))</f>
        <v/>
      </c>
      <c r="H380" s="179" t="str" cm="1">
        <f t="array" ref="H380">IF($F380="","",INDEX('EAPG Table'!$C:$C,$G380))</f>
        <v/>
      </c>
      <c r="I380" s="180" t="str" cm="1">
        <f t="array" ref="I380">IF($F380="","",IF("EAPG"&lt;&gt;C380,0,INDEX('EAPG Table'!$I:$I,$G380)))</f>
        <v/>
      </c>
      <c r="J380" s="181" t="str" cm="1">
        <f t="array" ref="J380">IF($F380="", "", INDEX('EAPG Table'!$D:$D, $G380))</f>
        <v/>
      </c>
      <c r="K380" s="120"/>
      <c r="L380" s="225" t="str" cm="1">
        <f t="array" ref="L380">IF(""=$F380,"",TRIM(INDEX('EAPG Table'!$F:$F,$G380)))</f>
        <v/>
      </c>
      <c r="M380" s="163"/>
      <c r="N380" s="181" t="str">
        <f t="shared" si="46"/>
        <v/>
      </c>
      <c r="O380" s="181" t="str">
        <f t="shared" si="41"/>
        <v/>
      </c>
      <c r="P380" s="182" t="str" cm="1">
        <f t="array" ref="P380">IF(""=$F380,"",IF(450=1*$F380,  IF(0&lt;COUNTIFS(WeightRange,"&gt;"&amp;0,TypeRange,"2"), TRUE, IF(AND(0&lt;COUNTIFS(WeightRange,"&gt;"&amp;0,TypeRange,"3"),0=COUNTIFS(WeightRange,"&gt;"&amp;0,TypeRange,{"2","2?"})), FALSE, TRUE)), ""))</f>
        <v/>
      </c>
      <c r="Q380" s="182" t="str">
        <f>IF(""=$F380,"",IF(450=$F380,0&lt;COUNTIFS(WeightRange,"&gt;="&amp;$I380,DOSRange,$D380,EAPGRange,$F380,PaidRange,"EAPG")-COUNTIFS($I380:$I$520,$I380,$D380:$D$520,$D380,$F380:$F$520,$F380,$C380:$C$520,"EAPG"),FALSE))</f>
        <v/>
      </c>
      <c r="R380" s="182" t="str" cm="1">
        <f t="array" ref="R380">IF(""=$F380,"",AND("Yes"=$L380,0&lt;SUM(COUNTIFS(WeightRange,"&gt;"&amp;0,DOSRange,$D380,TypeRange,{"2","3","21","22","23","25"}))))</f>
        <v/>
      </c>
      <c r="S380" s="183" t="str">
        <f t="shared" si="47"/>
        <v/>
      </c>
      <c r="T380" s="138"/>
      <c r="U380" s="184" t="str">
        <f t="shared" si="42"/>
        <v/>
      </c>
      <c r="V380" s="185" t="str">
        <f>IF($F380="","",MAX(0.25,IF(AND("2"=$J380,1&lt;COUNTIF(TypeRange,2)),0.5^(COUNTIFS(TypeRange,"2",DOSRange,$D380,WeightRange,"&gt;="&amp;$I380)-COUNTIFS($J380:$J$520,"2",$D380:$D$520,$D380,$I380:$I$520,$I380)),1)))</f>
        <v/>
      </c>
      <c r="W380" s="185" t="str">
        <f>IF($F380="","",MAX(0.25,IF(AND("Yes"=$O380,1&lt;COUNTIFS(AncDiscoRange,"Yes",DOSRange,$D380,EAPGRange,$F380,PaidRange,"EAPG")),0.5^(COUNTIFS(AncDiscoRange,"Yes",WeightRange,"&gt;="&amp;$I380,DOSRange,$D380,EAPGRange,$F380,PaidRange,"EAPG")-COUNTIFS($O380:$O$520,"Yes",$I380:$I$520,$I380,$D380:$D$520,$D380,$F380:$F$520,$F380,$C380:$C$520,"EAPG")),1)))</f>
        <v/>
      </c>
      <c r="X380" s="186" t="str">
        <f t="shared" si="43"/>
        <v/>
      </c>
      <c r="Y380" s="138"/>
      <c r="Z380" s="187" t="str">
        <f t="shared" si="44"/>
        <v/>
      </c>
      <c r="AA380" s="188" t="str">
        <f t="shared" si="48"/>
        <v/>
      </c>
      <c r="AB380" s="189" t="str">
        <f t="shared" si="45"/>
        <v/>
      </c>
    </row>
    <row r="381" spans="2:28" ht="15" x14ac:dyDescent="0.25">
      <c r="B381" s="163">
        <f t="shared" si="49"/>
        <v>361</v>
      </c>
      <c r="C381" s="119"/>
      <c r="D381" s="190"/>
      <c r="E381" s="165"/>
      <c r="F381" s="166"/>
      <c r="G381" s="169" t="str">
        <f>IF(""=F381,"",MATCH(1*$F381,'EAPG Table'!$B:$B,0))</f>
        <v/>
      </c>
      <c r="H381" s="165" t="str" cm="1">
        <f t="array" ref="H381">IF($F381="","",INDEX('EAPG Table'!$C:$C,$G381))</f>
        <v/>
      </c>
      <c r="I381" s="167" t="str" cm="1">
        <f t="array" ref="I381">IF($F381="","",IF("EAPG"&lt;&gt;C381,0,INDEX('EAPG Table'!$I:$I,$G381)))</f>
        <v/>
      </c>
      <c r="J381" s="138" t="str" cm="1">
        <f t="array" ref="J381">IF($F381="", "", INDEX('EAPG Table'!$D:$D, $G381))</f>
        <v/>
      </c>
      <c r="K381" s="119"/>
      <c r="L381" s="224" t="str" cm="1">
        <f t="array" ref="L381">IF(""=$F381,"",TRIM(INDEX('EAPG Table'!$F:$F,$G381)))</f>
        <v/>
      </c>
      <c r="M381" s="163"/>
      <c r="N381" s="138" t="str">
        <f t="shared" si="46"/>
        <v/>
      </c>
      <c r="O381" s="138" t="str">
        <f t="shared" si="41"/>
        <v/>
      </c>
      <c r="P381" s="169" t="str" cm="1">
        <f t="array" ref="P381">IF(""=$F381,"",IF(450=1*$F381,  IF(0&lt;COUNTIFS(WeightRange,"&gt;"&amp;0,TypeRange,"2"), TRUE, IF(AND(0&lt;COUNTIFS(WeightRange,"&gt;"&amp;0,TypeRange,"3"),0=COUNTIFS(WeightRange,"&gt;"&amp;0,TypeRange,{"2","2?"})), FALSE, TRUE)), ""))</f>
        <v/>
      </c>
      <c r="Q381" s="169" t="str">
        <f>IF(""=$F381,"",IF(450=$F381,0&lt;COUNTIFS(WeightRange,"&gt;="&amp;$I381,DOSRange,$D381,EAPGRange,$F381,PaidRange,"EAPG")-COUNTIFS($I381:$I$520,$I381,$D381:$D$520,$D381,$F381:$F$520,$F381,$C381:$C$520,"EAPG"),FALSE))</f>
        <v/>
      </c>
      <c r="R381" s="169" t="str" cm="1">
        <f t="array" ref="R381">IF(""=$F381,"",AND("Yes"=$L381,0&lt;SUM(COUNTIFS(WeightRange,"&gt;"&amp;0,DOSRange,$D381,TypeRange,{"2","3","21","22","23","25"}))))</f>
        <v/>
      </c>
      <c r="S381" s="170" t="str">
        <f t="shared" si="47"/>
        <v/>
      </c>
      <c r="T381" s="138"/>
      <c r="U381" s="177" t="str">
        <f t="shared" si="42"/>
        <v/>
      </c>
      <c r="V381" s="171" t="str">
        <f>IF($F381="","",MAX(0.25,IF(AND("2"=$J381,1&lt;COUNTIF(TypeRange,2)),0.5^(COUNTIFS(TypeRange,"2",DOSRange,$D381,WeightRange,"&gt;="&amp;$I381)-COUNTIFS($J381:$J$520,"2",$D381:$D$520,$D381,$I381:$I$520,$I381)),1)))</f>
        <v/>
      </c>
      <c r="W381" s="171" t="str">
        <f>IF($F381="","",MAX(0.25,IF(AND("Yes"=$O381,1&lt;COUNTIFS(AncDiscoRange,"Yes",DOSRange,$D381,EAPGRange,$F381,PaidRange,"EAPG")),0.5^(COUNTIFS(AncDiscoRange,"Yes",WeightRange,"&gt;="&amp;$I381,DOSRange,$D381,EAPGRange,$F381,PaidRange,"EAPG")-COUNTIFS($O381:$O$520,"Yes",$I381:$I$520,$I381,$D381:$D$520,$D381,$F381:$F$520,$F381,$C381:$C$520,"EAPG")),1)))</f>
        <v/>
      </c>
      <c r="X381" s="172" t="str">
        <f t="shared" si="43"/>
        <v/>
      </c>
      <c r="Y381" s="138"/>
      <c r="Z381" s="173" t="str">
        <f t="shared" si="44"/>
        <v/>
      </c>
      <c r="AA381" s="174" t="str">
        <f t="shared" si="48"/>
        <v/>
      </c>
      <c r="AB381" s="175" t="str">
        <f t="shared" si="45"/>
        <v/>
      </c>
    </row>
    <row r="382" spans="2:28" ht="15" x14ac:dyDescent="0.25">
      <c r="B382" s="163">
        <f t="shared" si="49"/>
        <v>362</v>
      </c>
      <c r="C382" s="119"/>
      <c r="D382" s="190"/>
      <c r="E382" s="165"/>
      <c r="F382" s="166"/>
      <c r="G382" s="169" t="str">
        <f>IF(""=F382,"",MATCH(1*$F382,'EAPG Table'!$B:$B,0))</f>
        <v/>
      </c>
      <c r="H382" s="165" t="str" cm="1">
        <f t="array" ref="H382">IF($F382="","",INDEX('EAPG Table'!$C:$C,$G382))</f>
        <v/>
      </c>
      <c r="I382" s="167" t="str" cm="1">
        <f t="array" ref="I382">IF($F382="","",IF("EAPG"&lt;&gt;C382,0,INDEX('EAPG Table'!$I:$I,$G382)))</f>
        <v/>
      </c>
      <c r="J382" s="138" t="str" cm="1">
        <f t="array" ref="J382">IF($F382="", "", INDEX('EAPG Table'!$D:$D, $G382))</f>
        <v/>
      </c>
      <c r="K382" s="119"/>
      <c r="L382" s="224" t="str" cm="1">
        <f t="array" ref="L382">IF(""=$F382,"",TRIM(INDEX('EAPG Table'!$F:$F,$G382)))</f>
        <v/>
      </c>
      <c r="M382" s="163"/>
      <c r="N382" s="138" t="str">
        <f t="shared" si="46"/>
        <v/>
      </c>
      <c r="O382" s="138" t="str">
        <f t="shared" si="41"/>
        <v/>
      </c>
      <c r="P382" s="169" t="str" cm="1">
        <f t="array" ref="P382">IF(""=$F382,"",IF(450=1*$F382,  IF(0&lt;COUNTIFS(WeightRange,"&gt;"&amp;0,TypeRange,"2"), TRUE, IF(AND(0&lt;COUNTIFS(WeightRange,"&gt;"&amp;0,TypeRange,"3"),0=COUNTIFS(WeightRange,"&gt;"&amp;0,TypeRange,{"2","2?"})), FALSE, TRUE)), ""))</f>
        <v/>
      </c>
      <c r="Q382" s="169" t="str">
        <f>IF(""=$F382,"",IF(450=$F382,0&lt;COUNTIFS(WeightRange,"&gt;="&amp;$I382,DOSRange,$D382,EAPGRange,$F382,PaidRange,"EAPG")-COUNTIFS($I382:$I$520,$I382,$D382:$D$520,$D382,$F382:$F$520,$F382,$C382:$C$520,"EAPG"),FALSE))</f>
        <v/>
      </c>
      <c r="R382" s="169" t="str" cm="1">
        <f t="array" ref="R382">IF(""=$F382,"",AND("Yes"=$L382,0&lt;SUM(COUNTIFS(WeightRange,"&gt;"&amp;0,DOSRange,$D382,TypeRange,{"2","3","21","22","23","25"}))))</f>
        <v/>
      </c>
      <c r="S382" s="170" t="str">
        <f t="shared" si="47"/>
        <v/>
      </c>
      <c r="T382" s="138"/>
      <c r="U382" s="177" t="str">
        <f t="shared" si="42"/>
        <v/>
      </c>
      <c r="V382" s="171" t="str">
        <f>IF($F382="","",MAX(0.25,IF(AND("2"=$J382,1&lt;COUNTIF(TypeRange,2)),0.5^(COUNTIFS(TypeRange,"2",DOSRange,$D382,WeightRange,"&gt;="&amp;$I382)-COUNTIFS($J382:$J$520,"2",$D382:$D$520,$D382,$I382:$I$520,$I382)),1)))</f>
        <v/>
      </c>
      <c r="W382" s="171" t="str">
        <f>IF($F382="","",MAX(0.25,IF(AND("Yes"=$O382,1&lt;COUNTIFS(AncDiscoRange,"Yes",DOSRange,$D382,EAPGRange,$F382,PaidRange,"EAPG")),0.5^(COUNTIFS(AncDiscoRange,"Yes",WeightRange,"&gt;="&amp;$I382,DOSRange,$D382,EAPGRange,$F382,PaidRange,"EAPG")-COUNTIFS($O382:$O$520,"Yes",$I382:$I$520,$I382,$D382:$D$520,$D382,$F382:$F$520,$F382,$C382:$C$520,"EAPG")),1)))</f>
        <v/>
      </c>
      <c r="X382" s="172" t="str">
        <f t="shared" si="43"/>
        <v/>
      </c>
      <c r="Y382" s="138"/>
      <c r="Z382" s="173" t="str">
        <f t="shared" si="44"/>
        <v/>
      </c>
      <c r="AA382" s="174" t="str">
        <f t="shared" si="48"/>
        <v/>
      </c>
      <c r="AB382" s="175" t="str">
        <f t="shared" si="45"/>
        <v/>
      </c>
    </row>
    <row r="383" spans="2:28" ht="15" x14ac:dyDescent="0.25">
      <c r="B383" s="163">
        <f t="shared" si="49"/>
        <v>363</v>
      </c>
      <c r="C383" s="119"/>
      <c r="D383" s="190"/>
      <c r="E383" s="165"/>
      <c r="F383" s="166"/>
      <c r="G383" s="169" t="str">
        <f>IF(""=F383,"",MATCH(1*$F383,'EAPG Table'!$B:$B,0))</f>
        <v/>
      </c>
      <c r="H383" s="165" t="str" cm="1">
        <f t="array" ref="H383">IF($F383="","",INDEX('EAPG Table'!$C:$C,$G383))</f>
        <v/>
      </c>
      <c r="I383" s="167" t="str" cm="1">
        <f t="array" ref="I383">IF($F383="","",IF("EAPG"&lt;&gt;C383,0,INDEX('EAPG Table'!$I:$I,$G383)))</f>
        <v/>
      </c>
      <c r="J383" s="138" t="str" cm="1">
        <f t="array" ref="J383">IF($F383="", "", INDEX('EAPG Table'!$D:$D, $G383))</f>
        <v/>
      </c>
      <c r="K383" s="119"/>
      <c r="L383" s="224" t="str" cm="1">
        <f t="array" ref="L383">IF(""=$F383,"",TRIM(INDEX('EAPG Table'!$F:$F,$G383)))</f>
        <v/>
      </c>
      <c r="M383" s="163"/>
      <c r="N383" s="138" t="str">
        <f t="shared" si="46"/>
        <v/>
      </c>
      <c r="O383" s="138" t="str">
        <f t="shared" si="41"/>
        <v/>
      </c>
      <c r="P383" s="169" t="str" cm="1">
        <f t="array" ref="P383">IF(""=$F383,"",IF(450=1*$F383,  IF(0&lt;COUNTIFS(WeightRange,"&gt;"&amp;0,TypeRange,"2"), TRUE, IF(AND(0&lt;COUNTIFS(WeightRange,"&gt;"&amp;0,TypeRange,"3"),0=COUNTIFS(WeightRange,"&gt;"&amp;0,TypeRange,{"2","2?"})), FALSE, TRUE)), ""))</f>
        <v/>
      </c>
      <c r="Q383" s="169" t="str">
        <f>IF(""=$F383,"",IF(450=$F383,0&lt;COUNTIFS(WeightRange,"&gt;="&amp;$I383,DOSRange,$D383,EAPGRange,$F383,PaidRange,"EAPG")-COUNTIFS($I383:$I$520,$I383,$D383:$D$520,$D383,$F383:$F$520,$F383,$C383:$C$520,"EAPG"),FALSE))</f>
        <v/>
      </c>
      <c r="R383" s="169" t="str" cm="1">
        <f t="array" ref="R383">IF(""=$F383,"",AND("Yes"=$L383,0&lt;SUM(COUNTIFS(WeightRange,"&gt;"&amp;0,DOSRange,$D383,TypeRange,{"2","3","21","22","23","25"}))))</f>
        <v/>
      </c>
      <c r="S383" s="170" t="str">
        <f t="shared" si="47"/>
        <v/>
      </c>
      <c r="T383" s="138"/>
      <c r="U383" s="177" t="str">
        <f t="shared" si="42"/>
        <v/>
      </c>
      <c r="V383" s="171" t="str">
        <f>IF($F383="","",MAX(0.25,IF(AND("2"=$J383,1&lt;COUNTIF(TypeRange,2)),0.5^(COUNTIFS(TypeRange,"2",DOSRange,$D383,WeightRange,"&gt;="&amp;$I383)-COUNTIFS($J383:$J$520,"2",$D383:$D$520,$D383,$I383:$I$520,$I383)),1)))</f>
        <v/>
      </c>
      <c r="W383" s="171" t="str">
        <f>IF($F383="","",MAX(0.25,IF(AND("Yes"=$O383,1&lt;COUNTIFS(AncDiscoRange,"Yes",DOSRange,$D383,EAPGRange,$F383,PaidRange,"EAPG")),0.5^(COUNTIFS(AncDiscoRange,"Yes",WeightRange,"&gt;="&amp;$I383,DOSRange,$D383,EAPGRange,$F383,PaidRange,"EAPG")-COUNTIFS($O383:$O$520,"Yes",$I383:$I$520,$I383,$D383:$D$520,$D383,$F383:$F$520,$F383,$C383:$C$520,"EAPG")),1)))</f>
        <v/>
      </c>
      <c r="X383" s="172" t="str">
        <f t="shared" si="43"/>
        <v/>
      </c>
      <c r="Y383" s="138"/>
      <c r="Z383" s="173" t="str">
        <f t="shared" si="44"/>
        <v/>
      </c>
      <c r="AA383" s="174" t="str">
        <f t="shared" si="48"/>
        <v/>
      </c>
      <c r="AB383" s="175" t="str">
        <f t="shared" si="45"/>
        <v/>
      </c>
    </row>
    <row r="384" spans="2:28" ht="15" x14ac:dyDescent="0.25">
      <c r="B384" s="163">
        <f t="shared" si="49"/>
        <v>364</v>
      </c>
      <c r="C384" s="119"/>
      <c r="D384" s="190"/>
      <c r="E384" s="165"/>
      <c r="F384" s="166"/>
      <c r="G384" s="169" t="str">
        <f>IF(""=F384,"",MATCH(1*$F384,'EAPG Table'!$B:$B,0))</f>
        <v/>
      </c>
      <c r="H384" s="165" t="str" cm="1">
        <f t="array" ref="H384">IF($F384="","",INDEX('EAPG Table'!$C:$C,$G384))</f>
        <v/>
      </c>
      <c r="I384" s="167" t="str" cm="1">
        <f t="array" ref="I384">IF($F384="","",IF("EAPG"&lt;&gt;C384,0,INDEX('EAPG Table'!$I:$I,$G384)))</f>
        <v/>
      </c>
      <c r="J384" s="138" t="str" cm="1">
        <f t="array" ref="J384">IF($F384="", "", INDEX('EAPG Table'!$D:$D, $G384))</f>
        <v/>
      </c>
      <c r="K384" s="119"/>
      <c r="L384" s="224" t="str" cm="1">
        <f t="array" ref="L384">IF(""=$F384,"",TRIM(INDEX('EAPG Table'!$F:$F,$G384)))</f>
        <v/>
      </c>
      <c r="M384" s="163"/>
      <c r="N384" s="138" t="str">
        <f t="shared" si="46"/>
        <v/>
      </c>
      <c r="O384" s="138" t="str">
        <f t="shared" si="41"/>
        <v/>
      </c>
      <c r="P384" s="169" t="str" cm="1">
        <f t="array" ref="P384">IF(""=$F384,"",IF(450=1*$F384,  IF(0&lt;COUNTIFS(WeightRange,"&gt;"&amp;0,TypeRange,"2"), TRUE, IF(AND(0&lt;COUNTIFS(WeightRange,"&gt;"&amp;0,TypeRange,"3"),0=COUNTIFS(WeightRange,"&gt;"&amp;0,TypeRange,{"2","2?"})), FALSE, TRUE)), ""))</f>
        <v/>
      </c>
      <c r="Q384" s="169" t="str">
        <f>IF(""=$F384,"",IF(450=$F384,0&lt;COUNTIFS(WeightRange,"&gt;="&amp;$I384,DOSRange,$D384,EAPGRange,$F384,PaidRange,"EAPG")-COUNTIFS($I384:$I$520,$I384,$D384:$D$520,$D384,$F384:$F$520,$F384,$C384:$C$520,"EAPG"),FALSE))</f>
        <v/>
      </c>
      <c r="R384" s="169" t="str" cm="1">
        <f t="array" ref="R384">IF(""=$F384,"",AND("Yes"=$L384,0&lt;SUM(COUNTIFS(WeightRange,"&gt;"&amp;0,DOSRange,$D384,TypeRange,{"2","3","21","22","23","25"}))))</f>
        <v/>
      </c>
      <c r="S384" s="170" t="str">
        <f t="shared" si="47"/>
        <v/>
      </c>
      <c r="T384" s="138"/>
      <c r="U384" s="177" t="str">
        <f t="shared" si="42"/>
        <v/>
      </c>
      <c r="V384" s="171" t="str">
        <f>IF($F384="","",MAX(0.25,IF(AND("2"=$J384,1&lt;COUNTIF(TypeRange,2)),0.5^(COUNTIFS(TypeRange,"2",DOSRange,$D384,WeightRange,"&gt;="&amp;$I384)-COUNTIFS($J384:$J$520,"2",$D384:$D$520,$D384,$I384:$I$520,$I384)),1)))</f>
        <v/>
      </c>
      <c r="W384" s="171" t="str">
        <f>IF($F384="","",MAX(0.25,IF(AND("Yes"=$O384,1&lt;COUNTIFS(AncDiscoRange,"Yes",DOSRange,$D384,EAPGRange,$F384,PaidRange,"EAPG")),0.5^(COUNTIFS(AncDiscoRange,"Yes",WeightRange,"&gt;="&amp;$I384,DOSRange,$D384,EAPGRange,$F384,PaidRange,"EAPG")-COUNTIFS($O384:$O$520,"Yes",$I384:$I$520,$I384,$D384:$D$520,$D384,$F384:$F$520,$F384,$C384:$C$520,"EAPG")),1)))</f>
        <v/>
      </c>
      <c r="X384" s="172" t="str">
        <f t="shared" si="43"/>
        <v/>
      </c>
      <c r="Y384" s="138"/>
      <c r="Z384" s="173" t="str">
        <f t="shared" si="44"/>
        <v/>
      </c>
      <c r="AA384" s="174" t="str">
        <f t="shared" si="48"/>
        <v/>
      </c>
      <c r="AB384" s="175" t="str">
        <f t="shared" si="45"/>
        <v/>
      </c>
    </row>
    <row r="385" spans="2:28" ht="15" x14ac:dyDescent="0.25">
      <c r="B385" s="178">
        <f t="shared" si="49"/>
        <v>365</v>
      </c>
      <c r="C385" s="120"/>
      <c r="D385" s="191"/>
      <c r="E385" s="179"/>
      <c r="F385" s="166"/>
      <c r="G385" s="182" t="str">
        <f>IF(""=F385,"",MATCH(1*$F385,'EAPG Table'!$B:$B,0))</f>
        <v/>
      </c>
      <c r="H385" s="179" t="str" cm="1">
        <f t="array" ref="H385">IF($F385="","",INDEX('EAPG Table'!$C:$C,$G385))</f>
        <v/>
      </c>
      <c r="I385" s="180" t="str" cm="1">
        <f t="array" ref="I385">IF($F385="","",IF("EAPG"&lt;&gt;C385,0,INDEX('EAPG Table'!$I:$I,$G385)))</f>
        <v/>
      </c>
      <c r="J385" s="181" t="str" cm="1">
        <f t="array" ref="J385">IF($F385="", "", INDEX('EAPG Table'!$D:$D, $G385))</f>
        <v/>
      </c>
      <c r="K385" s="120"/>
      <c r="L385" s="225" t="str" cm="1">
        <f t="array" ref="L385">IF(""=$F385,"",TRIM(INDEX('EAPG Table'!$F:$F,$G385)))</f>
        <v/>
      </c>
      <c r="M385" s="163"/>
      <c r="N385" s="181" t="str">
        <f t="shared" si="46"/>
        <v/>
      </c>
      <c r="O385" s="181" t="str">
        <f t="shared" si="41"/>
        <v/>
      </c>
      <c r="P385" s="182" t="str" cm="1">
        <f t="array" ref="P385">IF(""=$F385,"",IF(450=1*$F385,  IF(0&lt;COUNTIFS(WeightRange,"&gt;"&amp;0,TypeRange,"2"), TRUE, IF(AND(0&lt;COUNTIFS(WeightRange,"&gt;"&amp;0,TypeRange,"3"),0=COUNTIFS(WeightRange,"&gt;"&amp;0,TypeRange,{"2","2?"})), FALSE, TRUE)), ""))</f>
        <v/>
      </c>
      <c r="Q385" s="182" t="str">
        <f>IF(""=$F385,"",IF(450=$F385,0&lt;COUNTIFS(WeightRange,"&gt;="&amp;$I385,DOSRange,$D385,EAPGRange,$F385,PaidRange,"EAPG")-COUNTIFS($I385:$I$520,$I385,$D385:$D$520,$D385,$F385:$F$520,$F385,$C385:$C$520,"EAPG"),FALSE))</f>
        <v/>
      </c>
      <c r="R385" s="182" t="str" cm="1">
        <f t="array" ref="R385">IF(""=$F385,"",AND("Yes"=$L385,0&lt;SUM(COUNTIFS(WeightRange,"&gt;"&amp;0,DOSRange,$D385,TypeRange,{"2","3","21","22","23","25"}))))</f>
        <v/>
      </c>
      <c r="S385" s="183" t="str">
        <f t="shared" si="47"/>
        <v/>
      </c>
      <c r="T385" s="138"/>
      <c r="U385" s="184" t="str">
        <f t="shared" si="42"/>
        <v/>
      </c>
      <c r="V385" s="185" t="str">
        <f>IF($F385="","",MAX(0.25,IF(AND("2"=$J385,1&lt;COUNTIF(TypeRange,2)),0.5^(COUNTIFS(TypeRange,"2",DOSRange,$D385,WeightRange,"&gt;="&amp;$I385)-COUNTIFS($J385:$J$520,"2",$D385:$D$520,$D385,$I385:$I$520,$I385)),1)))</f>
        <v/>
      </c>
      <c r="W385" s="185" t="str">
        <f>IF($F385="","",MAX(0.25,IF(AND("Yes"=$O385,1&lt;COUNTIFS(AncDiscoRange,"Yes",DOSRange,$D385,EAPGRange,$F385,PaidRange,"EAPG")),0.5^(COUNTIFS(AncDiscoRange,"Yes",WeightRange,"&gt;="&amp;$I385,DOSRange,$D385,EAPGRange,$F385,PaidRange,"EAPG")-COUNTIFS($O385:$O$520,"Yes",$I385:$I$520,$I385,$D385:$D$520,$D385,$F385:$F$520,$F385,$C385:$C$520,"EAPG")),1)))</f>
        <v/>
      </c>
      <c r="X385" s="186" t="str">
        <f t="shared" si="43"/>
        <v/>
      </c>
      <c r="Y385" s="138"/>
      <c r="Z385" s="187" t="str">
        <f t="shared" si="44"/>
        <v/>
      </c>
      <c r="AA385" s="188" t="str">
        <f t="shared" si="48"/>
        <v/>
      </c>
      <c r="AB385" s="189" t="str">
        <f t="shared" si="45"/>
        <v/>
      </c>
    </row>
    <row r="386" spans="2:28" ht="15" x14ac:dyDescent="0.25">
      <c r="B386" s="163">
        <f t="shared" si="49"/>
        <v>366</v>
      </c>
      <c r="C386" s="119"/>
      <c r="D386" s="190"/>
      <c r="E386" s="165"/>
      <c r="F386" s="166"/>
      <c r="G386" s="169" t="str">
        <f>IF(""=F386,"",MATCH(1*$F386,'EAPG Table'!$B:$B,0))</f>
        <v/>
      </c>
      <c r="H386" s="165" t="str" cm="1">
        <f t="array" ref="H386">IF($F386="","",INDEX('EAPG Table'!$C:$C,$G386))</f>
        <v/>
      </c>
      <c r="I386" s="167" t="str" cm="1">
        <f t="array" ref="I386">IF($F386="","",IF("EAPG"&lt;&gt;C386,0,INDEX('EAPG Table'!$I:$I,$G386)))</f>
        <v/>
      </c>
      <c r="J386" s="138" t="str" cm="1">
        <f t="array" ref="J386">IF($F386="", "", INDEX('EAPG Table'!$D:$D, $G386))</f>
        <v/>
      </c>
      <c r="K386" s="119"/>
      <c r="L386" s="224" t="str" cm="1">
        <f t="array" ref="L386">IF(""=$F386,"",TRIM(INDEX('EAPG Table'!$F:$F,$G386)))</f>
        <v/>
      </c>
      <c r="M386" s="163"/>
      <c r="N386" s="138" t="str">
        <f t="shared" si="46"/>
        <v/>
      </c>
      <c r="O386" s="138" t="str">
        <f t="shared" si="41"/>
        <v/>
      </c>
      <c r="P386" s="169" t="str" cm="1">
        <f t="array" ref="P386">IF(""=$F386,"",IF(450=1*$F386,  IF(0&lt;COUNTIFS(WeightRange,"&gt;"&amp;0,TypeRange,"2"), TRUE, IF(AND(0&lt;COUNTIFS(WeightRange,"&gt;"&amp;0,TypeRange,"3"),0=COUNTIFS(WeightRange,"&gt;"&amp;0,TypeRange,{"2","2?"})), FALSE, TRUE)), ""))</f>
        <v/>
      </c>
      <c r="Q386" s="169" t="str">
        <f>IF(""=$F386,"",IF(450=$F386,0&lt;COUNTIFS(WeightRange,"&gt;="&amp;$I386,DOSRange,$D386,EAPGRange,$F386,PaidRange,"EAPG")-COUNTIFS($I386:$I$520,$I386,$D386:$D$520,$D386,$F386:$F$520,$F386,$C386:$C$520,"EAPG"),FALSE))</f>
        <v/>
      </c>
      <c r="R386" s="169" t="str" cm="1">
        <f t="array" ref="R386">IF(""=$F386,"",AND("Yes"=$L386,0&lt;SUM(COUNTIFS(WeightRange,"&gt;"&amp;0,DOSRange,$D386,TypeRange,{"2","3","21","22","23","25"}))))</f>
        <v/>
      </c>
      <c r="S386" s="170" t="str">
        <f t="shared" si="47"/>
        <v/>
      </c>
      <c r="T386" s="138"/>
      <c r="U386" s="177" t="str">
        <f t="shared" si="42"/>
        <v/>
      </c>
      <c r="V386" s="171" t="str">
        <f>IF($F386="","",MAX(0.25,IF(AND("2"=$J386,1&lt;COUNTIF(TypeRange,2)),0.5^(COUNTIFS(TypeRange,"2",DOSRange,$D386,WeightRange,"&gt;="&amp;$I386)-COUNTIFS($J386:$J$520,"2",$D386:$D$520,$D386,$I386:$I$520,$I386)),1)))</f>
        <v/>
      </c>
      <c r="W386" s="171" t="str">
        <f>IF($F386="","",MAX(0.25,IF(AND("Yes"=$O386,1&lt;COUNTIFS(AncDiscoRange,"Yes",DOSRange,$D386,EAPGRange,$F386,PaidRange,"EAPG")),0.5^(COUNTIFS(AncDiscoRange,"Yes",WeightRange,"&gt;="&amp;$I386,DOSRange,$D386,EAPGRange,$F386,PaidRange,"EAPG")-COUNTIFS($O386:$O$520,"Yes",$I386:$I$520,$I386,$D386:$D$520,$D386,$F386:$F$520,$F386,$C386:$C$520,"EAPG")),1)))</f>
        <v/>
      </c>
      <c r="X386" s="172" t="str">
        <f t="shared" si="43"/>
        <v/>
      </c>
      <c r="Y386" s="138"/>
      <c r="Z386" s="173" t="str">
        <f t="shared" si="44"/>
        <v/>
      </c>
      <c r="AA386" s="174" t="str">
        <f t="shared" si="48"/>
        <v/>
      </c>
      <c r="AB386" s="175" t="str">
        <f t="shared" si="45"/>
        <v/>
      </c>
    </row>
    <row r="387" spans="2:28" ht="15" x14ac:dyDescent="0.25">
      <c r="B387" s="163">
        <f t="shared" si="49"/>
        <v>367</v>
      </c>
      <c r="C387" s="119"/>
      <c r="D387" s="190"/>
      <c r="E387" s="165"/>
      <c r="F387" s="166"/>
      <c r="G387" s="169" t="str">
        <f>IF(""=F387,"",MATCH(1*$F387,'EAPG Table'!$B:$B,0))</f>
        <v/>
      </c>
      <c r="H387" s="165" t="str" cm="1">
        <f t="array" ref="H387">IF($F387="","",INDEX('EAPG Table'!$C:$C,$G387))</f>
        <v/>
      </c>
      <c r="I387" s="167" t="str" cm="1">
        <f t="array" ref="I387">IF($F387="","",IF("EAPG"&lt;&gt;C387,0,INDEX('EAPG Table'!$I:$I,$G387)))</f>
        <v/>
      </c>
      <c r="J387" s="138" t="str" cm="1">
        <f t="array" ref="J387">IF($F387="", "", INDEX('EAPG Table'!$D:$D, $G387))</f>
        <v/>
      </c>
      <c r="K387" s="119"/>
      <c r="L387" s="224" t="str" cm="1">
        <f t="array" ref="L387">IF(""=$F387,"",TRIM(INDEX('EAPG Table'!$F:$F,$G387)))</f>
        <v/>
      </c>
      <c r="M387" s="163"/>
      <c r="N387" s="138" t="str">
        <f t="shared" si="46"/>
        <v/>
      </c>
      <c r="O387" s="138" t="str">
        <f t="shared" si="41"/>
        <v/>
      </c>
      <c r="P387" s="169" t="str" cm="1">
        <f t="array" ref="P387">IF(""=$F387,"",IF(450=1*$F387,  IF(0&lt;COUNTIFS(WeightRange,"&gt;"&amp;0,TypeRange,"2"), TRUE, IF(AND(0&lt;COUNTIFS(WeightRange,"&gt;"&amp;0,TypeRange,"3"),0=COUNTIFS(WeightRange,"&gt;"&amp;0,TypeRange,{"2","2?"})), FALSE, TRUE)), ""))</f>
        <v/>
      </c>
      <c r="Q387" s="169" t="str">
        <f>IF(""=$F387,"",IF(450=$F387,0&lt;COUNTIFS(WeightRange,"&gt;="&amp;$I387,DOSRange,$D387,EAPGRange,$F387,PaidRange,"EAPG")-COUNTIFS($I387:$I$520,$I387,$D387:$D$520,$D387,$F387:$F$520,$F387,$C387:$C$520,"EAPG"),FALSE))</f>
        <v/>
      </c>
      <c r="R387" s="169" t="str" cm="1">
        <f t="array" ref="R387">IF(""=$F387,"",AND("Yes"=$L387,0&lt;SUM(COUNTIFS(WeightRange,"&gt;"&amp;0,DOSRange,$D387,TypeRange,{"2","3","21","22","23","25"}))))</f>
        <v/>
      </c>
      <c r="S387" s="170" t="str">
        <f t="shared" si="47"/>
        <v/>
      </c>
      <c r="T387" s="138"/>
      <c r="U387" s="177" t="str">
        <f t="shared" si="42"/>
        <v/>
      </c>
      <c r="V387" s="171" t="str">
        <f>IF($F387="","",MAX(0.25,IF(AND("2"=$J387,1&lt;COUNTIF(TypeRange,2)),0.5^(COUNTIFS(TypeRange,"2",DOSRange,$D387,WeightRange,"&gt;="&amp;$I387)-COUNTIFS($J387:$J$520,"2",$D387:$D$520,$D387,$I387:$I$520,$I387)),1)))</f>
        <v/>
      </c>
      <c r="W387" s="171" t="str">
        <f>IF($F387="","",MAX(0.25,IF(AND("Yes"=$O387,1&lt;COUNTIFS(AncDiscoRange,"Yes",DOSRange,$D387,EAPGRange,$F387,PaidRange,"EAPG")),0.5^(COUNTIFS(AncDiscoRange,"Yes",WeightRange,"&gt;="&amp;$I387,DOSRange,$D387,EAPGRange,$F387,PaidRange,"EAPG")-COUNTIFS($O387:$O$520,"Yes",$I387:$I$520,$I387,$D387:$D$520,$D387,$F387:$F$520,$F387,$C387:$C$520,"EAPG")),1)))</f>
        <v/>
      </c>
      <c r="X387" s="172" t="str">
        <f t="shared" si="43"/>
        <v/>
      </c>
      <c r="Y387" s="138"/>
      <c r="Z387" s="173" t="str">
        <f t="shared" si="44"/>
        <v/>
      </c>
      <c r="AA387" s="174" t="str">
        <f t="shared" si="48"/>
        <v/>
      </c>
      <c r="AB387" s="175" t="str">
        <f t="shared" si="45"/>
        <v/>
      </c>
    </row>
    <row r="388" spans="2:28" ht="15" x14ac:dyDescent="0.25">
      <c r="B388" s="163">
        <f t="shared" si="49"/>
        <v>368</v>
      </c>
      <c r="C388" s="119"/>
      <c r="D388" s="190"/>
      <c r="E388" s="165"/>
      <c r="F388" s="166"/>
      <c r="G388" s="169" t="str">
        <f>IF(""=F388,"",MATCH(1*$F388,'EAPG Table'!$B:$B,0))</f>
        <v/>
      </c>
      <c r="H388" s="165" t="str" cm="1">
        <f t="array" ref="H388">IF($F388="","",INDEX('EAPG Table'!$C:$C,$G388))</f>
        <v/>
      </c>
      <c r="I388" s="167" t="str" cm="1">
        <f t="array" ref="I388">IF($F388="","",IF("EAPG"&lt;&gt;C388,0,INDEX('EAPG Table'!$I:$I,$G388)))</f>
        <v/>
      </c>
      <c r="J388" s="138" t="str" cm="1">
        <f t="array" ref="J388">IF($F388="", "", INDEX('EAPG Table'!$D:$D, $G388))</f>
        <v/>
      </c>
      <c r="K388" s="119"/>
      <c r="L388" s="224" t="str" cm="1">
        <f t="array" ref="L388">IF(""=$F388,"",TRIM(INDEX('EAPG Table'!$F:$F,$G388)))</f>
        <v/>
      </c>
      <c r="M388" s="163"/>
      <c r="N388" s="138" t="str">
        <f t="shared" si="46"/>
        <v/>
      </c>
      <c r="O388" s="138" t="str">
        <f t="shared" si="41"/>
        <v/>
      </c>
      <c r="P388" s="169" t="str" cm="1">
        <f t="array" ref="P388">IF(""=$F388,"",IF(450=1*$F388,  IF(0&lt;COUNTIFS(WeightRange,"&gt;"&amp;0,TypeRange,"2"), TRUE, IF(AND(0&lt;COUNTIFS(WeightRange,"&gt;"&amp;0,TypeRange,"3"),0=COUNTIFS(WeightRange,"&gt;"&amp;0,TypeRange,{"2","2?"})), FALSE, TRUE)), ""))</f>
        <v/>
      </c>
      <c r="Q388" s="169" t="str">
        <f>IF(""=$F388,"",IF(450=$F388,0&lt;COUNTIFS(WeightRange,"&gt;="&amp;$I388,DOSRange,$D388,EAPGRange,$F388,PaidRange,"EAPG")-COUNTIFS($I388:$I$520,$I388,$D388:$D$520,$D388,$F388:$F$520,$F388,$C388:$C$520,"EAPG"),FALSE))</f>
        <v/>
      </c>
      <c r="R388" s="169" t="str" cm="1">
        <f t="array" ref="R388">IF(""=$F388,"",AND("Yes"=$L388,0&lt;SUM(COUNTIFS(WeightRange,"&gt;"&amp;0,DOSRange,$D388,TypeRange,{"2","3","21","22","23","25"}))))</f>
        <v/>
      </c>
      <c r="S388" s="170" t="str">
        <f t="shared" si="47"/>
        <v/>
      </c>
      <c r="T388" s="138"/>
      <c r="U388" s="177" t="str">
        <f t="shared" si="42"/>
        <v/>
      </c>
      <c r="V388" s="171" t="str">
        <f>IF($F388="","",MAX(0.25,IF(AND("2"=$J388,1&lt;COUNTIF(TypeRange,2)),0.5^(COUNTIFS(TypeRange,"2",DOSRange,$D388,WeightRange,"&gt;="&amp;$I388)-COUNTIFS($J388:$J$520,"2",$D388:$D$520,$D388,$I388:$I$520,$I388)),1)))</f>
        <v/>
      </c>
      <c r="W388" s="171" t="str">
        <f>IF($F388="","",MAX(0.25,IF(AND("Yes"=$O388,1&lt;COUNTIFS(AncDiscoRange,"Yes",DOSRange,$D388,EAPGRange,$F388,PaidRange,"EAPG")),0.5^(COUNTIFS(AncDiscoRange,"Yes",WeightRange,"&gt;="&amp;$I388,DOSRange,$D388,EAPGRange,$F388,PaidRange,"EAPG")-COUNTIFS($O388:$O$520,"Yes",$I388:$I$520,$I388,$D388:$D$520,$D388,$F388:$F$520,$F388,$C388:$C$520,"EAPG")),1)))</f>
        <v/>
      </c>
      <c r="X388" s="172" t="str">
        <f t="shared" si="43"/>
        <v/>
      </c>
      <c r="Y388" s="138"/>
      <c r="Z388" s="173" t="str">
        <f t="shared" si="44"/>
        <v/>
      </c>
      <c r="AA388" s="174" t="str">
        <f t="shared" si="48"/>
        <v/>
      </c>
      <c r="AB388" s="175" t="str">
        <f t="shared" si="45"/>
        <v/>
      </c>
    </row>
    <row r="389" spans="2:28" ht="15" x14ac:dyDescent="0.25">
      <c r="B389" s="163">
        <f t="shared" si="49"/>
        <v>369</v>
      </c>
      <c r="C389" s="119"/>
      <c r="D389" s="190"/>
      <c r="E389" s="165"/>
      <c r="F389" s="166"/>
      <c r="G389" s="169" t="str">
        <f>IF(""=F389,"",MATCH(1*$F389,'EAPG Table'!$B:$B,0))</f>
        <v/>
      </c>
      <c r="H389" s="165" t="str" cm="1">
        <f t="array" ref="H389">IF($F389="","",INDEX('EAPG Table'!$C:$C,$G389))</f>
        <v/>
      </c>
      <c r="I389" s="167" t="str" cm="1">
        <f t="array" ref="I389">IF($F389="","",IF("EAPG"&lt;&gt;C389,0,INDEX('EAPG Table'!$I:$I,$G389)))</f>
        <v/>
      </c>
      <c r="J389" s="138" t="str" cm="1">
        <f t="array" ref="J389">IF($F389="", "", INDEX('EAPG Table'!$D:$D, $G389))</f>
        <v/>
      </c>
      <c r="K389" s="119"/>
      <c r="L389" s="224" t="str" cm="1">
        <f t="array" ref="L389">IF(""=$F389,"",TRIM(INDEX('EAPG Table'!$F:$F,$G389)))</f>
        <v/>
      </c>
      <c r="M389" s="163"/>
      <c r="N389" s="138" t="str">
        <f t="shared" si="46"/>
        <v/>
      </c>
      <c r="O389" s="138" t="str">
        <f t="shared" si="41"/>
        <v/>
      </c>
      <c r="P389" s="169" t="str" cm="1">
        <f t="array" ref="P389">IF(""=$F389,"",IF(450=1*$F389,  IF(0&lt;COUNTIFS(WeightRange,"&gt;"&amp;0,TypeRange,"2"), TRUE, IF(AND(0&lt;COUNTIFS(WeightRange,"&gt;"&amp;0,TypeRange,"3"),0=COUNTIFS(WeightRange,"&gt;"&amp;0,TypeRange,{"2","2?"})), FALSE, TRUE)), ""))</f>
        <v/>
      </c>
      <c r="Q389" s="169" t="str">
        <f>IF(""=$F389,"",IF(450=$F389,0&lt;COUNTIFS(WeightRange,"&gt;="&amp;$I389,DOSRange,$D389,EAPGRange,$F389,PaidRange,"EAPG")-COUNTIFS($I389:$I$520,$I389,$D389:$D$520,$D389,$F389:$F$520,$F389,$C389:$C$520,"EAPG"),FALSE))</f>
        <v/>
      </c>
      <c r="R389" s="169" t="str" cm="1">
        <f t="array" ref="R389">IF(""=$F389,"",AND("Yes"=$L389,0&lt;SUM(COUNTIFS(WeightRange,"&gt;"&amp;0,DOSRange,$D389,TypeRange,{"2","3","21","22","23","25"}))))</f>
        <v/>
      </c>
      <c r="S389" s="170" t="str">
        <f t="shared" si="47"/>
        <v/>
      </c>
      <c r="T389" s="138"/>
      <c r="U389" s="177" t="str">
        <f t="shared" si="42"/>
        <v/>
      </c>
      <c r="V389" s="171" t="str">
        <f>IF($F389="","",MAX(0.25,IF(AND("2"=$J389,1&lt;COUNTIF(TypeRange,2)),0.5^(COUNTIFS(TypeRange,"2",DOSRange,$D389,WeightRange,"&gt;="&amp;$I389)-COUNTIFS($J389:$J$520,"2",$D389:$D$520,$D389,$I389:$I$520,$I389)),1)))</f>
        <v/>
      </c>
      <c r="W389" s="171" t="str">
        <f>IF($F389="","",MAX(0.25,IF(AND("Yes"=$O389,1&lt;COUNTIFS(AncDiscoRange,"Yes",DOSRange,$D389,EAPGRange,$F389,PaidRange,"EAPG")),0.5^(COUNTIFS(AncDiscoRange,"Yes",WeightRange,"&gt;="&amp;$I389,DOSRange,$D389,EAPGRange,$F389,PaidRange,"EAPG")-COUNTIFS($O389:$O$520,"Yes",$I389:$I$520,$I389,$D389:$D$520,$D389,$F389:$F$520,$F389,$C389:$C$520,"EAPG")),1)))</f>
        <v/>
      </c>
      <c r="X389" s="172" t="str">
        <f t="shared" si="43"/>
        <v/>
      </c>
      <c r="Y389" s="138"/>
      <c r="Z389" s="173" t="str">
        <f t="shared" si="44"/>
        <v/>
      </c>
      <c r="AA389" s="174" t="str">
        <f t="shared" si="48"/>
        <v/>
      </c>
      <c r="AB389" s="175" t="str">
        <f t="shared" si="45"/>
        <v/>
      </c>
    </row>
    <row r="390" spans="2:28" ht="15" x14ac:dyDescent="0.25">
      <c r="B390" s="178">
        <f t="shared" si="49"/>
        <v>370</v>
      </c>
      <c r="C390" s="120"/>
      <c r="D390" s="191"/>
      <c r="E390" s="179"/>
      <c r="F390" s="166"/>
      <c r="G390" s="182" t="str">
        <f>IF(""=F390,"",MATCH(1*$F390,'EAPG Table'!$B:$B,0))</f>
        <v/>
      </c>
      <c r="H390" s="179" t="str" cm="1">
        <f t="array" ref="H390">IF($F390="","",INDEX('EAPG Table'!$C:$C,$G390))</f>
        <v/>
      </c>
      <c r="I390" s="180" t="str" cm="1">
        <f t="array" ref="I390">IF($F390="","",IF("EAPG"&lt;&gt;C390,0,INDEX('EAPG Table'!$I:$I,$G390)))</f>
        <v/>
      </c>
      <c r="J390" s="181" t="str" cm="1">
        <f t="array" ref="J390">IF($F390="", "", INDEX('EAPG Table'!$D:$D, $G390))</f>
        <v/>
      </c>
      <c r="K390" s="120"/>
      <c r="L390" s="225" t="str" cm="1">
        <f t="array" ref="L390">IF(""=$F390,"",TRIM(INDEX('EAPG Table'!$F:$F,$G390)))</f>
        <v/>
      </c>
      <c r="M390" s="163"/>
      <c r="N390" s="181" t="str">
        <f t="shared" si="46"/>
        <v/>
      </c>
      <c r="O390" s="181" t="str">
        <f t="shared" si="41"/>
        <v/>
      </c>
      <c r="P390" s="182" t="str" cm="1">
        <f t="array" ref="P390">IF(""=$F390,"",IF(450=1*$F390,  IF(0&lt;COUNTIFS(WeightRange,"&gt;"&amp;0,TypeRange,"2"), TRUE, IF(AND(0&lt;COUNTIFS(WeightRange,"&gt;"&amp;0,TypeRange,"3"),0=COUNTIFS(WeightRange,"&gt;"&amp;0,TypeRange,{"2","2?"})), FALSE, TRUE)), ""))</f>
        <v/>
      </c>
      <c r="Q390" s="182" t="str">
        <f>IF(""=$F390,"",IF(450=$F390,0&lt;COUNTIFS(WeightRange,"&gt;="&amp;$I390,DOSRange,$D390,EAPGRange,$F390,PaidRange,"EAPG")-COUNTIFS($I390:$I$520,$I390,$D390:$D$520,$D390,$F390:$F$520,$F390,$C390:$C$520,"EAPG"),FALSE))</f>
        <v/>
      </c>
      <c r="R390" s="182" t="str" cm="1">
        <f t="array" ref="R390">IF(""=$F390,"",AND("Yes"=$L390,0&lt;SUM(COUNTIFS(WeightRange,"&gt;"&amp;0,DOSRange,$D390,TypeRange,{"2","3","21","22","23","25"}))))</f>
        <v/>
      </c>
      <c r="S390" s="183" t="str">
        <f t="shared" si="47"/>
        <v/>
      </c>
      <c r="T390" s="138"/>
      <c r="U390" s="184" t="str">
        <f t="shared" si="42"/>
        <v/>
      </c>
      <c r="V390" s="185" t="str">
        <f>IF($F390="","",MAX(0.25,IF(AND("2"=$J390,1&lt;COUNTIF(TypeRange,2)),0.5^(COUNTIFS(TypeRange,"2",DOSRange,$D390,WeightRange,"&gt;="&amp;$I390)-COUNTIFS($J390:$J$520,"2",$D390:$D$520,$D390,$I390:$I$520,$I390)),1)))</f>
        <v/>
      </c>
      <c r="W390" s="185" t="str">
        <f>IF($F390="","",MAX(0.25,IF(AND("Yes"=$O390,1&lt;COUNTIFS(AncDiscoRange,"Yes",DOSRange,$D390,EAPGRange,$F390,PaidRange,"EAPG")),0.5^(COUNTIFS(AncDiscoRange,"Yes",WeightRange,"&gt;="&amp;$I390,DOSRange,$D390,EAPGRange,$F390,PaidRange,"EAPG")-COUNTIFS($O390:$O$520,"Yes",$I390:$I$520,$I390,$D390:$D$520,$D390,$F390:$F$520,$F390,$C390:$C$520,"EAPG")),1)))</f>
        <v/>
      </c>
      <c r="X390" s="186" t="str">
        <f t="shared" si="43"/>
        <v/>
      </c>
      <c r="Y390" s="138"/>
      <c r="Z390" s="187" t="str">
        <f t="shared" si="44"/>
        <v/>
      </c>
      <c r="AA390" s="188" t="str">
        <f t="shared" si="48"/>
        <v/>
      </c>
      <c r="AB390" s="189" t="str">
        <f t="shared" si="45"/>
        <v/>
      </c>
    </row>
    <row r="391" spans="2:28" ht="15" x14ac:dyDescent="0.25">
      <c r="B391" s="163">
        <f t="shared" si="49"/>
        <v>371</v>
      </c>
      <c r="C391" s="119"/>
      <c r="D391" s="190"/>
      <c r="E391" s="165"/>
      <c r="F391" s="166"/>
      <c r="G391" s="169" t="str">
        <f>IF(""=F391,"",MATCH(1*$F391,'EAPG Table'!$B:$B,0))</f>
        <v/>
      </c>
      <c r="H391" s="165" t="str" cm="1">
        <f t="array" ref="H391">IF($F391="","",INDEX('EAPG Table'!$C:$C,$G391))</f>
        <v/>
      </c>
      <c r="I391" s="167" t="str" cm="1">
        <f t="array" ref="I391">IF($F391="","",IF("EAPG"&lt;&gt;C391,0,INDEX('EAPG Table'!$I:$I,$G391)))</f>
        <v/>
      </c>
      <c r="J391" s="138" t="str" cm="1">
        <f t="array" ref="J391">IF($F391="", "", INDEX('EAPG Table'!$D:$D, $G391))</f>
        <v/>
      </c>
      <c r="K391" s="119"/>
      <c r="L391" s="224" t="str" cm="1">
        <f t="array" ref="L391">IF(""=$F391,"",TRIM(INDEX('EAPG Table'!$F:$F,$G391)))</f>
        <v/>
      </c>
      <c r="M391" s="163"/>
      <c r="N391" s="138" t="str">
        <f t="shared" si="46"/>
        <v/>
      </c>
      <c r="O391" s="138" t="str">
        <f t="shared" si="41"/>
        <v/>
      </c>
      <c r="P391" s="169" t="str" cm="1">
        <f t="array" ref="P391">IF(""=$F391,"",IF(450=1*$F391,  IF(0&lt;COUNTIFS(WeightRange,"&gt;"&amp;0,TypeRange,"2"), TRUE, IF(AND(0&lt;COUNTIFS(WeightRange,"&gt;"&amp;0,TypeRange,"3"),0=COUNTIFS(WeightRange,"&gt;"&amp;0,TypeRange,{"2","2?"})), FALSE, TRUE)), ""))</f>
        <v/>
      </c>
      <c r="Q391" s="169" t="str">
        <f>IF(""=$F391,"",IF(450=$F391,0&lt;COUNTIFS(WeightRange,"&gt;="&amp;$I391,DOSRange,$D391,EAPGRange,$F391,PaidRange,"EAPG")-COUNTIFS($I391:$I$520,$I391,$D391:$D$520,$D391,$F391:$F$520,$F391,$C391:$C$520,"EAPG"),FALSE))</f>
        <v/>
      </c>
      <c r="R391" s="169" t="str" cm="1">
        <f t="array" ref="R391">IF(""=$F391,"",AND("Yes"=$L391,0&lt;SUM(COUNTIFS(WeightRange,"&gt;"&amp;0,DOSRange,$D391,TypeRange,{"2","3","21","22","23","25"}))))</f>
        <v/>
      </c>
      <c r="S391" s="170" t="str">
        <f t="shared" si="47"/>
        <v/>
      </c>
      <c r="T391" s="138"/>
      <c r="U391" s="177" t="str">
        <f t="shared" si="42"/>
        <v/>
      </c>
      <c r="V391" s="171" t="str">
        <f>IF($F391="","",MAX(0.25,IF(AND("2"=$J391,1&lt;COUNTIF(TypeRange,2)),0.5^(COUNTIFS(TypeRange,"2",DOSRange,$D391,WeightRange,"&gt;="&amp;$I391)-COUNTIFS($J391:$J$520,"2",$D391:$D$520,$D391,$I391:$I$520,$I391)),1)))</f>
        <v/>
      </c>
      <c r="W391" s="171" t="str">
        <f>IF($F391="","",MAX(0.25,IF(AND("Yes"=$O391,1&lt;COUNTIFS(AncDiscoRange,"Yes",DOSRange,$D391,EAPGRange,$F391,PaidRange,"EAPG")),0.5^(COUNTIFS(AncDiscoRange,"Yes",WeightRange,"&gt;="&amp;$I391,DOSRange,$D391,EAPGRange,$F391,PaidRange,"EAPG")-COUNTIFS($O391:$O$520,"Yes",$I391:$I$520,$I391,$D391:$D$520,$D391,$F391:$F$520,$F391,$C391:$C$520,"EAPG")),1)))</f>
        <v/>
      </c>
      <c r="X391" s="172" t="str">
        <f t="shared" si="43"/>
        <v/>
      </c>
      <c r="Y391" s="138"/>
      <c r="Z391" s="173" t="str">
        <f t="shared" si="44"/>
        <v/>
      </c>
      <c r="AA391" s="174" t="str">
        <f t="shared" si="48"/>
        <v/>
      </c>
      <c r="AB391" s="175" t="str">
        <f t="shared" si="45"/>
        <v/>
      </c>
    </row>
    <row r="392" spans="2:28" ht="15" x14ac:dyDescent="0.25">
      <c r="B392" s="163">
        <f t="shared" si="49"/>
        <v>372</v>
      </c>
      <c r="C392" s="119"/>
      <c r="D392" s="190"/>
      <c r="E392" s="165"/>
      <c r="F392" s="166"/>
      <c r="G392" s="169" t="str">
        <f>IF(""=F392,"",MATCH(1*$F392,'EAPG Table'!$B:$B,0))</f>
        <v/>
      </c>
      <c r="H392" s="165" t="str" cm="1">
        <f t="array" ref="H392">IF($F392="","",INDEX('EAPG Table'!$C:$C,$G392))</f>
        <v/>
      </c>
      <c r="I392" s="167" t="str" cm="1">
        <f t="array" ref="I392">IF($F392="","",IF("EAPG"&lt;&gt;C392,0,INDEX('EAPG Table'!$I:$I,$G392)))</f>
        <v/>
      </c>
      <c r="J392" s="138" t="str" cm="1">
        <f t="array" ref="J392">IF($F392="", "", INDEX('EAPG Table'!$D:$D, $G392))</f>
        <v/>
      </c>
      <c r="K392" s="119"/>
      <c r="L392" s="224" t="str" cm="1">
        <f t="array" ref="L392">IF(""=$F392,"",TRIM(INDEX('EAPG Table'!$F:$F,$G392)))</f>
        <v/>
      </c>
      <c r="M392" s="163"/>
      <c r="N392" s="138" t="str">
        <f t="shared" si="46"/>
        <v/>
      </c>
      <c r="O392" s="138" t="str">
        <f t="shared" si="41"/>
        <v/>
      </c>
      <c r="P392" s="169" t="str" cm="1">
        <f t="array" ref="P392">IF(""=$F392,"",IF(450=1*$F392,  IF(0&lt;COUNTIFS(WeightRange,"&gt;"&amp;0,TypeRange,"2"), TRUE, IF(AND(0&lt;COUNTIFS(WeightRange,"&gt;"&amp;0,TypeRange,"3"),0=COUNTIFS(WeightRange,"&gt;"&amp;0,TypeRange,{"2","2?"})), FALSE, TRUE)), ""))</f>
        <v/>
      </c>
      <c r="Q392" s="169" t="str">
        <f>IF(""=$F392,"",IF(450=$F392,0&lt;COUNTIFS(WeightRange,"&gt;="&amp;$I392,DOSRange,$D392,EAPGRange,$F392,PaidRange,"EAPG")-COUNTIFS($I392:$I$520,$I392,$D392:$D$520,$D392,$F392:$F$520,$F392,$C392:$C$520,"EAPG"),FALSE))</f>
        <v/>
      </c>
      <c r="R392" s="169" t="str" cm="1">
        <f t="array" ref="R392">IF(""=$F392,"",AND("Yes"=$L392,0&lt;SUM(COUNTIFS(WeightRange,"&gt;"&amp;0,DOSRange,$D392,TypeRange,{"2","3","21","22","23","25"}))))</f>
        <v/>
      </c>
      <c r="S392" s="170" t="str">
        <f t="shared" si="47"/>
        <v/>
      </c>
      <c r="T392" s="138"/>
      <c r="U392" s="177" t="str">
        <f t="shared" si="42"/>
        <v/>
      </c>
      <c r="V392" s="171" t="str">
        <f>IF($F392="","",MAX(0.25,IF(AND("2"=$J392,1&lt;COUNTIF(TypeRange,2)),0.5^(COUNTIFS(TypeRange,"2",DOSRange,$D392,WeightRange,"&gt;="&amp;$I392)-COUNTIFS($J392:$J$520,"2",$D392:$D$520,$D392,$I392:$I$520,$I392)),1)))</f>
        <v/>
      </c>
      <c r="W392" s="171" t="str">
        <f>IF($F392="","",MAX(0.25,IF(AND("Yes"=$O392,1&lt;COUNTIFS(AncDiscoRange,"Yes",DOSRange,$D392,EAPGRange,$F392,PaidRange,"EAPG")),0.5^(COUNTIFS(AncDiscoRange,"Yes",WeightRange,"&gt;="&amp;$I392,DOSRange,$D392,EAPGRange,$F392,PaidRange,"EAPG")-COUNTIFS($O392:$O$520,"Yes",$I392:$I$520,$I392,$D392:$D$520,$D392,$F392:$F$520,$F392,$C392:$C$520,"EAPG")),1)))</f>
        <v/>
      </c>
      <c r="X392" s="172" t="str">
        <f t="shared" si="43"/>
        <v/>
      </c>
      <c r="Y392" s="138"/>
      <c r="Z392" s="173" t="str">
        <f t="shared" si="44"/>
        <v/>
      </c>
      <c r="AA392" s="174" t="str">
        <f t="shared" si="48"/>
        <v/>
      </c>
      <c r="AB392" s="175" t="str">
        <f t="shared" si="45"/>
        <v/>
      </c>
    </row>
    <row r="393" spans="2:28" ht="15" x14ac:dyDescent="0.25">
      <c r="B393" s="163">
        <f t="shared" si="49"/>
        <v>373</v>
      </c>
      <c r="C393" s="119"/>
      <c r="D393" s="190"/>
      <c r="E393" s="165"/>
      <c r="F393" s="166"/>
      <c r="G393" s="169" t="str">
        <f>IF(""=F393,"",MATCH(1*$F393,'EAPG Table'!$B:$B,0))</f>
        <v/>
      </c>
      <c r="H393" s="165" t="str" cm="1">
        <f t="array" ref="H393">IF($F393="","",INDEX('EAPG Table'!$C:$C,$G393))</f>
        <v/>
      </c>
      <c r="I393" s="167" t="str" cm="1">
        <f t="array" ref="I393">IF($F393="","",IF("EAPG"&lt;&gt;C393,0,INDEX('EAPG Table'!$I:$I,$G393)))</f>
        <v/>
      </c>
      <c r="J393" s="138" t="str" cm="1">
        <f t="array" ref="J393">IF($F393="", "", INDEX('EAPG Table'!$D:$D, $G393))</f>
        <v/>
      </c>
      <c r="K393" s="119"/>
      <c r="L393" s="224" t="str" cm="1">
        <f t="array" ref="L393">IF(""=$F393,"",TRIM(INDEX('EAPG Table'!$F:$F,$G393)))</f>
        <v/>
      </c>
      <c r="M393" s="163"/>
      <c r="N393" s="138" t="str">
        <f t="shared" si="46"/>
        <v/>
      </c>
      <c r="O393" s="138" t="str">
        <f t="shared" si="41"/>
        <v/>
      </c>
      <c r="P393" s="169" t="str" cm="1">
        <f t="array" ref="P393">IF(""=$F393,"",IF(450=1*$F393,  IF(0&lt;COUNTIFS(WeightRange,"&gt;"&amp;0,TypeRange,"2"), TRUE, IF(AND(0&lt;COUNTIFS(WeightRange,"&gt;"&amp;0,TypeRange,"3"),0=COUNTIFS(WeightRange,"&gt;"&amp;0,TypeRange,{"2","2?"})), FALSE, TRUE)), ""))</f>
        <v/>
      </c>
      <c r="Q393" s="169" t="str">
        <f>IF(""=$F393,"",IF(450=$F393,0&lt;COUNTIFS(WeightRange,"&gt;="&amp;$I393,DOSRange,$D393,EAPGRange,$F393,PaidRange,"EAPG")-COUNTIFS($I393:$I$520,$I393,$D393:$D$520,$D393,$F393:$F$520,$F393,$C393:$C$520,"EAPG"),FALSE))</f>
        <v/>
      </c>
      <c r="R393" s="169" t="str" cm="1">
        <f t="array" ref="R393">IF(""=$F393,"",AND("Yes"=$L393,0&lt;SUM(COUNTIFS(WeightRange,"&gt;"&amp;0,DOSRange,$D393,TypeRange,{"2","3","21","22","23","25"}))))</f>
        <v/>
      </c>
      <c r="S393" s="170" t="str">
        <f t="shared" si="47"/>
        <v/>
      </c>
      <c r="T393" s="138"/>
      <c r="U393" s="177" t="str">
        <f t="shared" si="42"/>
        <v/>
      </c>
      <c r="V393" s="171" t="str">
        <f>IF($F393="","",MAX(0.25,IF(AND("2"=$J393,1&lt;COUNTIF(TypeRange,2)),0.5^(COUNTIFS(TypeRange,"2",DOSRange,$D393,WeightRange,"&gt;="&amp;$I393)-COUNTIFS($J393:$J$520,"2",$D393:$D$520,$D393,$I393:$I$520,$I393)),1)))</f>
        <v/>
      </c>
      <c r="W393" s="171" t="str">
        <f>IF($F393="","",MAX(0.25,IF(AND("Yes"=$O393,1&lt;COUNTIFS(AncDiscoRange,"Yes",DOSRange,$D393,EAPGRange,$F393,PaidRange,"EAPG")),0.5^(COUNTIFS(AncDiscoRange,"Yes",WeightRange,"&gt;="&amp;$I393,DOSRange,$D393,EAPGRange,$F393,PaidRange,"EAPG")-COUNTIFS($O393:$O$520,"Yes",$I393:$I$520,$I393,$D393:$D$520,$D393,$F393:$F$520,$F393,$C393:$C$520,"EAPG")),1)))</f>
        <v/>
      </c>
      <c r="X393" s="172" t="str">
        <f t="shared" si="43"/>
        <v/>
      </c>
      <c r="Y393" s="138"/>
      <c r="Z393" s="173" t="str">
        <f t="shared" si="44"/>
        <v/>
      </c>
      <c r="AA393" s="174" t="str">
        <f t="shared" si="48"/>
        <v/>
      </c>
      <c r="AB393" s="175" t="str">
        <f t="shared" si="45"/>
        <v/>
      </c>
    </row>
    <row r="394" spans="2:28" ht="15" x14ac:dyDescent="0.25">
      <c r="B394" s="163">
        <f t="shared" si="49"/>
        <v>374</v>
      </c>
      <c r="C394" s="119"/>
      <c r="D394" s="190"/>
      <c r="E394" s="165"/>
      <c r="F394" s="166"/>
      <c r="G394" s="169" t="str">
        <f>IF(""=F394,"",MATCH(1*$F394,'EAPG Table'!$B:$B,0))</f>
        <v/>
      </c>
      <c r="H394" s="165" t="str" cm="1">
        <f t="array" ref="H394">IF($F394="","",INDEX('EAPG Table'!$C:$C,$G394))</f>
        <v/>
      </c>
      <c r="I394" s="167" t="str" cm="1">
        <f t="array" ref="I394">IF($F394="","",IF("EAPG"&lt;&gt;C394,0,INDEX('EAPG Table'!$I:$I,$G394)))</f>
        <v/>
      </c>
      <c r="J394" s="138" t="str" cm="1">
        <f t="array" ref="J394">IF($F394="", "", INDEX('EAPG Table'!$D:$D, $G394))</f>
        <v/>
      </c>
      <c r="K394" s="119"/>
      <c r="L394" s="224" t="str" cm="1">
        <f t="array" ref="L394">IF(""=$F394,"",TRIM(INDEX('EAPG Table'!$F:$F,$G394)))</f>
        <v/>
      </c>
      <c r="M394" s="163"/>
      <c r="N394" s="138" t="str">
        <f t="shared" si="46"/>
        <v/>
      </c>
      <c r="O394" s="138" t="str">
        <f t="shared" si="41"/>
        <v/>
      </c>
      <c r="P394" s="169" t="str" cm="1">
        <f t="array" ref="P394">IF(""=$F394,"",IF(450=1*$F394,  IF(0&lt;COUNTIFS(WeightRange,"&gt;"&amp;0,TypeRange,"2"), TRUE, IF(AND(0&lt;COUNTIFS(WeightRange,"&gt;"&amp;0,TypeRange,"3"),0=COUNTIFS(WeightRange,"&gt;"&amp;0,TypeRange,{"2","2?"})), FALSE, TRUE)), ""))</f>
        <v/>
      </c>
      <c r="Q394" s="169" t="str">
        <f>IF(""=$F394,"",IF(450=$F394,0&lt;COUNTIFS(WeightRange,"&gt;="&amp;$I394,DOSRange,$D394,EAPGRange,$F394,PaidRange,"EAPG")-COUNTIFS($I394:$I$520,$I394,$D394:$D$520,$D394,$F394:$F$520,$F394,$C394:$C$520,"EAPG"),FALSE))</f>
        <v/>
      </c>
      <c r="R394" s="169" t="str" cm="1">
        <f t="array" ref="R394">IF(""=$F394,"",AND("Yes"=$L394,0&lt;SUM(COUNTIFS(WeightRange,"&gt;"&amp;0,DOSRange,$D394,TypeRange,{"2","3","21","22","23","25"}))))</f>
        <v/>
      </c>
      <c r="S394" s="170" t="str">
        <f t="shared" si="47"/>
        <v/>
      </c>
      <c r="T394" s="138"/>
      <c r="U394" s="177" t="str">
        <f t="shared" si="42"/>
        <v/>
      </c>
      <c r="V394" s="171" t="str">
        <f>IF($F394="","",MAX(0.25,IF(AND("2"=$J394,1&lt;COUNTIF(TypeRange,2)),0.5^(COUNTIFS(TypeRange,"2",DOSRange,$D394,WeightRange,"&gt;="&amp;$I394)-COUNTIFS($J394:$J$520,"2",$D394:$D$520,$D394,$I394:$I$520,$I394)),1)))</f>
        <v/>
      </c>
      <c r="W394" s="171" t="str">
        <f>IF($F394="","",MAX(0.25,IF(AND("Yes"=$O394,1&lt;COUNTIFS(AncDiscoRange,"Yes",DOSRange,$D394,EAPGRange,$F394,PaidRange,"EAPG")),0.5^(COUNTIFS(AncDiscoRange,"Yes",WeightRange,"&gt;="&amp;$I394,DOSRange,$D394,EAPGRange,$F394,PaidRange,"EAPG")-COUNTIFS($O394:$O$520,"Yes",$I394:$I$520,$I394,$D394:$D$520,$D394,$F394:$F$520,$F394,$C394:$C$520,"EAPG")),1)))</f>
        <v/>
      </c>
      <c r="X394" s="172" t="str">
        <f t="shared" si="43"/>
        <v/>
      </c>
      <c r="Y394" s="138"/>
      <c r="Z394" s="173" t="str">
        <f t="shared" si="44"/>
        <v/>
      </c>
      <c r="AA394" s="174" t="str">
        <f t="shared" si="48"/>
        <v/>
      </c>
      <c r="AB394" s="175" t="str">
        <f t="shared" si="45"/>
        <v/>
      </c>
    </row>
    <row r="395" spans="2:28" ht="15" x14ac:dyDescent="0.25">
      <c r="B395" s="178">
        <f t="shared" si="49"/>
        <v>375</v>
      </c>
      <c r="C395" s="120"/>
      <c r="D395" s="191"/>
      <c r="E395" s="179"/>
      <c r="F395" s="166"/>
      <c r="G395" s="182" t="str">
        <f>IF(""=F395,"",MATCH(1*$F395,'EAPG Table'!$B:$B,0))</f>
        <v/>
      </c>
      <c r="H395" s="179" t="str" cm="1">
        <f t="array" ref="H395">IF($F395="","",INDEX('EAPG Table'!$C:$C,$G395))</f>
        <v/>
      </c>
      <c r="I395" s="180" t="str" cm="1">
        <f t="array" ref="I395">IF($F395="","",IF("EAPG"&lt;&gt;C395,0,INDEX('EAPG Table'!$I:$I,$G395)))</f>
        <v/>
      </c>
      <c r="J395" s="181" t="str" cm="1">
        <f t="array" ref="J395">IF($F395="", "", INDEX('EAPG Table'!$D:$D, $G395))</f>
        <v/>
      </c>
      <c r="K395" s="120"/>
      <c r="L395" s="225" t="str" cm="1">
        <f t="array" ref="L395">IF(""=$F395,"",TRIM(INDEX('EAPG Table'!$F:$F,$G395)))</f>
        <v/>
      </c>
      <c r="M395" s="163"/>
      <c r="N395" s="181" t="str">
        <f t="shared" si="46"/>
        <v/>
      </c>
      <c r="O395" s="181" t="str">
        <f t="shared" si="41"/>
        <v/>
      </c>
      <c r="P395" s="182" t="str" cm="1">
        <f t="array" ref="P395">IF(""=$F395,"",IF(450=1*$F395,  IF(0&lt;COUNTIFS(WeightRange,"&gt;"&amp;0,TypeRange,"2"), TRUE, IF(AND(0&lt;COUNTIFS(WeightRange,"&gt;"&amp;0,TypeRange,"3"),0=COUNTIFS(WeightRange,"&gt;"&amp;0,TypeRange,{"2","2?"})), FALSE, TRUE)), ""))</f>
        <v/>
      </c>
      <c r="Q395" s="182" t="str">
        <f>IF(""=$F395,"",IF(450=$F395,0&lt;COUNTIFS(WeightRange,"&gt;="&amp;$I395,DOSRange,$D395,EAPGRange,$F395,PaidRange,"EAPG")-COUNTIFS($I395:$I$520,$I395,$D395:$D$520,$D395,$F395:$F$520,$F395,$C395:$C$520,"EAPG"),FALSE))</f>
        <v/>
      </c>
      <c r="R395" s="182" t="str" cm="1">
        <f t="array" ref="R395">IF(""=$F395,"",AND("Yes"=$L395,0&lt;SUM(COUNTIFS(WeightRange,"&gt;"&amp;0,DOSRange,$D395,TypeRange,{"2","3","21","22","23","25"}))))</f>
        <v/>
      </c>
      <c r="S395" s="183" t="str">
        <f t="shared" si="47"/>
        <v/>
      </c>
      <c r="T395" s="138"/>
      <c r="U395" s="184" t="str">
        <f t="shared" si="42"/>
        <v/>
      </c>
      <c r="V395" s="185" t="str">
        <f>IF($F395="","",MAX(0.25,IF(AND("2"=$J395,1&lt;COUNTIF(TypeRange,2)),0.5^(COUNTIFS(TypeRange,"2",DOSRange,$D395,WeightRange,"&gt;="&amp;$I395)-COUNTIFS($J395:$J$520,"2",$D395:$D$520,$D395,$I395:$I$520,$I395)),1)))</f>
        <v/>
      </c>
      <c r="W395" s="185" t="str">
        <f>IF($F395="","",MAX(0.25,IF(AND("Yes"=$O395,1&lt;COUNTIFS(AncDiscoRange,"Yes",DOSRange,$D395,EAPGRange,$F395,PaidRange,"EAPG")),0.5^(COUNTIFS(AncDiscoRange,"Yes",WeightRange,"&gt;="&amp;$I395,DOSRange,$D395,EAPGRange,$F395,PaidRange,"EAPG")-COUNTIFS($O395:$O$520,"Yes",$I395:$I$520,$I395,$D395:$D$520,$D395,$F395:$F$520,$F395,$C395:$C$520,"EAPG")),1)))</f>
        <v/>
      </c>
      <c r="X395" s="186" t="str">
        <f t="shared" si="43"/>
        <v/>
      </c>
      <c r="Y395" s="138"/>
      <c r="Z395" s="187" t="str">
        <f t="shared" si="44"/>
        <v/>
      </c>
      <c r="AA395" s="188" t="str">
        <f t="shared" si="48"/>
        <v/>
      </c>
      <c r="AB395" s="189" t="str">
        <f t="shared" si="45"/>
        <v/>
      </c>
    </row>
    <row r="396" spans="2:28" ht="15" x14ac:dyDescent="0.25">
      <c r="B396" s="163">
        <f t="shared" si="49"/>
        <v>376</v>
      </c>
      <c r="C396" s="119"/>
      <c r="D396" s="190"/>
      <c r="E396" s="165"/>
      <c r="F396" s="166"/>
      <c r="G396" s="169" t="str">
        <f>IF(""=F396,"",MATCH(1*$F396,'EAPG Table'!$B:$B,0))</f>
        <v/>
      </c>
      <c r="H396" s="165" t="str" cm="1">
        <f t="array" ref="H396">IF($F396="","",INDEX('EAPG Table'!$C:$C,$G396))</f>
        <v/>
      </c>
      <c r="I396" s="167" t="str" cm="1">
        <f t="array" ref="I396">IF($F396="","",IF("EAPG"&lt;&gt;C396,0,INDEX('EAPG Table'!$I:$I,$G396)))</f>
        <v/>
      </c>
      <c r="J396" s="138" t="str" cm="1">
        <f t="array" ref="J396">IF($F396="", "", INDEX('EAPG Table'!$D:$D, $G396))</f>
        <v/>
      </c>
      <c r="K396" s="119"/>
      <c r="L396" s="224" t="str" cm="1">
        <f t="array" ref="L396">IF(""=$F396,"",TRIM(INDEX('EAPG Table'!$F:$F,$G396)))</f>
        <v/>
      </c>
      <c r="M396" s="163"/>
      <c r="N396" s="138" t="str">
        <f t="shared" si="46"/>
        <v/>
      </c>
      <c r="O396" s="138" t="str">
        <f t="shared" si="41"/>
        <v/>
      </c>
      <c r="P396" s="169" t="str" cm="1">
        <f t="array" ref="P396">IF(""=$F396,"",IF(450=1*$F396,  IF(0&lt;COUNTIFS(WeightRange,"&gt;"&amp;0,TypeRange,"2"), TRUE, IF(AND(0&lt;COUNTIFS(WeightRange,"&gt;"&amp;0,TypeRange,"3"),0=COUNTIFS(WeightRange,"&gt;"&amp;0,TypeRange,{"2","2?"})), FALSE, TRUE)), ""))</f>
        <v/>
      </c>
      <c r="Q396" s="169" t="str">
        <f>IF(""=$F396,"",IF(450=$F396,0&lt;COUNTIFS(WeightRange,"&gt;="&amp;$I396,DOSRange,$D396,EAPGRange,$F396,PaidRange,"EAPG")-COUNTIFS($I396:$I$520,$I396,$D396:$D$520,$D396,$F396:$F$520,$F396,$C396:$C$520,"EAPG"),FALSE))</f>
        <v/>
      </c>
      <c r="R396" s="169" t="str" cm="1">
        <f t="array" ref="R396">IF(""=$F396,"",AND("Yes"=$L396,0&lt;SUM(COUNTIFS(WeightRange,"&gt;"&amp;0,DOSRange,$D396,TypeRange,{"2","3","21","22","23","25"}))))</f>
        <v/>
      </c>
      <c r="S396" s="170" t="str">
        <f t="shared" si="47"/>
        <v/>
      </c>
      <c r="T396" s="138"/>
      <c r="U396" s="177" t="str">
        <f t="shared" si="42"/>
        <v/>
      </c>
      <c r="V396" s="171" t="str">
        <f>IF($F396="","",MAX(0.25,IF(AND("2"=$J396,1&lt;COUNTIF(TypeRange,2)),0.5^(COUNTIFS(TypeRange,"2",DOSRange,$D396,WeightRange,"&gt;="&amp;$I396)-COUNTIFS($J396:$J$520,"2",$D396:$D$520,$D396,$I396:$I$520,$I396)),1)))</f>
        <v/>
      </c>
      <c r="W396" s="171" t="str">
        <f>IF($F396="","",MAX(0.25,IF(AND("Yes"=$O396,1&lt;COUNTIFS(AncDiscoRange,"Yes",DOSRange,$D396,EAPGRange,$F396,PaidRange,"EAPG")),0.5^(COUNTIFS(AncDiscoRange,"Yes",WeightRange,"&gt;="&amp;$I396,DOSRange,$D396,EAPGRange,$F396,PaidRange,"EAPG")-COUNTIFS($O396:$O$520,"Yes",$I396:$I$520,$I396,$D396:$D$520,$D396,$F396:$F$520,$F396,$C396:$C$520,"EAPG")),1)))</f>
        <v/>
      </c>
      <c r="X396" s="172" t="str">
        <f t="shared" si="43"/>
        <v/>
      </c>
      <c r="Y396" s="138"/>
      <c r="Z396" s="173" t="str">
        <f t="shared" si="44"/>
        <v/>
      </c>
      <c r="AA396" s="174" t="str">
        <f t="shared" si="48"/>
        <v/>
      </c>
      <c r="AB396" s="175" t="str">
        <f t="shared" si="45"/>
        <v/>
      </c>
    </row>
    <row r="397" spans="2:28" ht="15" x14ac:dyDescent="0.25">
      <c r="B397" s="163">
        <f t="shared" si="49"/>
        <v>377</v>
      </c>
      <c r="C397" s="119"/>
      <c r="D397" s="190"/>
      <c r="E397" s="165"/>
      <c r="F397" s="166"/>
      <c r="G397" s="169" t="str">
        <f>IF(""=F397,"",MATCH(1*$F397,'EAPG Table'!$B:$B,0))</f>
        <v/>
      </c>
      <c r="H397" s="165" t="str" cm="1">
        <f t="array" ref="H397">IF($F397="","",INDEX('EAPG Table'!$C:$C,$G397))</f>
        <v/>
      </c>
      <c r="I397" s="167" t="str" cm="1">
        <f t="array" ref="I397">IF($F397="","",IF("EAPG"&lt;&gt;C397,0,INDEX('EAPG Table'!$I:$I,$G397)))</f>
        <v/>
      </c>
      <c r="J397" s="138" t="str" cm="1">
        <f t="array" ref="J397">IF($F397="", "", INDEX('EAPG Table'!$D:$D, $G397))</f>
        <v/>
      </c>
      <c r="K397" s="119"/>
      <c r="L397" s="224" t="str" cm="1">
        <f t="array" ref="L397">IF(""=$F397,"",TRIM(INDEX('EAPG Table'!$F:$F,$G397)))</f>
        <v/>
      </c>
      <c r="M397" s="163"/>
      <c r="N397" s="138" t="str">
        <f t="shared" si="46"/>
        <v/>
      </c>
      <c r="O397" s="138" t="str">
        <f t="shared" si="41"/>
        <v/>
      </c>
      <c r="P397" s="169" t="str" cm="1">
        <f t="array" ref="P397">IF(""=$F397,"",IF(450=1*$F397,  IF(0&lt;COUNTIFS(WeightRange,"&gt;"&amp;0,TypeRange,"2"), TRUE, IF(AND(0&lt;COUNTIFS(WeightRange,"&gt;"&amp;0,TypeRange,"3"),0=COUNTIFS(WeightRange,"&gt;"&amp;0,TypeRange,{"2","2?"})), FALSE, TRUE)), ""))</f>
        <v/>
      </c>
      <c r="Q397" s="169" t="str">
        <f>IF(""=$F397,"",IF(450=$F397,0&lt;COUNTIFS(WeightRange,"&gt;="&amp;$I397,DOSRange,$D397,EAPGRange,$F397,PaidRange,"EAPG")-COUNTIFS($I397:$I$520,$I397,$D397:$D$520,$D397,$F397:$F$520,$F397,$C397:$C$520,"EAPG"),FALSE))</f>
        <v/>
      </c>
      <c r="R397" s="169" t="str" cm="1">
        <f t="array" ref="R397">IF(""=$F397,"",AND("Yes"=$L397,0&lt;SUM(COUNTIFS(WeightRange,"&gt;"&amp;0,DOSRange,$D397,TypeRange,{"2","3","21","22","23","25"}))))</f>
        <v/>
      </c>
      <c r="S397" s="170" t="str">
        <f t="shared" si="47"/>
        <v/>
      </c>
      <c r="T397" s="138"/>
      <c r="U397" s="177" t="str">
        <f t="shared" si="42"/>
        <v/>
      </c>
      <c r="V397" s="171" t="str">
        <f>IF($F397="","",MAX(0.25,IF(AND("2"=$J397,1&lt;COUNTIF(TypeRange,2)),0.5^(COUNTIFS(TypeRange,"2",DOSRange,$D397,WeightRange,"&gt;="&amp;$I397)-COUNTIFS($J397:$J$520,"2",$D397:$D$520,$D397,$I397:$I$520,$I397)),1)))</f>
        <v/>
      </c>
      <c r="W397" s="171" t="str">
        <f>IF($F397="","",MAX(0.25,IF(AND("Yes"=$O397,1&lt;COUNTIFS(AncDiscoRange,"Yes",DOSRange,$D397,EAPGRange,$F397,PaidRange,"EAPG")),0.5^(COUNTIFS(AncDiscoRange,"Yes",WeightRange,"&gt;="&amp;$I397,DOSRange,$D397,EAPGRange,$F397,PaidRange,"EAPG")-COUNTIFS($O397:$O$520,"Yes",$I397:$I$520,$I397,$D397:$D$520,$D397,$F397:$F$520,$F397,$C397:$C$520,"EAPG")),1)))</f>
        <v/>
      </c>
      <c r="X397" s="172" t="str">
        <f t="shared" si="43"/>
        <v/>
      </c>
      <c r="Y397" s="138"/>
      <c r="Z397" s="173" t="str">
        <f t="shared" si="44"/>
        <v/>
      </c>
      <c r="AA397" s="174" t="str">
        <f t="shared" si="48"/>
        <v/>
      </c>
      <c r="AB397" s="175" t="str">
        <f t="shared" si="45"/>
        <v/>
      </c>
    </row>
    <row r="398" spans="2:28" ht="15" x14ac:dyDescent="0.25">
      <c r="B398" s="163">
        <f t="shared" si="49"/>
        <v>378</v>
      </c>
      <c r="C398" s="119"/>
      <c r="D398" s="190"/>
      <c r="E398" s="165"/>
      <c r="F398" s="166"/>
      <c r="G398" s="169" t="str">
        <f>IF(""=F398,"",MATCH(1*$F398,'EAPG Table'!$B:$B,0))</f>
        <v/>
      </c>
      <c r="H398" s="165" t="str" cm="1">
        <f t="array" ref="H398">IF($F398="","",INDEX('EAPG Table'!$C:$C,$G398))</f>
        <v/>
      </c>
      <c r="I398" s="167" t="str" cm="1">
        <f t="array" ref="I398">IF($F398="","",IF("EAPG"&lt;&gt;C398,0,INDEX('EAPG Table'!$I:$I,$G398)))</f>
        <v/>
      </c>
      <c r="J398" s="138" t="str" cm="1">
        <f t="array" ref="J398">IF($F398="", "", INDEX('EAPG Table'!$D:$D, $G398))</f>
        <v/>
      </c>
      <c r="K398" s="119"/>
      <c r="L398" s="224" t="str" cm="1">
        <f t="array" ref="L398">IF(""=$F398,"",TRIM(INDEX('EAPG Table'!$F:$F,$G398)))</f>
        <v/>
      </c>
      <c r="M398" s="163"/>
      <c r="N398" s="138" t="str">
        <f t="shared" si="46"/>
        <v/>
      </c>
      <c r="O398" s="138" t="str">
        <f t="shared" si="41"/>
        <v/>
      </c>
      <c r="P398" s="169" t="str" cm="1">
        <f t="array" ref="P398">IF(""=$F398,"",IF(450=1*$F398,  IF(0&lt;COUNTIFS(WeightRange,"&gt;"&amp;0,TypeRange,"2"), TRUE, IF(AND(0&lt;COUNTIFS(WeightRange,"&gt;"&amp;0,TypeRange,"3"),0=COUNTIFS(WeightRange,"&gt;"&amp;0,TypeRange,{"2","2?"})), FALSE, TRUE)), ""))</f>
        <v/>
      </c>
      <c r="Q398" s="169" t="str">
        <f>IF(""=$F398,"",IF(450=$F398,0&lt;COUNTIFS(WeightRange,"&gt;="&amp;$I398,DOSRange,$D398,EAPGRange,$F398,PaidRange,"EAPG")-COUNTIFS($I398:$I$520,$I398,$D398:$D$520,$D398,$F398:$F$520,$F398,$C398:$C$520,"EAPG"),FALSE))</f>
        <v/>
      </c>
      <c r="R398" s="169" t="str" cm="1">
        <f t="array" ref="R398">IF(""=$F398,"",AND("Yes"=$L398,0&lt;SUM(COUNTIFS(WeightRange,"&gt;"&amp;0,DOSRange,$D398,TypeRange,{"2","3","21","22","23","25"}))))</f>
        <v/>
      </c>
      <c r="S398" s="170" t="str">
        <f t="shared" si="47"/>
        <v/>
      </c>
      <c r="T398" s="138"/>
      <c r="U398" s="177" t="str">
        <f t="shared" si="42"/>
        <v/>
      </c>
      <c r="V398" s="171" t="str">
        <f>IF($F398="","",MAX(0.25,IF(AND("2"=$J398,1&lt;COUNTIF(TypeRange,2)),0.5^(COUNTIFS(TypeRange,"2",DOSRange,$D398,WeightRange,"&gt;="&amp;$I398)-COUNTIFS($J398:$J$520,"2",$D398:$D$520,$D398,$I398:$I$520,$I398)),1)))</f>
        <v/>
      </c>
      <c r="W398" s="171" t="str">
        <f>IF($F398="","",MAX(0.25,IF(AND("Yes"=$O398,1&lt;COUNTIFS(AncDiscoRange,"Yes",DOSRange,$D398,EAPGRange,$F398,PaidRange,"EAPG")),0.5^(COUNTIFS(AncDiscoRange,"Yes",WeightRange,"&gt;="&amp;$I398,DOSRange,$D398,EAPGRange,$F398,PaidRange,"EAPG")-COUNTIFS($O398:$O$520,"Yes",$I398:$I$520,$I398,$D398:$D$520,$D398,$F398:$F$520,$F398,$C398:$C$520,"EAPG")),1)))</f>
        <v/>
      </c>
      <c r="X398" s="172" t="str">
        <f t="shared" si="43"/>
        <v/>
      </c>
      <c r="Y398" s="138"/>
      <c r="Z398" s="173" t="str">
        <f t="shared" si="44"/>
        <v/>
      </c>
      <c r="AA398" s="174" t="str">
        <f t="shared" si="48"/>
        <v/>
      </c>
      <c r="AB398" s="175" t="str">
        <f t="shared" si="45"/>
        <v/>
      </c>
    </row>
    <row r="399" spans="2:28" ht="15" x14ac:dyDescent="0.25">
      <c r="B399" s="163">
        <f t="shared" si="49"/>
        <v>379</v>
      </c>
      <c r="C399" s="119"/>
      <c r="D399" s="190"/>
      <c r="E399" s="165"/>
      <c r="F399" s="166"/>
      <c r="G399" s="169" t="str">
        <f>IF(""=F399,"",MATCH(1*$F399,'EAPG Table'!$B:$B,0))</f>
        <v/>
      </c>
      <c r="H399" s="165" t="str" cm="1">
        <f t="array" ref="H399">IF($F399="","",INDEX('EAPG Table'!$C:$C,$G399))</f>
        <v/>
      </c>
      <c r="I399" s="167" t="str" cm="1">
        <f t="array" ref="I399">IF($F399="","",IF("EAPG"&lt;&gt;C399,0,INDEX('EAPG Table'!$I:$I,$G399)))</f>
        <v/>
      </c>
      <c r="J399" s="138" t="str" cm="1">
        <f t="array" ref="J399">IF($F399="", "", INDEX('EAPG Table'!$D:$D, $G399))</f>
        <v/>
      </c>
      <c r="K399" s="119"/>
      <c r="L399" s="224" t="str" cm="1">
        <f t="array" ref="L399">IF(""=$F399,"",TRIM(INDEX('EAPG Table'!$F:$F,$G399)))</f>
        <v/>
      </c>
      <c r="M399" s="163"/>
      <c r="N399" s="138" t="str">
        <f t="shared" si="46"/>
        <v/>
      </c>
      <c r="O399" s="138" t="str">
        <f t="shared" si="41"/>
        <v/>
      </c>
      <c r="P399" s="169" t="str" cm="1">
        <f t="array" ref="P399">IF(""=$F399,"",IF(450=1*$F399,  IF(0&lt;COUNTIFS(WeightRange,"&gt;"&amp;0,TypeRange,"2"), TRUE, IF(AND(0&lt;COUNTIFS(WeightRange,"&gt;"&amp;0,TypeRange,"3"),0=COUNTIFS(WeightRange,"&gt;"&amp;0,TypeRange,{"2","2?"})), FALSE, TRUE)), ""))</f>
        <v/>
      </c>
      <c r="Q399" s="169" t="str">
        <f>IF(""=$F399,"",IF(450=$F399,0&lt;COUNTIFS(WeightRange,"&gt;="&amp;$I399,DOSRange,$D399,EAPGRange,$F399,PaidRange,"EAPG")-COUNTIFS($I399:$I$520,$I399,$D399:$D$520,$D399,$F399:$F$520,$F399,$C399:$C$520,"EAPG"),FALSE))</f>
        <v/>
      </c>
      <c r="R399" s="169" t="str" cm="1">
        <f t="array" ref="R399">IF(""=$F399,"",AND("Yes"=$L399,0&lt;SUM(COUNTIFS(WeightRange,"&gt;"&amp;0,DOSRange,$D399,TypeRange,{"2","3","21","22","23","25"}))))</f>
        <v/>
      </c>
      <c r="S399" s="170" t="str">
        <f t="shared" si="47"/>
        <v/>
      </c>
      <c r="T399" s="138"/>
      <c r="U399" s="177" t="str">
        <f t="shared" si="42"/>
        <v/>
      </c>
      <c r="V399" s="171" t="str">
        <f>IF($F399="","",MAX(0.25,IF(AND("2"=$J399,1&lt;COUNTIF(TypeRange,2)),0.5^(COUNTIFS(TypeRange,"2",DOSRange,$D399,WeightRange,"&gt;="&amp;$I399)-COUNTIFS($J399:$J$520,"2",$D399:$D$520,$D399,$I399:$I$520,$I399)),1)))</f>
        <v/>
      </c>
      <c r="W399" s="171" t="str">
        <f>IF($F399="","",MAX(0.25,IF(AND("Yes"=$O399,1&lt;COUNTIFS(AncDiscoRange,"Yes",DOSRange,$D399,EAPGRange,$F399,PaidRange,"EAPG")),0.5^(COUNTIFS(AncDiscoRange,"Yes",WeightRange,"&gt;="&amp;$I399,DOSRange,$D399,EAPGRange,$F399,PaidRange,"EAPG")-COUNTIFS($O399:$O$520,"Yes",$I399:$I$520,$I399,$D399:$D$520,$D399,$F399:$F$520,$F399,$C399:$C$520,"EAPG")),1)))</f>
        <v/>
      </c>
      <c r="X399" s="172" t="str">
        <f t="shared" si="43"/>
        <v/>
      </c>
      <c r="Y399" s="138"/>
      <c r="Z399" s="173" t="str">
        <f t="shared" si="44"/>
        <v/>
      </c>
      <c r="AA399" s="174" t="str">
        <f t="shared" si="48"/>
        <v/>
      </c>
      <c r="AB399" s="175" t="str">
        <f t="shared" si="45"/>
        <v/>
      </c>
    </row>
    <row r="400" spans="2:28" ht="15" x14ac:dyDescent="0.25">
      <c r="B400" s="178">
        <f t="shared" si="49"/>
        <v>380</v>
      </c>
      <c r="C400" s="120"/>
      <c r="D400" s="191"/>
      <c r="E400" s="179"/>
      <c r="F400" s="166"/>
      <c r="G400" s="182" t="str">
        <f>IF(""=F400,"",MATCH(1*$F400,'EAPG Table'!$B:$B,0))</f>
        <v/>
      </c>
      <c r="H400" s="179" t="str" cm="1">
        <f t="array" ref="H400">IF($F400="","",INDEX('EAPG Table'!$C:$C,$G400))</f>
        <v/>
      </c>
      <c r="I400" s="180" t="str" cm="1">
        <f t="array" ref="I400">IF($F400="","",IF("EAPG"&lt;&gt;C400,0,INDEX('EAPG Table'!$I:$I,$G400)))</f>
        <v/>
      </c>
      <c r="J400" s="181" t="str" cm="1">
        <f t="array" ref="J400">IF($F400="", "", INDEX('EAPG Table'!$D:$D, $G400))</f>
        <v/>
      </c>
      <c r="K400" s="120"/>
      <c r="L400" s="225" t="str" cm="1">
        <f t="array" ref="L400">IF(""=$F400,"",TRIM(INDEX('EAPG Table'!$F:$F,$G400)))</f>
        <v/>
      </c>
      <c r="M400" s="163"/>
      <c r="N400" s="181" t="str">
        <f t="shared" si="46"/>
        <v/>
      </c>
      <c r="O400" s="181" t="str">
        <f t="shared" si="41"/>
        <v/>
      </c>
      <c r="P400" s="182" t="str" cm="1">
        <f t="array" ref="P400">IF(""=$F400,"",IF(450=1*$F400,  IF(0&lt;COUNTIFS(WeightRange,"&gt;"&amp;0,TypeRange,"2"), TRUE, IF(AND(0&lt;COUNTIFS(WeightRange,"&gt;"&amp;0,TypeRange,"3"),0=COUNTIFS(WeightRange,"&gt;"&amp;0,TypeRange,{"2","2?"})), FALSE, TRUE)), ""))</f>
        <v/>
      </c>
      <c r="Q400" s="182" t="str">
        <f>IF(""=$F400,"",IF(450=$F400,0&lt;COUNTIFS(WeightRange,"&gt;="&amp;$I400,DOSRange,$D400,EAPGRange,$F400,PaidRange,"EAPG")-COUNTIFS($I400:$I$520,$I400,$D400:$D$520,$D400,$F400:$F$520,$F400,$C400:$C$520,"EAPG"),FALSE))</f>
        <v/>
      </c>
      <c r="R400" s="182" t="str" cm="1">
        <f t="array" ref="R400">IF(""=$F400,"",AND("Yes"=$L400,0&lt;SUM(COUNTIFS(WeightRange,"&gt;"&amp;0,DOSRange,$D400,TypeRange,{"2","3","21","22","23","25"}))))</f>
        <v/>
      </c>
      <c r="S400" s="183" t="str">
        <f t="shared" si="47"/>
        <v/>
      </c>
      <c r="T400" s="138"/>
      <c r="U400" s="184" t="str">
        <f t="shared" si="42"/>
        <v/>
      </c>
      <c r="V400" s="185" t="str">
        <f>IF($F400="","",MAX(0.25,IF(AND("2"=$J400,1&lt;COUNTIF(TypeRange,2)),0.5^(COUNTIFS(TypeRange,"2",DOSRange,$D400,WeightRange,"&gt;="&amp;$I400)-COUNTIFS($J400:$J$520,"2",$D400:$D$520,$D400,$I400:$I$520,$I400)),1)))</f>
        <v/>
      </c>
      <c r="W400" s="185" t="str">
        <f>IF($F400="","",MAX(0.25,IF(AND("Yes"=$O400,1&lt;COUNTIFS(AncDiscoRange,"Yes",DOSRange,$D400,EAPGRange,$F400,PaidRange,"EAPG")),0.5^(COUNTIFS(AncDiscoRange,"Yes",WeightRange,"&gt;="&amp;$I400,DOSRange,$D400,EAPGRange,$F400,PaidRange,"EAPG")-COUNTIFS($O400:$O$520,"Yes",$I400:$I$520,$I400,$D400:$D$520,$D400,$F400:$F$520,$F400,$C400:$C$520,"EAPG")),1)))</f>
        <v/>
      </c>
      <c r="X400" s="186" t="str">
        <f t="shared" si="43"/>
        <v/>
      </c>
      <c r="Y400" s="138"/>
      <c r="Z400" s="187" t="str">
        <f t="shared" si="44"/>
        <v/>
      </c>
      <c r="AA400" s="188" t="str">
        <f t="shared" si="48"/>
        <v/>
      </c>
      <c r="AB400" s="189" t="str">
        <f t="shared" si="45"/>
        <v/>
      </c>
    </row>
    <row r="401" spans="2:28" ht="15" x14ac:dyDescent="0.25">
      <c r="B401" s="163">
        <f t="shared" si="49"/>
        <v>381</v>
      </c>
      <c r="C401" s="119"/>
      <c r="D401" s="190"/>
      <c r="E401" s="165"/>
      <c r="F401" s="166"/>
      <c r="G401" s="169" t="str">
        <f>IF(""=F401,"",MATCH(1*$F401,'EAPG Table'!$B:$B,0))</f>
        <v/>
      </c>
      <c r="H401" s="165" t="str" cm="1">
        <f t="array" ref="H401">IF($F401="","",INDEX('EAPG Table'!$C:$C,$G401))</f>
        <v/>
      </c>
      <c r="I401" s="167" t="str" cm="1">
        <f t="array" ref="I401">IF($F401="","",IF("EAPG"&lt;&gt;C401,0,INDEX('EAPG Table'!$I:$I,$G401)))</f>
        <v/>
      </c>
      <c r="J401" s="138" t="str" cm="1">
        <f t="array" ref="J401">IF($F401="", "", INDEX('EAPG Table'!$D:$D, $G401))</f>
        <v/>
      </c>
      <c r="K401" s="119"/>
      <c r="L401" s="224" t="str" cm="1">
        <f t="array" ref="L401">IF(""=$F401,"",TRIM(INDEX('EAPG Table'!$F:$F,$G401)))</f>
        <v/>
      </c>
      <c r="M401" s="163"/>
      <c r="N401" s="138" t="str">
        <f t="shared" si="46"/>
        <v/>
      </c>
      <c r="O401" s="138" t="str">
        <f t="shared" si="41"/>
        <v/>
      </c>
      <c r="P401" s="169" t="str" cm="1">
        <f t="array" ref="P401">IF(""=$F401,"",IF(450=1*$F401,  IF(0&lt;COUNTIFS(WeightRange,"&gt;"&amp;0,TypeRange,"2"), TRUE, IF(AND(0&lt;COUNTIFS(WeightRange,"&gt;"&amp;0,TypeRange,"3"),0=COUNTIFS(WeightRange,"&gt;"&amp;0,TypeRange,{"2","2?"})), FALSE, TRUE)), ""))</f>
        <v/>
      </c>
      <c r="Q401" s="169" t="str">
        <f>IF(""=$F401,"",IF(450=$F401,0&lt;COUNTIFS(WeightRange,"&gt;="&amp;$I401,DOSRange,$D401,EAPGRange,$F401,PaidRange,"EAPG")-COUNTIFS($I401:$I$520,$I401,$D401:$D$520,$D401,$F401:$F$520,$F401,$C401:$C$520,"EAPG"),FALSE))</f>
        <v/>
      </c>
      <c r="R401" s="169" t="str" cm="1">
        <f t="array" ref="R401">IF(""=$F401,"",AND("Yes"=$L401,0&lt;SUM(COUNTIFS(WeightRange,"&gt;"&amp;0,DOSRange,$D401,TypeRange,{"2","3","21","22","23","25"}))))</f>
        <v/>
      </c>
      <c r="S401" s="170" t="str">
        <f t="shared" si="47"/>
        <v/>
      </c>
      <c r="T401" s="138"/>
      <c r="U401" s="177" t="str">
        <f t="shared" si="42"/>
        <v/>
      </c>
      <c r="V401" s="171" t="str">
        <f>IF($F401="","",MAX(0.25,IF(AND("2"=$J401,1&lt;COUNTIF(TypeRange,2)),0.5^(COUNTIFS(TypeRange,"2",DOSRange,$D401,WeightRange,"&gt;="&amp;$I401)-COUNTIFS($J401:$J$520,"2",$D401:$D$520,$D401,$I401:$I$520,$I401)),1)))</f>
        <v/>
      </c>
      <c r="W401" s="171" t="str">
        <f>IF($F401="","",MAX(0.25,IF(AND("Yes"=$O401,1&lt;COUNTIFS(AncDiscoRange,"Yes",DOSRange,$D401,EAPGRange,$F401,PaidRange,"EAPG")),0.5^(COUNTIFS(AncDiscoRange,"Yes",WeightRange,"&gt;="&amp;$I401,DOSRange,$D401,EAPGRange,$F401,PaidRange,"EAPG")-COUNTIFS($O401:$O$520,"Yes",$I401:$I$520,$I401,$D401:$D$520,$D401,$F401:$F$520,$F401,$C401:$C$520,"EAPG")),1)))</f>
        <v/>
      </c>
      <c r="X401" s="172" t="str">
        <f t="shared" si="43"/>
        <v/>
      </c>
      <c r="Y401" s="138"/>
      <c r="Z401" s="173" t="str">
        <f t="shared" si="44"/>
        <v/>
      </c>
      <c r="AA401" s="174" t="str">
        <f t="shared" si="48"/>
        <v/>
      </c>
      <c r="AB401" s="175" t="str">
        <f t="shared" si="45"/>
        <v/>
      </c>
    </row>
    <row r="402" spans="2:28" ht="15" x14ac:dyDescent="0.25">
      <c r="B402" s="163">
        <f t="shared" si="49"/>
        <v>382</v>
      </c>
      <c r="C402" s="119"/>
      <c r="D402" s="190"/>
      <c r="E402" s="165"/>
      <c r="F402" s="166"/>
      <c r="G402" s="169" t="str">
        <f>IF(""=F402,"",MATCH(1*$F402,'EAPG Table'!$B:$B,0))</f>
        <v/>
      </c>
      <c r="H402" s="165" t="str" cm="1">
        <f t="array" ref="H402">IF($F402="","",INDEX('EAPG Table'!$C:$C,$G402))</f>
        <v/>
      </c>
      <c r="I402" s="167" t="str" cm="1">
        <f t="array" ref="I402">IF($F402="","",IF("EAPG"&lt;&gt;C402,0,INDEX('EAPG Table'!$I:$I,$G402)))</f>
        <v/>
      </c>
      <c r="J402" s="138" t="str" cm="1">
        <f t="array" ref="J402">IF($F402="", "", INDEX('EAPG Table'!$D:$D, $G402))</f>
        <v/>
      </c>
      <c r="K402" s="119"/>
      <c r="L402" s="224" t="str" cm="1">
        <f t="array" ref="L402">IF(""=$F402,"",TRIM(INDEX('EAPG Table'!$F:$F,$G402)))</f>
        <v/>
      </c>
      <c r="M402" s="163"/>
      <c r="N402" s="138" t="str">
        <f t="shared" si="46"/>
        <v/>
      </c>
      <c r="O402" s="138" t="str">
        <f t="shared" si="41"/>
        <v/>
      </c>
      <c r="P402" s="169" t="str" cm="1">
        <f t="array" ref="P402">IF(""=$F402,"",IF(450=1*$F402,  IF(0&lt;COUNTIFS(WeightRange,"&gt;"&amp;0,TypeRange,"2"), TRUE, IF(AND(0&lt;COUNTIFS(WeightRange,"&gt;"&amp;0,TypeRange,"3"),0=COUNTIFS(WeightRange,"&gt;"&amp;0,TypeRange,{"2","2?"})), FALSE, TRUE)), ""))</f>
        <v/>
      </c>
      <c r="Q402" s="169" t="str">
        <f>IF(""=$F402,"",IF(450=$F402,0&lt;COUNTIFS(WeightRange,"&gt;="&amp;$I402,DOSRange,$D402,EAPGRange,$F402,PaidRange,"EAPG")-COUNTIFS($I402:$I$520,$I402,$D402:$D$520,$D402,$F402:$F$520,$F402,$C402:$C$520,"EAPG"),FALSE))</f>
        <v/>
      </c>
      <c r="R402" s="169" t="str" cm="1">
        <f t="array" ref="R402">IF(""=$F402,"",AND("Yes"=$L402,0&lt;SUM(COUNTIFS(WeightRange,"&gt;"&amp;0,DOSRange,$D402,TypeRange,{"2","3","21","22","23","25"}))))</f>
        <v/>
      </c>
      <c r="S402" s="170" t="str">
        <f t="shared" si="47"/>
        <v/>
      </c>
      <c r="T402" s="138"/>
      <c r="U402" s="177" t="str">
        <f t="shared" si="42"/>
        <v/>
      </c>
      <c r="V402" s="171" t="str">
        <f>IF($F402="","",MAX(0.25,IF(AND("2"=$J402,1&lt;COUNTIF(TypeRange,2)),0.5^(COUNTIFS(TypeRange,"2",DOSRange,$D402,WeightRange,"&gt;="&amp;$I402)-COUNTIFS($J402:$J$520,"2",$D402:$D$520,$D402,$I402:$I$520,$I402)),1)))</f>
        <v/>
      </c>
      <c r="W402" s="171" t="str">
        <f>IF($F402="","",MAX(0.25,IF(AND("Yes"=$O402,1&lt;COUNTIFS(AncDiscoRange,"Yes",DOSRange,$D402,EAPGRange,$F402,PaidRange,"EAPG")),0.5^(COUNTIFS(AncDiscoRange,"Yes",WeightRange,"&gt;="&amp;$I402,DOSRange,$D402,EAPGRange,$F402,PaidRange,"EAPG")-COUNTIFS($O402:$O$520,"Yes",$I402:$I$520,$I402,$D402:$D$520,$D402,$F402:$F$520,$F402,$C402:$C$520,"EAPG")),1)))</f>
        <v/>
      </c>
      <c r="X402" s="172" t="str">
        <f t="shared" si="43"/>
        <v/>
      </c>
      <c r="Y402" s="138"/>
      <c r="Z402" s="173" t="str">
        <f t="shared" si="44"/>
        <v/>
      </c>
      <c r="AA402" s="174" t="str">
        <f t="shared" si="48"/>
        <v/>
      </c>
      <c r="AB402" s="175" t="str">
        <f t="shared" si="45"/>
        <v/>
      </c>
    </row>
    <row r="403" spans="2:28" ht="15" x14ac:dyDescent="0.25">
      <c r="B403" s="163">
        <f t="shared" si="49"/>
        <v>383</v>
      </c>
      <c r="C403" s="119"/>
      <c r="D403" s="190"/>
      <c r="E403" s="165"/>
      <c r="F403" s="166"/>
      <c r="G403" s="169" t="str">
        <f>IF(""=F403,"",MATCH(1*$F403,'EAPG Table'!$B:$B,0))</f>
        <v/>
      </c>
      <c r="H403" s="165" t="str" cm="1">
        <f t="array" ref="H403">IF($F403="","",INDEX('EAPG Table'!$C:$C,$G403))</f>
        <v/>
      </c>
      <c r="I403" s="167" t="str" cm="1">
        <f t="array" ref="I403">IF($F403="","",IF("EAPG"&lt;&gt;C403,0,INDEX('EAPG Table'!$I:$I,$G403)))</f>
        <v/>
      </c>
      <c r="J403" s="138" t="str" cm="1">
        <f t="array" ref="J403">IF($F403="", "", INDEX('EAPG Table'!$D:$D, $G403))</f>
        <v/>
      </c>
      <c r="K403" s="119"/>
      <c r="L403" s="224" t="str" cm="1">
        <f t="array" ref="L403">IF(""=$F403,"",TRIM(INDEX('EAPG Table'!$F:$F,$G403)))</f>
        <v/>
      </c>
      <c r="M403" s="163"/>
      <c r="N403" s="138" t="str">
        <f t="shared" si="46"/>
        <v/>
      </c>
      <c r="O403" s="138" t="str">
        <f t="shared" si="41"/>
        <v/>
      </c>
      <c r="P403" s="169" t="str" cm="1">
        <f t="array" ref="P403">IF(""=$F403,"",IF(450=1*$F403,  IF(0&lt;COUNTIFS(WeightRange,"&gt;"&amp;0,TypeRange,"2"), TRUE, IF(AND(0&lt;COUNTIFS(WeightRange,"&gt;"&amp;0,TypeRange,"3"),0=COUNTIFS(WeightRange,"&gt;"&amp;0,TypeRange,{"2","2?"})), FALSE, TRUE)), ""))</f>
        <v/>
      </c>
      <c r="Q403" s="169" t="str">
        <f>IF(""=$F403,"",IF(450=$F403,0&lt;COUNTIFS(WeightRange,"&gt;="&amp;$I403,DOSRange,$D403,EAPGRange,$F403,PaidRange,"EAPG")-COUNTIFS($I403:$I$520,$I403,$D403:$D$520,$D403,$F403:$F$520,$F403,$C403:$C$520,"EAPG"),FALSE))</f>
        <v/>
      </c>
      <c r="R403" s="169" t="str" cm="1">
        <f t="array" ref="R403">IF(""=$F403,"",AND("Yes"=$L403,0&lt;SUM(COUNTIFS(WeightRange,"&gt;"&amp;0,DOSRange,$D403,TypeRange,{"2","3","21","22","23","25"}))))</f>
        <v/>
      </c>
      <c r="S403" s="170" t="str">
        <f t="shared" si="47"/>
        <v/>
      </c>
      <c r="T403" s="138"/>
      <c r="U403" s="177" t="str">
        <f t="shared" si="42"/>
        <v/>
      </c>
      <c r="V403" s="171" t="str">
        <f>IF($F403="","",MAX(0.25,IF(AND("2"=$J403,1&lt;COUNTIF(TypeRange,2)),0.5^(COUNTIFS(TypeRange,"2",DOSRange,$D403,WeightRange,"&gt;="&amp;$I403)-COUNTIFS($J403:$J$520,"2",$D403:$D$520,$D403,$I403:$I$520,$I403)),1)))</f>
        <v/>
      </c>
      <c r="W403" s="171" t="str">
        <f>IF($F403="","",MAX(0.25,IF(AND("Yes"=$O403,1&lt;COUNTIFS(AncDiscoRange,"Yes",DOSRange,$D403,EAPGRange,$F403,PaidRange,"EAPG")),0.5^(COUNTIFS(AncDiscoRange,"Yes",WeightRange,"&gt;="&amp;$I403,DOSRange,$D403,EAPGRange,$F403,PaidRange,"EAPG")-COUNTIFS($O403:$O$520,"Yes",$I403:$I$520,$I403,$D403:$D$520,$D403,$F403:$F$520,$F403,$C403:$C$520,"EAPG")),1)))</f>
        <v/>
      </c>
      <c r="X403" s="172" t="str">
        <f t="shared" si="43"/>
        <v/>
      </c>
      <c r="Y403" s="138"/>
      <c r="Z403" s="173" t="str">
        <f t="shared" si="44"/>
        <v/>
      </c>
      <c r="AA403" s="174" t="str">
        <f t="shared" si="48"/>
        <v/>
      </c>
      <c r="AB403" s="175" t="str">
        <f t="shared" si="45"/>
        <v/>
      </c>
    </row>
    <row r="404" spans="2:28" ht="15" x14ac:dyDescent="0.25">
      <c r="B404" s="163">
        <f t="shared" si="49"/>
        <v>384</v>
      </c>
      <c r="C404" s="119"/>
      <c r="D404" s="190"/>
      <c r="E404" s="165"/>
      <c r="F404" s="166"/>
      <c r="G404" s="169" t="str">
        <f>IF(""=F404,"",MATCH(1*$F404,'EAPG Table'!$B:$B,0))</f>
        <v/>
      </c>
      <c r="H404" s="165" t="str" cm="1">
        <f t="array" ref="H404">IF($F404="","",INDEX('EAPG Table'!$C:$C,$G404))</f>
        <v/>
      </c>
      <c r="I404" s="167" t="str" cm="1">
        <f t="array" ref="I404">IF($F404="","",IF("EAPG"&lt;&gt;C404,0,INDEX('EAPG Table'!$I:$I,$G404)))</f>
        <v/>
      </c>
      <c r="J404" s="138" t="str" cm="1">
        <f t="array" ref="J404">IF($F404="", "", INDEX('EAPG Table'!$D:$D, $G404))</f>
        <v/>
      </c>
      <c r="K404" s="119"/>
      <c r="L404" s="224" t="str" cm="1">
        <f t="array" ref="L404">IF(""=$F404,"",TRIM(INDEX('EAPG Table'!$F:$F,$G404)))</f>
        <v/>
      </c>
      <c r="M404" s="163"/>
      <c r="N404" s="138" t="str">
        <f t="shared" si="46"/>
        <v/>
      </c>
      <c r="O404" s="138" t="str">
        <f t="shared" si="41"/>
        <v/>
      </c>
      <c r="P404" s="169" t="str" cm="1">
        <f t="array" ref="P404">IF(""=$F404,"",IF(450=1*$F404,  IF(0&lt;COUNTIFS(WeightRange,"&gt;"&amp;0,TypeRange,"2"), TRUE, IF(AND(0&lt;COUNTIFS(WeightRange,"&gt;"&amp;0,TypeRange,"3"),0=COUNTIFS(WeightRange,"&gt;"&amp;0,TypeRange,{"2","2?"})), FALSE, TRUE)), ""))</f>
        <v/>
      </c>
      <c r="Q404" s="169" t="str">
        <f>IF(""=$F404,"",IF(450=$F404,0&lt;COUNTIFS(WeightRange,"&gt;="&amp;$I404,DOSRange,$D404,EAPGRange,$F404,PaidRange,"EAPG")-COUNTIFS($I404:$I$520,$I404,$D404:$D$520,$D404,$F404:$F$520,$F404,$C404:$C$520,"EAPG"),FALSE))</f>
        <v/>
      </c>
      <c r="R404" s="169" t="str" cm="1">
        <f t="array" ref="R404">IF(""=$F404,"",AND("Yes"=$L404,0&lt;SUM(COUNTIFS(WeightRange,"&gt;"&amp;0,DOSRange,$D404,TypeRange,{"2","3","21","22","23","25"}))))</f>
        <v/>
      </c>
      <c r="S404" s="170" t="str">
        <f t="shared" si="47"/>
        <v/>
      </c>
      <c r="T404" s="138"/>
      <c r="U404" s="177" t="str">
        <f t="shared" si="42"/>
        <v/>
      </c>
      <c r="V404" s="171" t="str">
        <f>IF($F404="","",MAX(0.25,IF(AND("2"=$J404,1&lt;COUNTIF(TypeRange,2)),0.5^(COUNTIFS(TypeRange,"2",DOSRange,$D404,WeightRange,"&gt;="&amp;$I404)-COUNTIFS($J404:$J$520,"2",$D404:$D$520,$D404,$I404:$I$520,$I404)),1)))</f>
        <v/>
      </c>
      <c r="W404" s="171" t="str">
        <f>IF($F404="","",MAX(0.25,IF(AND("Yes"=$O404,1&lt;COUNTIFS(AncDiscoRange,"Yes",DOSRange,$D404,EAPGRange,$F404,PaidRange,"EAPG")),0.5^(COUNTIFS(AncDiscoRange,"Yes",WeightRange,"&gt;="&amp;$I404,DOSRange,$D404,EAPGRange,$F404,PaidRange,"EAPG")-COUNTIFS($O404:$O$520,"Yes",$I404:$I$520,$I404,$D404:$D$520,$D404,$F404:$F$520,$F404,$C404:$C$520,"EAPG")),1)))</f>
        <v/>
      </c>
      <c r="X404" s="172" t="str">
        <f t="shared" si="43"/>
        <v/>
      </c>
      <c r="Y404" s="138"/>
      <c r="Z404" s="173" t="str">
        <f t="shared" si="44"/>
        <v/>
      </c>
      <c r="AA404" s="174" t="str">
        <f t="shared" si="48"/>
        <v/>
      </c>
      <c r="AB404" s="175" t="str">
        <f t="shared" si="45"/>
        <v/>
      </c>
    </row>
    <row r="405" spans="2:28" ht="15" x14ac:dyDescent="0.25">
      <c r="B405" s="178">
        <f t="shared" si="49"/>
        <v>385</v>
      </c>
      <c r="C405" s="120"/>
      <c r="D405" s="191"/>
      <c r="E405" s="179"/>
      <c r="F405" s="166"/>
      <c r="G405" s="182" t="str">
        <f>IF(""=F405,"",MATCH(1*$F405,'EAPG Table'!$B:$B,0))</f>
        <v/>
      </c>
      <c r="H405" s="179" t="str" cm="1">
        <f t="array" ref="H405">IF($F405="","",INDEX('EAPG Table'!$C:$C,$G405))</f>
        <v/>
      </c>
      <c r="I405" s="180" t="str" cm="1">
        <f t="array" ref="I405">IF($F405="","",IF("EAPG"&lt;&gt;C405,0,INDEX('EAPG Table'!$I:$I,$G405)))</f>
        <v/>
      </c>
      <c r="J405" s="181" t="str" cm="1">
        <f t="array" ref="J405">IF($F405="", "", INDEX('EAPG Table'!$D:$D, $G405))</f>
        <v/>
      </c>
      <c r="K405" s="120"/>
      <c r="L405" s="225" t="str" cm="1">
        <f t="array" ref="L405">IF(""=$F405,"",TRIM(INDEX('EAPG Table'!$F:$F,$G405)))</f>
        <v/>
      </c>
      <c r="M405" s="163"/>
      <c r="N405" s="181" t="str">
        <f t="shared" si="46"/>
        <v/>
      </c>
      <c r="O405" s="181" t="str">
        <f t="shared" ref="O405:O468" si="50">IF(""=$F405,"",IF(AND("4"=$J405,"00450"&lt;&gt;$F405,1&lt;COUNTIFS($J$21:$J$520,"4",EAPGRange,$F405,DOSRange,$D405)),"Yes","No"))</f>
        <v/>
      </c>
      <c r="P405" s="182" t="str" cm="1">
        <f t="array" ref="P405">IF(""=$F405,"",IF(450=1*$F405,  IF(0&lt;COUNTIFS(WeightRange,"&gt;"&amp;0,TypeRange,"2"), TRUE, IF(AND(0&lt;COUNTIFS(WeightRange,"&gt;"&amp;0,TypeRange,"3"),0=COUNTIFS(WeightRange,"&gt;"&amp;0,TypeRange,{"2","2?"})), FALSE, TRUE)), ""))</f>
        <v/>
      </c>
      <c r="Q405" s="182" t="str">
        <f>IF(""=$F405,"",IF(450=$F405,0&lt;COUNTIFS(WeightRange,"&gt;="&amp;$I405,DOSRange,$D405,EAPGRange,$F405,PaidRange,"EAPG")-COUNTIFS($I405:$I$520,$I405,$D405:$D$520,$D405,$F405:$F$520,$F405,$C405:$C$520,"EAPG"),FALSE))</f>
        <v/>
      </c>
      <c r="R405" s="182" t="str" cm="1">
        <f t="array" ref="R405">IF(""=$F405,"",AND("Yes"=$L405,0&lt;SUM(COUNTIFS(WeightRange,"&gt;"&amp;0,DOSRange,$D405,TypeRange,{"2","3","21","22","23","25"}))))</f>
        <v/>
      </c>
      <c r="S405" s="183" t="str">
        <f t="shared" si="47"/>
        <v/>
      </c>
      <c r="T405" s="138"/>
      <c r="U405" s="184" t="str">
        <f t="shared" ref="U405:U468" si="51">IF($F405="","",IF($K405="Yes",1.5,1))</f>
        <v/>
      </c>
      <c r="V405" s="185" t="str">
        <f>IF($F405="","",MAX(0.25,IF(AND("2"=$J405,1&lt;COUNTIF(TypeRange,2)),0.5^(COUNTIFS(TypeRange,"2",DOSRange,$D405,WeightRange,"&gt;="&amp;$I405)-COUNTIFS($J405:$J$520,"2",$D405:$D$520,$D405,$I405:$I$520,$I405)),1)))</f>
        <v/>
      </c>
      <c r="W405" s="185" t="str">
        <f>IF($F405="","",MAX(0.25,IF(AND("Yes"=$O405,1&lt;COUNTIFS(AncDiscoRange,"Yes",DOSRange,$D405,EAPGRange,$F405,PaidRange,"EAPG")),0.5^(COUNTIFS(AncDiscoRange,"Yes",WeightRange,"&gt;="&amp;$I405,DOSRange,$D405,EAPGRange,$F405,PaidRange,"EAPG")-COUNTIFS($O405:$O$520,"Yes",$I405:$I$520,$I405,$D405:$D$520,$D405,$F405:$F$520,$F405,$C405:$C$520,"EAPG")),1)))</f>
        <v/>
      </c>
      <c r="X405" s="186" t="str">
        <f t="shared" ref="X405:X468" si="52">IF($F405="","",IF(AND("Yes"=$S405,0&lt;SUMIFS(WeightRange,LineRange,"&lt;&gt;"&amp;$B405)),0,1))</f>
        <v/>
      </c>
      <c r="Y405" s="138"/>
      <c r="Z405" s="187" t="str">
        <f t="shared" ref="Z405:Z468" si="53">IFERROR(IF($F405="","",ROUND($F$13*$I405,2)), "")</f>
        <v/>
      </c>
      <c r="AA405" s="188" t="str">
        <f t="shared" si="48"/>
        <v/>
      </c>
      <c r="AB405" s="189" t="str">
        <f t="shared" ref="AB405:AB468" si="54">IF(Z405="","",IF($F405="","",IF($C405="EAPG",$Z405*$AA405,0)))</f>
        <v/>
      </c>
    </row>
    <row r="406" spans="2:28" ht="15" x14ac:dyDescent="0.25">
      <c r="B406" s="163">
        <f t="shared" si="49"/>
        <v>386</v>
      </c>
      <c r="C406" s="119"/>
      <c r="D406" s="190"/>
      <c r="E406" s="165"/>
      <c r="F406" s="166"/>
      <c r="G406" s="169" t="str">
        <f>IF(""=F406,"",MATCH(1*$F406,'EAPG Table'!$B:$B,0))</f>
        <v/>
      </c>
      <c r="H406" s="165" t="str" cm="1">
        <f t="array" ref="H406">IF($F406="","",INDEX('EAPG Table'!$C:$C,$G406))</f>
        <v/>
      </c>
      <c r="I406" s="167" t="str" cm="1">
        <f t="array" ref="I406">IF($F406="","",IF("EAPG"&lt;&gt;C406,0,INDEX('EAPG Table'!$I:$I,$G406)))</f>
        <v/>
      </c>
      <c r="J406" s="138" t="str" cm="1">
        <f t="array" ref="J406">IF($F406="", "", INDEX('EAPG Table'!$D:$D, $G406))</f>
        <v/>
      </c>
      <c r="K406" s="119"/>
      <c r="L406" s="224" t="str" cm="1">
        <f t="array" ref="L406">IF(""=$F406,"",TRIM(INDEX('EAPG Table'!$F:$F,$G406)))</f>
        <v/>
      </c>
      <c r="M406" s="163"/>
      <c r="N406" s="138" t="str">
        <f t="shared" ref="N406:N469" si="55">IF($F406="","",IF(V406&lt;1,"Yes","No"))</f>
        <v/>
      </c>
      <c r="O406" s="138" t="str">
        <f t="shared" si="50"/>
        <v/>
      </c>
      <c r="P406" s="169" t="str" cm="1">
        <f t="array" ref="P406">IF(""=$F406,"",IF(450=1*$F406,  IF(0&lt;COUNTIFS(WeightRange,"&gt;"&amp;0,TypeRange,"2"), TRUE, IF(AND(0&lt;COUNTIFS(WeightRange,"&gt;"&amp;0,TypeRange,"3"),0=COUNTIFS(WeightRange,"&gt;"&amp;0,TypeRange,{"2","2?"})), FALSE, TRUE)), ""))</f>
        <v/>
      </c>
      <c r="Q406" s="169" t="str">
        <f>IF(""=$F406,"",IF(450=$F406,0&lt;COUNTIFS(WeightRange,"&gt;="&amp;$I406,DOSRange,$D406,EAPGRange,$F406,PaidRange,"EAPG")-COUNTIFS($I406:$I$520,$I406,$D406:$D$520,$D406,$F406:$F$520,$F406,$C406:$C$520,"EAPG"),FALSE))</f>
        <v/>
      </c>
      <c r="R406" s="169" t="str" cm="1">
        <f t="array" ref="R406">IF(""=$F406,"",AND("Yes"=$L406,0&lt;SUM(COUNTIFS(WeightRange,"&gt;"&amp;0,DOSRange,$D406,TypeRange,{"2","3","21","22","23","25"}))))</f>
        <v/>
      </c>
      <c r="S406" s="170" t="str">
        <f t="shared" ref="S406:S469" si="56">IF(""=$F406,"",IF(OR(P406:R406),"Yes","No"))</f>
        <v/>
      </c>
      <c r="T406" s="138"/>
      <c r="U406" s="177" t="str">
        <f t="shared" si="51"/>
        <v/>
      </c>
      <c r="V406" s="171" t="str">
        <f>IF($F406="","",MAX(0.25,IF(AND("2"=$J406,1&lt;COUNTIF(TypeRange,2)),0.5^(COUNTIFS(TypeRange,"2",DOSRange,$D406,WeightRange,"&gt;="&amp;$I406)-COUNTIFS($J406:$J$520,"2",$D406:$D$520,$D406,$I406:$I$520,$I406)),1)))</f>
        <v/>
      </c>
      <c r="W406" s="171" t="str">
        <f>IF($F406="","",MAX(0.25,IF(AND("Yes"=$O406,1&lt;COUNTIFS(AncDiscoRange,"Yes",DOSRange,$D406,EAPGRange,$F406,PaidRange,"EAPG")),0.5^(COUNTIFS(AncDiscoRange,"Yes",WeightRange,"&gt;="&amp;$I406,DOSRange,$D406,EAPGRange,$F406,PaidRange,"EAPG")-COUNTIFS($O406:$O$520,"Yes",$I406:$I$520,$I406,$D406:$D$520,$D406,$F406:$F$520,$F406,$C406:$C$520,"EAPG")),1)))</f>
        <v/>
      </c>
      <c r="X406" s="172" t="str">
        <f t="shared" si="52"/>
        <v/>
      </c>
      <c r="Y406" s="138"/>
      <c r="Z406" s="173" t="str">
        <f t="shared" si="53"/>
        <v/>
      </c>
      <c r="AA406" s="174" t="str">
        <f t="shared" ref="AA406:AA469" si="57">IF(Z406="","",PRODUCT(U406:X406))</f>
        <v/>
      </c>
      <c r="AB406" s="175" t="str">
        <f t="shared" si="54"/>
        <v/>
      </c>
    </row>
    <row r="407" spans="2:28" ht="15" x14ac:dyDescent="0.25">
      <c r="B407" s="163">
        <f t="shared" ref="B407:B470" si="58">B406+1</f>
        <v>387</v>
      </c>
      <c r="C407" s="119"/>
      <c r="D407" s="190"/>
      <c r="E407" s="165"/>
      <c r="F407" s="166"/>
      <c r="G407" s="169" t="str">
        <f>IF(""=F407,"",MATCH(1*$F407,'EAPG Table'!$B:$B,0))</f>
        <v/>
      </c>
      <c r="H407" s="165" t="str" cm="1">
        <f t="array" ref="H407">IF($F407="","",INDEX('EAPG Table'!$C:$C,$G407))</f>
        <v/>
      </c>
      <c r="I407" s="167" t="str" cm="1">
        <f t="array" ref="I407">IF($F407="","",IF("EAPG"&lt;&gt;C407,0,INDEX('EAPG Table'!$I:$I,$G407)))</f>
        <v/>
      </c>
      <c r="J407" s="138" t="str" cm="1">
        <f t="array" ref="J407">IF($F407="", "", INDEX('EAPG Table'!$D:$D, $G407))</f>
        <v/>
      </c>
      <c r="K407" s="119"/>
      <c r="L407" s="224" t="str" cm="1">
        <f t="array" ref="L407">IF(""=$F407,"",TRIM(INDEX('EAPG Table'!$F:$F,$G407)))</f>
        <v/>
      </c>
      <c r="M407" s="163"/>
      <c r="N407" s="138" t="str">
        <f t="shared" si="55"/>
        <v/>
      </c>
      <c r="O407" s="138" t="str">
        <f t="shared" si="50"/>
        <v/>
      </c>
      <c r="P407" s="169" t="str" cm="1">
        <f t="array" ref="P407">IF(""=$F407,"",IF(450=1*$F407,  IF(0&lt;COUNTIFS(WeightRange,"&gt;"&amp;0,TypeRange,"2"), TRUE, IF(AND(0&lt;COUNTIFS(WeightRange,"&gt;"&amp;0,TypeRange,"3"),0=COUNTIFS(WeightRange,"&gt;"&amp;0,TypeRange,{"2","2?"})), FALSE, TRUE)), ""))</f>
        <v/>
      </c>
      <c r="Q407" s="169" t="str">
        <f>IF(""=$F407,"",IF(450=$F407,0&lt;COUNTIFS(WeightRange,"&gt;="&amp;$I407,DOSRange,$D407,EAPGRange,$F407,PaidRange,"EAPG")-COUNTIFS($I407:$I$520,$I407,$D407:$D$520,$D407,$F407:$F$520,$F407,$C407:$C$520,"EAPG"),FALSE))</f>
        <v/>
      </c>
      <c r="R407" s="169" t="str" cm="1">
        <f t="array" ref="R407">IF(""=$F407,"",AND("Yes"=$L407,0&lt;SUM(COUNTIFS(WeightRange,"&gt;"&amp;0,DOSRange,$D407,TypeRange,{"2","3","21","22","23","25"}))))</f>
        <v/>
      </c>
      <c r="S407" s="170" t="str">
        <f t="shared" si="56"/>
        <v/>
      </c>
      <c r="T407" s="138"/>
      <c r="U407" s="177" t="str">
        <f t="shared" si="51"/>
        <v/>
      </c>
      <c r="V407" s="171" t="str">
        <f>IF($F407="","",MAX(0.25,IF(AND("2"=$J407,1&lt;COUNTIF(TypeRange,2)),0.5^(COUNTIFS(TypeRange,"2",DOSRange,$D407,WeightRange,"&gt;="&amp;$I407)-COUNTIFS($J407:$J$520,"2",$D407:$D$520,$D407,$I407:$I$520,$I407)),1)))</f>
        <v/>
      </c>
      <c r="W407" s="171" t="str">
        <f>IF($F407="","",MAX(0.25,IF(AND("Yes"=$O407,1&lt;COUNTIFS(AncDiscoRange,"Yes",DOSRange,$D407,EAPGRange,$F407,PaidRange,"EAPG")),0.5^(COUNTIFS(AncDiscoRange,"Yes",WeightRange,"&gt;="&amp;$I407,DOSRange,$D407,EAPGRange,$F407,PaidRange,"EAPG")-COUNTIFS($O407:$O$520,"Yes",$I407:$I$520,$I407,$D407:$D$520,$D407,$F407:$F$520,$F407,$C407:$C$520,"EAPG")),1)))</f>
        <v/>
      </c>
      <c r="X407" s="172" t="str">
        <f t="shared" si="52"/>
        <v/>
      </c>
      <c r="Y407" s="138"/>
      <c r="Z407" s="173" t="str">
        <f t="shared" si="53"/>
        <v/>
      </c>
      <c r="AA407" s="174" t="str">
        <f t="shared" si="57"/>
        <v/>
      </c>
      <c r="AB407" s="175" t="str">
        <f t="shared" si="54"/>
        <v/>
      </c>
    </row>
    <row r="408" spans="2:28" ht="15" x14ac:dyDescent="0.25">
      <c r="B408" s="163">
        <f t="shared" si="58"/>
        <v>388</v>
      </c>
      <c r="C408" s="119"/>
      <c r="D408" s="190"/>
      <c r="E408" s="165"/>
      <c r="F408" s="166"/>
      <c r="G408" s="169" t="str">
        <f>IF(""=F408,"",MATCH(1*$F408,'EAPG Table'!$B:$B,0))</f>
        <v/>
      </c>
      <c r="H408" s="165" t="str" cm="1">
        <f t="array" ref="H408">IF($F408="","",INDEX('EAPG Table'!$C:$C,$G408))</f>
        <v/>
      </c>
      <c r="I408" s="167" t="str" cm="1">
        <f t="array" ref="I408">IF($F408="","",IF("EAPG"&lt;&gt;C408,0,INDEX('EAPG Table'!$I:$I,$G408)))</f>
        <v/>
      </c>
      <c r="J408" s="138" t="str" cm="1">
        <f t="array" ref="J408">IF($F408="", "", INDEX('EAPG Table'!$D:$D, $G408))</f>
        <v/>
      </c>
      <c r="K408" s="119"/>
      <c r="L408" s="224" t="str" cm="1">
        <f t="array" ref="L408">IF(""=$F408,"",TRIM(INDEX('EAPG Table'!$F:$F,$G408)))</f>
        <v/>
      </c>
      <c r="M408" s="163"/>
      <c r="N408" s="138" t="str">
        <f t="shared" si="55"/>
        <v/>
      </c>
      <c r="O408" s="138" t="str">
        <f t="shared" si="50"/>
        <v/>
      </c>
      <c r="P408" s="169" t="str" cm="1">
        <f t="array" ref="P408">IF(""=$F408,"",IF(450=1*$F408,  IF(0&lt;COUNTIFS(WeightRange,"&gt;"&amp;0,TypeRange,"2"), TRUE, IF(AND(0&lt;COUNTIFS(WeightRange,"&gt;"&amp;0,TypeRange,"3"),0=COUNTIFS(WeightRange,"&gt;"&amp;0,TypeRange,{"2","2?"})), FALSE, TRUE)), ""))</f>
        <v/>
      </c>
      <c r="Q408" s="169" t="str">
        <f>IF(""=$F408,"",IF(450=$F408,0&lt;COUNTIFS(WeightRange,"&gt;="&amp;$I408,DOSRange,$D408,EAPGRange,$F408,PaidRange,"EAPG")-COUNTIFS($I408:$I$520,$I408,$D408:$D$520,$D408,$F408:$F$520,$F408,$C408:$C$520,"EAPG"),FALSE))</f>
        <v/>
      </c>
      <c r="R408" s="169" t="str" cm="1">
        <f t="array" ref="R408">IF(""=$F408,"",AND("Yes"=$L408,0&lt;SUM(COUNTIFS(WeightRange,"&gt;"&amp;0,DOSRange,$D408,TypeRange,{"2","3","21","22","23","25"}))))</f>
        <v/>
      </c>
      <c r="S408" s="170" t="str">
        <f t="shared" si="56"/>
        <v/>
      </c>
      <c r="T408" s="138"/>
      <c r="U408" s="177" t="str">
        <f t="shared" si="51"/>
        <v/>
      </c>
      <c r="V408" s="171" t="str">
        <f>IF($F408="","",MAX(0.25,IF(AND("2"=$J408,1&lt;COUNTIF(TypeRange,2)),0.5^(COUNTIFS(TypeRange,"2",DOSRange,$D408,WeightRange,"&gt;="&amp;$I408)-COUNTIFS($J408:$J$520,"2",$D408:$D$520,$D408,$I408:$I$520,$I408)),1)))</f>
        <v/>
      </c>
      <c r="W408" s="171" t="str">
        <f>IF($F408="","",MAX(0.25,IF(AND("Yes"=$O408,1&lt;COUNTIFS(AncDiscoRange,"Yes",DOSRange,$D408,EAPGRange,$F408,PaidRange,"EAPG")),0.5^(COUNTIFS(AncDiscoRange,"Yes",WeightRange,"&gt;="&amp;$I408,DOSRange,$D408,EAPGRange,$F408,PaidRange,"EAPG")-COUNTIFS($O408:$O$520,"Yes",$I408:$I$520,$I408,$D408:$D$520,$D408,$F408:$F$520,$F408,$C408:$C$520,"EAPG")),1)))</f>
        <v/>
      </c>
      <c r="X408" s="172" t="str">
        <f t="shared" si="52"/>
        <v/>
      </c>
      <c r="Y408" s="138"/>
      <c r="Z408" s="173" t="str">
        <f t="shared" si="53"/>
        <v/>
      </c>
      <c r="AA408" s="174" t="str">
        <f t="shared" si="57"/>
        <v/>
      </c>
      <c r="AB408" s="175" t="str">
        <f t="shared" si="54"/>
        <v/>
      </c>
    </row>
    <row r="409" spans="2:28" ht="15" x14ac:dyDescent="0.25">
      <c r="B409" s="163">
        <f t="shared" si="58"/>
        <v>389</v>
      </c>
      <c r="C409" s="119"/>
      <c r="D409" s="190"/>
      <c r="E409" s="165"/>
      <c r="F409" s="166"/>
      <c r="G409" s="169" t="str">
        <f>IF(""=F409,"",MATCH(1*$F409,'EAPG Table'!$B:$B,0))</f>
        <v/>
      </c>
      <c r="H409" s="165" t="str" cm="1">
        <f t="array" ref="H409">IF($F409="","",INDEX('EAPG Table'!$C:$C,$G409))</f>
        <v/>
      </c>
      <c r="I409" s="167" t="str" cm="1">
        <f t="array" ref="I409">IF($F409="","",IF("EAPG"&lt;&gt;C409,0,INDEX('EAPG Table'!$I:$I,$G409)))</f>
        <v/>
      </c>
      <c r="J409" s="138" t="str" cm="1">
        <f t="array" ref="J409">IF($F409="", "", INDEX('EAPG Table'!$D:$D, $G409))</f>
        <v/>
      </c>
      <c r="K409" s="119"/>
      <c r="L409" s="224" t="str" cm="1">
        <f t="array" ref="L409">IF(""=$F409,"",TRIM(INDEX('EAPG Table'!$F:$F,$G409)))</f>
        <v/>
      </c>
      <c r="M409" s="163"/>
      <c r="N409" s="138" t="str">
        <f t="shared" si="55"/>
        <v/>
      </c>
      <c r="O409" s="138" t="str">
        <f t="shared" si="50"/>
        <v/>
      </c>
      <c r="P409" s="169" t="str" cm="1">
        <f t="array" ref="P409">IF(""=$F409,"",IF(450=1*$F409,  IF(0&lt;COUNTIFS(WeightRange,"&gt;"&amp;0,TypeRange,"2"), TRUE, IF(AND(0&lt;COUNTIFS(WeightRange,"&gt;"&amp;0,TypeRange,"3"),0=COUNTIFS(WeightRange,"&gt;"&amp;0,TypeRange,{"2","2?"})), FALSE, TRUE)), ""))</f>
        <v/>
      </c>
      <c r="Q409" s="169" t="str">
        <f>IF(""=$F409,"",IF(450=$F409,0&lt;COUNTIFS(WeightRange,"&gt;="&amp;$I409,DOSRange,$D409,EAPGRange,$F409,PaidRange,"EAPG")-COUNTIFS($I409:$I$520,$I409,$D409:$D$520,$D409,$F409:$F$520,$F409,$C409:$C$520,"EAPG"),FALSE))</f>
        <v/>
      </c>
      <c r="R409" s="169" t="str" cm="1">
        <f t="array" ref="R409">IF(""=$F409,"",AND("Yes"=$L409,0&lt;SUM(COUNTIFS(WeightRange,"&gt;"&amp;0,DOSRange,$D409,TypeRange,{"2","3","21","22","23","25"}))))</f>
        <v/>
      </c>
      <c r="S409" s="170" t="str">
        <f t="shared" si="56"/>
        <v/>
      </c>
      <c r="T409" s="138"/>
      <c r="U409" s="177" t="str">
        <f t="shared" si="51"/>
        <v/>
      </c>
      <c r="V409" s="171" t="str">
        <f>IF($F409="","",MAX(0.25,IF(AND("2"=$J409,1&lt;COUNTIF(TypeRange,2)),0.5^(COUNTIFS(TypeRange,"2",DOSRange,$D409,WeightRange,"&gt;="&amp;$I409)-COUNTIFS($J409:$J$520,"2",$D409:$D$520,$D409,$I409:$I$520,$I409)),1)))</f>
        <v/>
      </c>
      <c r="W409" s="171" t="str">
        <f>IF($F409="","",MAX(0.25,IF(AND("Yes"=$O409,1&lt;COUNTIFS(AncDiscoRange,"Yes",DOSRange,$D409,EAPGRange,$F409,PaidRange,"EAPG")),0.5^(COUNTIFS(AncDiscoRange,"Yes",WeightRange,"&gt;="&amp;$I409,DOSRange,$D409,EAPGRange,$F409,PaidRange,"EAPG")-COUNTIFS($O409:$O$520,"Yes",$I409:$I$520,$I409,$D409:$D$520,$D409,$F409:$F$520,$F409,$C409:$C$520,"EAPG")),1)))</f>
        <v/>
      </c>
      <c r="X409" s="172" t="str">
        <f t="shared" si="52"/>
        <v/>
      </c>
      <c r="Y409" s="138"/>
      <c r="Z409" s="173" t="str">
        <f t="shared" si="53"/>
        <v/>
      </c>
      <c r="AA409" s="174" t="str">
        <f t="shared" si="57"/>
        <v/>
      </c>
      <c r="AB409" s="175" t="str">
        <f t="shared" si="54"/>
        <v/>
      </c>
    </row>
    <row r="410" spans="2:28" ht="15" x14ac:dyDescent="0.25">
      <c r="B410" s="178">
        <f t="shared" si="58"/>
        <v>390</v>
      </c>
      <c r="C410" s="120"/>
      <c r="D410" s="191"/>
      <c r="E410" s="179"/>
      <c r="F410" s="166"/>
      <c r="G410" s="182" t="str">
        <f>IF(""=F410,"",MATCH(1*$F410,'EAPG Table'!$B:$B,0))</f>
        <v/>
      </c>
      <c r="H410" s="179" t="str" cm="1">
        <f t="array" ref="H410">IF($F410="","",INDEX('EAPG Table'!$C:$C,$G410))</f>
        <v/>
      </c>
      <c r="I410" s="180" t="str" cm="1">
        <f t="array" ref="I410">IF($F410="","",IF("EAPG"&lt;&gt;C410,0,INDEX('EAPG Table'!$I:$I,$G410)))</f>
        <v/>
      </c>
      <c r="J410" s="181" t="str" cm="1">
        <f t="array" ref="J410">IF($F410="", "", INDEX('EAPG Table'!$D:$D, $G410))</f>
        <v/>
      </c>
      <c r="K410" s="120"/>
      <c r="L410" s="225" t="str" cm="1">
        <f t="array" ref="L410">IF(""=$F410,"",TRIM(INDEX('EAPG Table'!$F:$F,$G410)))</f>
        <v/>
      </c>
      <c r="M410" s="163"/>
      <c r="N410" s="181" t="str">
        <f t="shared" si="55"/>
        <v/>
      </c>
      <c r="O410" s="181" t="str">
        <f t="shared" si="50"/>
        <v/>
      </c>
      <c r="P410" s="182" t="str" cm="1">
        <f t="array" ref="P410">IF(""=$F410,"",IF(450=1*$F410,  IF(0&lt;COUNTIFS(WeightRange,"&gt;"&amp;0,TypeRange,"2"), TRUE, IF(AND(0&lt;COUNTIFS(WeightRange,"&gt;"&amp;0,TypeRange,"3"),0=COUNTIFS(WeightRange,"&gt;"&amp;0,TypeRange,{"2","2?"})), FALSE, TRUE)), ""))</f>
        <v/>
      </c>
      <c r="Q410" s="182" t="str">
        <f>IF(""=$F410,"",IF(450=$F410,0&lt;COUNTIFS(WeightRange,"&gt;="&amp;$I410,DOSRange,$D410,EAPGRange,$F410,PaidRange,"EAPG")-COUNTIFS($I410:$I$520,$I410,$D410:$D$520,$D410,$F410:$F$520,$F410,$C410:$C$520,"EAPG"),FALSE))</f>
        <v/>
      </c>
      <c r="R410" s="182" t="str" cm="1">
        <f t="array" ref="R410">IF(""=$F410,"",AND("Yes"=$L410,0&lt;SUM(COUNTIFS(WeightRange,"&gt;"&amp;0,DOSRange,$D410,TypeRange,{"2","3","21","22","23","25"}))))</f>
        <v/>
      </c>
      <c r="S410" s="183" t="str">
        <f t="shared" si="56"/>
        <v/>
      </c>
      <c r="T410" s="138"/>
      <c r="U410" s="184" t="str">
        <f t="shared" si="51"/>
        <v/>
      </c>
      <c r="V410" s="185" t="str">
        <f>IF($F410="","",MAX(0.25,IF(AND("2"=$J410,1&lt;COUNTIF(TypeRange,2)),0.5^(COUNTIFS(TypeRange,"2",DOSRange,$D410,WeightRange,"&gt;="&amp;$I410)-COUNTIFS($J410:$J$520,"2",$D410:$D$520,$D410,$I410:$I$520,$I410)),1)))</f>
        <v/>
      </c>
      <c r="W410" s="185" t="str">
        <f>IF($F410="","",MAX(0.25,IF(AND("Yes"=$O410,1&lt;COUNTIFS(AncDiscoRange,"Yes",DOSRange,$D410,EAPGRange,$F410,PaidRange,"EAPG")),0.5^(COUNTIFS(AncDiscoRange,"Yes",WeightRange,"&gt;="&amp;$I410,DOSRange,$D410,EAPGRange,$F410,PaidRange,"EAPG")-COUNTIFS($O410:$O$520,"Yes",$I410:$I$520,$I410,$D410:$D$520,$D410,$F410:$F$520,$F410,$C410:$C$520,"EAPG")),1)))</f>
        <v/>
      </c>
      <c r="X410" s="186" t="str">
        <f t="shared" si="52"/>
        <v/>
      </c>
      <c r="Y410" s="138"/>
      <c r="Z410" s="187" t="str">
        <f t="shared" si="53"/>
        <v/>
      </c>
      <c r="AA410" s="188" t="str">
        <f t="shared" si="57"/>
        <v/>
      </c>
      <c r="AB410" s="189" t="str">
        <f t="shared" si="54"/>
        <v/>
      </c>
    </row>
    <row r="411" spans="2:28" ht="15" x14ac:dyDescent="0.25">
      <c r="B411" s="163">
        <f t="shared" si="58"/>
        <v>391</v>
      </c>
      <c r="C411" s="119"/>
      <c r="D411" s="190"/>
      <c r="E411" s="165"/>
      <c r="F411" s="166"/>
      <c r="G411" s="169" t="str">
        <f>IF(""=F411,"",MATCH(1*$F411,'EAPG Table'!$B:$B,0))</f>
        <v/>
      </c>
      <c r="H411" s="165" t="str" cm="1">
        <f t="array" ref="H411">IF($F411="","",INDEX('EAPG Table'!$C:$C,$G411))</f>
        <v/>
      </c>
      <c r="I411" s="167" t="str" cm="1">
        <f t="array" ref="I411">IF($F411="","",IF("EAPG"&lt;&gt;C411,0,INDEX('EAPG Table'!$I:$I,$G411)))</f>
        <v/>
      </c>
      <c r="J411" s="138" t="str" cm="1">
        <f t="array" ref="J411">IF($F411="", "", INDEX('EAPG Table'!$D:$D, $G411))</f>
        <v/>
      </c>
      <c r="K411" s="119"/>
      <c r="L411" s="224" t="str" cm="1">
        <f t="array" ref="L411">IF(""=$F411,"",TRIM(INDEX('EAPG Table'!$F:$F,$G411)))</f>
        <v/>
      </c>
      <c r="M411" s="163"/>
      <c r="N411" s="138" t="str">
        <f t="shared" si="55"/>
        <v/>
      </c>
      <c r="O411" s="138" t="str">
        <f t="shared" si="50"/>
        <v/>
      </c>
      <c r="P411" s="169" t="str" cm="1">
        <f t="array" ref="P411">IF(""=$F411,"",IF(450=1*$F411,  IF(0&lt;COUNTIFS(WeightRange,"&gt;"&amp;0,TypeRange,"2"), TRUE, IF(AND(0&lt;COUNTIFS(WeightRange,"&gt;"&amp;0,TypeRange,"3"),0=COUNTIFS(WeightRange,"&gt;"&amp;0,TypeRange,{"2","2?"})), FALSE, TRUE)), ""))</f>
        <v/>
      </c>
      <c r="Q411" s="169" t="str">
        <f>IF(""=$F411,"",IF(450=$F411,0&lt;COUNTIFS(WeightRange,"&gt;="&amp;$I411,DOSRange,$D411,EAPGRange,$F411,PaidRange,"EAPG")-COUNTIFS($I411:$I$520,$I411,$D411:$D$520,$D411,$F411:$F$520,$F411,$C411:$C$520,"EAPG"),FALSE))</f>
        <v/>
      </c>
      <c r="R411" s="169" t="str" cm="1">
        <f t="array" ref="R411">IF(""=$F411,"",AND("Yes"=$L411,0&lt;SUM(COUNTIFS(WeightRange,"&gt;"&amp;0,DOSRange,$D411,TypeRange,{"2","3","21","22","23","25"}))))</f>
        <v/>
      </c>
      <c r="S411" s="170" t="str">
        <f t="shared" si="56"/>
        <v/>
      </c>
      <c r="T411" s="138"/>
      <c r="U411" s="177" t="str">
        <f t="shared" si="51"/>
        <v/>
      </c>
      <c r="V411" s="171" t="str">
        <f>IF($F411="","",MAX(0.25,IF(AND("2"=$J411,1&lt;COUNTIF(TypeRange,2)),0.5^(COUNTIFS(TypeRange,"2",DOSRange,$D411,WeightRange,"&gt;="&amp;$I411)-COUNTIFS($J411:$J$520,"2",$D411:$D$520,$D411,$I411:$I$520,$I411)),1)))</f>
        <v/>
      </c>
      <c r="W411" s="171" t="str">
        <f>IF($F411="","",MAX(0.25,IF(AND("Yes"=$O411,1&lt;COUNTIFS(AncDiscoRange,"Yes",DOSRange,$D411,EAPGRange,$F411,PaidRange,"EAPG")),0.5^(COUNTIFS(AncDiscoRange,"Yes",WeightRange,"&gt;="&amp;$I411,DOSRange,$D411,EAPGRange,$F411,PaidRange,"EAPG")-COUNTIFS($O411:$O$520,"Yes",$I411:$I$520,$I411,$D411:$D$520,$D411,$F411:$F$520,$F411,$C411:$C$520,"EAPG")),1)))</f>
        <v/>
      </c>
      <c r="X411" s="172" t="str">
        <f t="shared" si="52"/>
        <v/>
      </c>
      <c r="Y411" s="138"/>
      <c r="Z411" s="173" t="str">
        <f t="shared" si="53"/>
        <v/>
      </c>
      <c r="AA411" s="174" t="str">
        <f t="shared" si="57"/>
        <v/>
      </c>
      <c r="AB411" s="175" t="str">
        <f t="shared" si="54"/>
        <v/>
      </c>
    </row>
    <row r="412" spans="2:28" ht="15" x14ac:dyDescent="0.25">
      <c r="B412" s="163">
        <f t="shared" si="58"/>
        <v>392</v>
      </c>
      <c r="C412" s="119"/>
      <c r="D412" s="190"/>
      <c r="E412" s="165"/>
      <c r="F412" s="166"/>
      <c r="G412" s="169" t="str">
        <f>IF(""=F412,"",MATCH(1*$F412,'EAPG Table'!$B:$B,0))</f>
        <v/>
      </c>
      <c r="H412" s="165" t="str" cm="1">
        <f t="array" ref="H412">IF($F412="","",INDEX('EAPG Table'!$C:$C,$G412))</f>
        <v/>
      </c>
      <c r="I412" s="167" t="str" cm="1">
        <f t="array" ref="I412">IF($F412="","",IF("EAPG"&lt;&gt;C412,0,INDEX('EAPG Table'!$I:$I,$G412)))</f>
        <v/>
      </c>
      <c r="J412" s="138" t="str" cm="1">
        <f t="array" ref="J412">IF($F412="", "", INDEX('EAPG Table'!$D:$D, $G412))</f>
        <v/>
      </c>
      <c r="K412" s="119"/>
      <c r="L412" s="224" t="str" cm="1">
        <f t="array" ref="L412">IF(""=$F412,"",TRIM(INDEX('EAPG Table'!$F:$F,$G412)))</f>
        <v/>
      </c>
      <c r="M412" s="163"/>
      <c r="N412" s="138" t="str">
        <f t="shared" si="55"/>
        <v/>
      </c>
      <c r="O412" s="138" t="str">
        <f t="shared" si="50"/>
        <v/>
      </c>
      <c r="P412" s="169" t="str" cm="1">
        <f t="array" ref="P412">IF(""=$F412,"",IF(450=1*$F412,  IF(0&lt;COUNTIFS(WeightRange,"&gt;"&amp;0,TypeRange,"2"), TRUE, IF(AND(0&lt;COUNTIFS(WeightRange,"&gt;"&amp;0,TypeRange,"3"),0=COUNTIFS(WeightRange,"&gt;"&amp;0,TypeRange,{"2","2?"})), FALSE, TRUE)), ""))</f>
        <v/>
      </c>
      <c r="Q412" s="169" t="str">
        <f>IF(""=$F412,"",IF(450=$F412,0&lt;COUNTIFS(WeightRange,"&gt;="&amp;$I412,DOSRange,$D412,EAPGRange,$F412,PaidRange,"EAPG")-COUNTIFS($I412:$I$520,$I412,$D412:$D$520,$D412,$F412:$F$520,$F412,$C412:$C$520,"EAPG"),FALSE))</f>
        <v/>
      </c>
      <c r="R412" s="169" t="str" cm="1">
        <f t="array" ref="R412">IF(""=$F412,"",AND("Yes"=$L412,0&lt;SUM(COUNTIFS(WeightRange,"&gt;"&amp;0,DOSRange,$D412,TypeRange,{"2","3","21","22","23","25"}))))</f>
        <v/>
      </c>
      <c r="S412" s="170" t="str">
        <f t="shared" si="56"/>
        <v/>
      </c>
      <c r="T412" s="138"/>
      <c r="U412" s="177" t="str">
        <f t="shared" si="51"/>
        <v/>
      </c>
      <c r="V412" s="171" t="str">
        <f>IF($F412="","",MAX(0.25,IF(AND("2"=$J412,1&lt;COUNTIF(TypeRange,2)),0.5^(COUNTIFS(TypeRange,"2",DOSRange,$D412,WeightRange,"&gt;="&amp;$I412)-COUNTIFS($J412:$J$520,"2",$D412:$D$520,$D412,$I412:$I$520,$I412)),1)))</f>
        <v/>
      </c>
      <c r="W412" s="171" t="str">
        <f>IF($F412="","",MAX(0.25,IF(AND("Yes"=$O412,1&lt;COUNTIFS(AncDiscoRange,"Yes",DOSRange,$D412,EAPGRange,$F412,PaidRange,"EAPG")),0.5^(COUNTIFS(AncDiscoRange,"Yes",WeightRange,"&gt;="&amp;$I412,DOSRange,$D412,EAPGRange,$F412,PaidRange,"EAPG")-COUNTIFS($O412:$O$520,"Yes",$I412:$I$520,$I412,$D412:$D$520,$D412,$F412:$F$520,$F412,$C412:$C$520,"EAPG")),1)))</f>
        <v/>
      </c>
      <c r="X412" s="172" t="str">
        <f t="shared" si="52"/>
        <v/>
      </c>
      <c r="Y412" s="138"/>
      <c r="Z412" s="173" t="str">
        <f t="shared" si="53"/>
        <v/>
      </c>
      <c r="AA412" s="174" t="str">
        <f t="shared" si="57"/>
        <v/>
      </c>
      <c r="AB412" s="175" t="str">
        <f t="shared" si="54"/>
        <v/>
      </c>
    </row>
    <row r="413" spans="2:28" ht="15" x14ac:dyDescent="0.25">
      <c r="B413" s="163">
        <f t="shared" si="58"/>
        <v>393</v>
      </c>
      <c r="C413" s="119"/>
      <c r="D413" s="190"/>
      <c r="E413" s="165"/>
      <c r="F413" s="166"/>
      <c r="G413" s="169" t="str">
        <f>IF(""=F413,"",MATCH(1*$F413,'EAPG Table'!$B:$B,0))</f>
        <v/>
      </c>
      <c r="H413" s="165" t="str" cm="1">
        <f t="array" ref="H413">IF($F413="","",INDEX('EAPG Table'!$C:$C,$G413))</f>
        <v/>
      </c>
      <c r="I413" s="167" t="str" cm="1">
        <f t="array" ref="I413">IF($F413="","",IF("EAPG"&lt;&gt;C413,0,INDEX('EAPG Table'!$I:$I,$G413)))</f>
        <v/>
      </c>
      <c r="J413" s="138" t="str" cm="1">
        <f t="array" ref="J413">IF($F413="", "", INDEX('EAPG Table'!$D:$D, $G413))</f>
        <v/>
      </c>
      <c r="K413" s="119"/>
      <c r="L413" s="224" t="str" cm="1">
        <f t="array" ref="L413">IF(""=$F413,"",TRIM(INDEX('EAPG Table'!$F:$F,$G413)))</f>
        <v/>
      </c>
      <c r="M413" s="163"/>
      <c r="N413" s="138" t="str">
        <f t="shared" si="55"/>
        <v/>
      </c>
      <c r="O413" s="138" t="str">
        <f t="shared" si="50"/>
        <v/>
      </c>
      <c r="P413" s="169" t="str" cm="1">
        <f t="array" ref="P413">IF(""=$F413,"",IF(450=1*$F413,  IF(0&lt;COUNTIFS(WeightRange,"&gt;"&amp;0,TypeRange,"2"), TRUE, IF(AND(0&lt;COUNTIFS(WeightRange,"&gt;"&amp;0,TypeRange,"3"),0=COUNTIFS(WeightRange,"&gt;"&amp;0,TypeRange,{"2","2?"})), FALSE, TRUE)), ""))</f>
        <v/>
      </c>
      <c r="Q413" s="169" t="str">
        <f>IF(""=$F413,"",IF(450=$F413,0&lt;COUNTIFS(WeightRange,"&gt;="&amp;$I413,DOSRange,$D413,EAPGRange,$F413,PaidRange,"EAPG")-COUNTIFS($I413:$I$520,$I413,$D413:$D$520,$D413,$F413:$F$520,$F413,$C413:$C$520,"EAPG"),FALSE))</f>
        <v/>
      </c>
      <c r="R413" s="169" t="str" cm="1">
        <f t="array" ref="R413">IF(""=$F413,"",AND("Yes"=$L413,0&lt;SUM(COUNTIFS(WeightRange,"&gt;"&amp;0,DOSRange,$D413,TypeRange,{"2","3","21","22","23","25"}))))</f>
        <v/>
      </c>
      <c r="S413" s="170" t="str">
        <f t="shared" si="56"/>
        <v/>
      </c>
      <c r="T413" s="138"/>
      <c r="U413" s="177" t="str">
        <f t="shared" si="51"/>
        <v/>
      </c>
      <c r="V413" s="171" t="str">
        <f>IF($F413="","",MAX(0.25,IF(AND("2"=$J413,1&lt;COUNTIF(TypeRange,2)),0.5^(COUNTIFS(TypeRange,"2",DOSRange,$D413,WeightRange,"&gt;="&amp;$I413)-COUNTIFS($J413:$J$520,"2",$D413:$D$520,$D413,$I413:$I$520,$I413)),1)))</f>
        <v/>
      </c>
      <c r="W413" s="171" t="str">
        <f>IF($F413="","",MAX(0.25,IF(AND("Yes"=$O413,1&lt;COUNTIFS(AncDiscoRange,"Yes",DOSRange,$D413,EAPGRange,$F413,PaidRange,"EAPG")),0.5^(COUNTIFS(AncDiscoRange,"Yes",WeightRange,"&gt;="&amp;$I413,DOSRange,$D413,EAPGRange,$F413,PaidRange,"EAPG")-COUNTIFS($O413:$O$520,"Yes",$I413:$I$520,$I413,$D413:$D$520,$D413,$F413:$F$520,$F413,$C413:$C$520,"EAPG")),1)))</f>
        <v/>
      </c>
      <c r="X413" s="172" t="str">
        <f t="shared" si="52"/>
        <v/>
      </c>
      <c r="Y413" s="138"/>
      <c r="Z413" s="173" t="str">
        <f t="shared" si="53"/>
        <v/>
      </c>
      <c r="AA413" s="174" t="str">
        <f t="shared" si="57"/>
        <v/>
      </c>
      <c r="AB413" s="175" t="str">
        <f t="shared" si="54"/>
        <v/>
      </c>
    </row>
    <row r="414" spans="2:28" ht="15" x14ac:dyDescent="0.25">
      <c r="B414" s="163">
        <f t="shared" si="58"/>
        <v>394</v>
      </c>
      <c r="C414" s="119"/>
      <c r="D414" s="190"/>
      <c r="E414" s="165"/>
      <c r="F414" s="166"/>
      <c r="G414" s="169" t="str">
        <f>IF(""=F414,"",MATCH(1*$F414,'EAPG Table'!$B:$B,0))</f>
        <v/>
      </c>
      <c r="H414" s="165" t="str" cm="1">
        <f t="array" ref="H414">IF($F414="","",INDEX('EAPG Table'!$C:$C,$G414))</f>
        <v/>
      </c>
      <c r="I414" s="167" t="str" cm="1">
        <f t="array" ref="I414">IF($F414="","",IF("EAPG"&lt;&gt;C414,0,INDEX('EAPG Table'!$I:$I,$G414)))</f>
        <v/>
      </c>
      <c r="J414" s="138" t="str" cm="1">
        <f t="array" ref="J414">IF($F414="", "", INDEX('EAPG Table'!$D:$D, $G414))</f>
        <v/>
      </c>
      <c r="K414" s="119"/>
      <c r="L414" s="224" t="str" cm="1">
        <f t="array" ref="L414">IF(""=$F414,"",TRIM(INDEX('EAPG Table'!$F:$F,$G414)))</f>
        <v/>
      </c>
      <c r="M414" s="163"/>
      <c r="N414" s="138" t="str">
        <f t="shared" si="55"/>
        <v/>
      </c>
      <c r="O414" s="138" t="str">
        <f t="shared" si="50"/>
        <v/>
      </c>
      <c r="P414" s="169" t="str" cm="1">
        <f t="array" ref="P414">IF(""=$F414,"",IF(450=1*$F414,  IF(0&lt;COUNTIFS(WeightRange,"&gt;"&amp;0,TypeRange,"2"), TRUE, IF(AND(0&lt;COUNTIFS(WeightRange,"&gt;"&amp;0,TypeRange,"3"),0=COUNTIFS(WeightRange,"&gt;"&amp;0,TypeRange,{"2","2?"})), FALSE, TRUE)), ""))</f>
        <v/>
      </c>
      <c r="Q414" s="169" t="str">
        <f>IF(""=$F414,"",IF(450=$F414,0&lt;COUNTIFS(WeightRange,"&gt;="&amp;$I414,DOSRange,$D414,EAPGRange,$F414,PaidRange,"EAPG")-COUNTIFS($I414:$I$520,$I414,$D414:$D$520,$D414,$F414:$F$520,$F414,$C414:$C$520,"EAPG"),FALSE))</f>
        <v/>
      </c>
      <c r="R414" s="169" t="str" cm="1">
        <f t="array" ref="R414">IF(""=$F414,"",AND("Yes"=$L414,0&lt;SUM(COUNTIFS(WeightRange,"&gt;"&amp;0,DOSRange,$D414,TypeRange,{"2","3","21","22","23","25"}))))</f>
        <v/>
      </c>
      <c r="S414" s="170" t="str">
        <f t="shared" si="56"/>
        <v/>
      </c>
      <c r="T414" s="138"/>
      <c r="U414" s="177" t="str">
        <f t="shared" si="51"/>
        <v/>
      </c>
      <c r="V414" s="171" t="str">
        <f>IF($F414="","",MAX(0.25,IF(AND("2"=$J414,1&lt;COUNTIF(TypeRange,2)),0.5^(COUNTIFS(TypeRange,"2",DOSRange,$D414,WeightRange,"&gt;="&amp;$I414)-COUNTIFS($J414:$J$520,"2",$D414:$D$520,$D414,$I414:$I$520,$I414)),1)))</f>
        <v/>
      </c>
      <c r="W414" s="171" t="str">
        <f>IF($F414="","",MAX(0.25,IF(AND("Yes"=$O414,1&lt;COUNTIFS(AncDiscoRange,"Yes",DOSRange,$D414,EAPGRange,$F414,PaidRange,"EAPG")),0.5^(COUNTIFS(AncDiscoRange,"Yes",WeightRange,"&gt;="&amp;$I414,DOSRange,$D414,EAPGRange,$F414,PaidRange,"EAPG")-COUNTIFS($O414:$O$520,"Yes",$I414:$I$520,$I414,$D414:$D$520,$D414,$F414:$F$520,$F414,$C414:$C$520,"EAPG")),1)))</f>
        <v/>
      </c>
      <c r="X414" s="172" t="str">
        <f t="shared" si="52"/>
        <v/>
      </c>
      <c r="Y414" s="138"/>
      <c r="Z414" s="173" t="str">
        <f t="shared" si="53"/>
        <v/>
      </c>
      <c r="AA414" s="174" t="str">
        <f t="shared" si="57"/>
        <v/>
      </c>
      <c r="AB414" s="175" t="str">
        <f t="shared" si="54"/>
        <v/>
      </c>
    </row>
    <row r="415" spans="2:28" ht="15" x14ac:dyDescent="0.25">
      <c r="B415" s="178">
        <f t="shared" si="58"/>
        <v>395</v>
      </c>
      <c r="C415" s="120"/>
      <c r="D415" s="191"/>
      <c r="E415" s="179"/>
      <c r="F415" s="166"/>
      <c r="G415" s="182" t="str">
        <f>IF(""=F415,"",MATCH(1*$F415,'EAPG Table'!$B:$B,0))</f>
        <v/>
      </c>
      <c r="H415" s="179" t="str" cm="1">
        <f t="array" ref="H415">IF($F415="","",INDEX('EAPG Table'!$C:$C,$G415))</f>
        <v/>
      </c>
      <c r="I415" s="180" t="str" cm="1">
        <f t="array" ref="I415">IF($F415="","",IF("EAPG"&lt;&gt;C415,0,INDEX('EAPG Table'!$I:$I,$G415)))</f>
        <v/>
      </c>
      <c r="J415" s="181" t="str" cm="1">
        <f t="array" ref="J415">IF($F415="", "", INDEX('EAPG Table'!$D:$D, $G415))</f>
        <v/>
      </c>
      <c r="K415" s="120"/>
      <c r="L415" s="225" t="str" cm="1">
        <f t="array" ref="L415">IF(""=$F415,"",TRIM(INDEX('EAPG Table'!$F:$F,$G415)))</f>
        <v/>
      </c>
      <c r="M415" s="163"/>
      <c r="N415" s="181" t="str">
        <f t="shared" si="55"/>
        <v/>
      </c>
      <c r="O415" s="181" t="str">
        <f t="shared" si="50"/>
        <v/>
      </c>
      <c r="P415" s="182" t="str" cm="1">
        <f t="array" ref="P415">IF(""=$F415,"",IF(450=1*$F415,  IF(0&lt;COUNTIFS(WeightRange,"&gt;"&amp;0,TypeRange,"2"), TRUE, IF(AND(0&lt;COUNTIFS(WeightRange,"&gt;"&amp;0,TypeRange,"3"),0=COUNTIFS(WeightRange,"&gt;"&amp;0,TypeRange,{"2","2?"})), FALSE, TRUE)), ""))</f>
        <v/>
      </c>
      <c r="Q415" s="182" t="str">
        <f>IF(""=$F415,"",IF(450=$F415,0&lt;COUNTIFS(WeightRange,"&gt;="&amp;$I415,DOSRange,$D415,EAPGRange,$F415,PaidRange,"EAPG")-COUNTIFS($I415:$I$520,$I415,$D415:$D$520,$D415,$F415:$F$520,$F415,$C415:$C$520,"EAPG"),FALSE))</f>
        <v/>
      </c>
      <c r="R415" s="182" t="str" cm="1">
        <f t="array" ref="R415">IF(""=$F415,"",AND("Yes"=$L415,0&lt;SUM(COUNTIFS(WeightRange,"&gt;"&amp;0,DOSRange,$D415,TypeRange,{"2","3","21","22","23","25"}))))</f>
        <v/>
      </c>
      <c r="S415" s="183" t="str">
        <f t="shared" si="56"/>
        <v/>
      </c>
      <c r="T415" s="138"/>
      <c r="U415" s="184" t="str">
        <f t="shared" si="51"/>
        <v/>
      </c>
      <c r="V415" s="185" t="str">
        <f>IF($F415="","",MAX(0.25,IF(AND("2"=$J415,1&lt;COUNTIF(TypeRange,2)),0.5^(COUNTIFS(TypeRange,"2",DOSRange,$D415,WeightRange,"&gt;="&amp;$I415)-COUNTIFS($J415:$J$520,"2",$D415:$D$520,$D415,$I415:$I$520,$I415)),1)))</f>
        <v/>
      </c>
      <c r="W415" s="185" t="str">
        <f>IF($F415="","",MAX(0.25,IF(AND("Yes"=$O415,1&lt;COUNTIFS(AncDiscoRange,"Yes",DOSRange,$D415,EAPGRange,$F415,PaidRange,"EAPG")),0.5^(COUNTIFS(AncDiscoRange,"Yes",WeightRange,"&gt;="&amp;$I415,DOSRange,$D415,EAPGRange,$F415,PaidRange,"EAPG")-COUNTIFS($O415:$O$520,"Yes",$I415:$I$520,$I415,$D415:$D$520,$D415,$F415:$F$520,$F415,$C415:$C$520,"EAPG")),1)))</f>
        <v/>
      </c>
      <c r="X415" s="186" t="str">
        <f t="shared" si="52"/>
        <v/>
      </c>
      <c r="Y415" s="138"/>
      <c r="Z415" s="187" t="str">
        <f t="shared" si="53"/>
        <v/>
      </c>
      <c r="AA415" s="188" t="str">
        <f t="shared" si="57"/>
        <v/>
      </c>
      <c r="AB415" s="189" t="str">
        <f t="shared" si="54"/>
        <v/>
      </c>
    </row>
    <row r="416" spans="2:28" ht="15" x14ac:dyDescent="0.25">
      <c r="B416" s="163">
        <f t="shared" si="58"/>
        <v>396</v>
      </c>
      <c r="C416" s="119"/>
      <c r="D416" s="190"/>
      <c r="E416" s="165"/>
      <c r="F416" s="166"/>
      <c r="G416" s="169" t="str">
        <f>IF(""=F416,"",MATCH(1*$F416,'EAPG Table'!$B:$B,0))</f>
        <v/>
      </c>
      <c r="H416" s="165" t="str" cm="1">
        <f t="array" ref="H416">IF($F416="","",INDEX('EAPG Table'!$C:$C,$G416))</f>
        <v/>
      </c>
      <c r="I416" s="167" t="str" cm="1">
        <f t="array" ref="I416">IF($F416="","",IF("EAPG"&lt;&gt;C416,0,INDEX('EAPG Table'!$I:$I,$G416)))</f>
        <v/>
      </c>
      <c r="J416" s="138" t="str" cm="1">
        <f t="array" ref="J416">IF($F416="", "", INDEX('EAPG Table'!$D:$D, $G416))</f>
        <v/>
      </c>
      <c r="K416" s="119"/>
      <c r="L416" s="224" t="str" cm="1">
        <f t="array" ref="L416">IF(""=$F416,"",TRIM(INDEX('EAPG Table'!$F:$F,$G416)))</f>
        <v/>
      </c>
      <c r="M416" s="163"/>
      <c r="N416" s="138" t="str">
        <f t="shared" si="55"/>
        <v/>
      </c>
      <c r="O416" s="138" t="str">
        <f t="shared" si="50"/>
        <v/>
      </c>
      <c r="P416" s="169" t="str" cm="1">
        <f t="array" ref="P416">IF(""=$F416,"",IF(450=1*$F416,  IF(0&lt;COUNTIFS(WeightRange,"&gt;"&amp;0,TypeRange,"2"), TRUE, IF(AND(0&lt;COUNTIFS(WeightRange,"&gt;"&amp;0,TypeRange,"3"),0=COUNTIFS(WeightRange,"&gt;"&amp;0,TypeRange,{"2","2?"})), FALSE, TRUE)), ""))</f>
        <v/>
      </c>
      <c r="Q416" s="169" t="str">
        <f>IF(""=$F416,"",IF(450=$F416,0&lt;COUNTIFS(WeightRange,"&gt;="&amp;$I416,DOSRange,$D416,EAPGRange,$F416,PaidRange,"EAPG")-COUNTIFS($I416:$I$520,$I416,$D416:$D$520,$D416,$F416:$F$520,$F416,$C416:$C$520,"EAPG"),FALSE))</f>
        <v/>
      </c>
      <c r="R416" s="169" t="str" cm="1">
        <f t="array" ref="R416">IF(""=$F416,"",AND("Yes"=$L416,0&lt;SUM(COUNTIFS(WeightRange,"&gt;"&amp;0,DOSRange,$D416,TypeRange,{"2","3","21","22","23","25"}))))</f>
        <v/>
      </c>
      <c r="S416" s="170" t="str">
        <f t="shared" si="56"/>
        <v/>
      </c>
      <c r="T416" s="138"/>
      <c r="U416" s="177" t="str">
        <f t="shared" si="51"/>
        <v/>
      </c>
      <c r="V416" s="171" t="str">
        <f>IF($F416="","",MAX(0.25,IF(AND("2"=$J416,1&lt;COUNTIF(TypeRange,2)),0.5^(COUNTIFS(TypeRange,"2",DOSRange,$D416,WeightRange,"&gt;="&amp;$I416)-COUNTIFS($J416:$J$520,"2",$D416:$D$520,$D416,$I416:$I$520,$I416)),1)))</f>
        <v/>
      </c>
      <c r="W416" s="171" t="str">
        <f>IF($F416="","",MAX(0.25,IF(AND("Yes"=$O416,1&lt;COUNTIFS(AncDiscoRange,"Yes",DOSRange,$D416,EAPGRange,$F416,PaidRange,"EAPG")),0.5^(COUNTIFS(AncDiscoRange,"Yes",WeightRange,"&gt;="&amp;$I416,DOSRange,$D416,EAPGRange,$F416,PaidRange,"EAPG")-COUNTIFS($O416:$O$520,"Yes",$I416:$I$520,$I416,$D416:$D$520,$D416,$F416:$F$520,$F416,$C416:$C$520,"EAPG")),1)))</f>
        <v/>
      </c>
      <c r="X416" s="172" t="str">
        <f t="shared" si="52"/>
        <v/>
      </c>
      <c r="Y416" s="138"/>
      <c r="Z416" s="173" t="str">
        <f t="shared" si="53"/>
        <v/>
      </c>
      <c r="AA416" s="174" t="str">
        <f t="shared" si="57"/>
        <v/>
      </c>
      <c r="AB416" s="175" t="str">
        <f t="shared" si="54"/>
        <v/>
      </c>
    </row>
    <row r="417" spans="2:28" ht="15" x14ac:dyDescent="0.25">
      <c r="B417" s="163">
        <f t="shared" si="58"/>
        <v>397</v>
      </c>
      <c r="C417" s="119"/>
      <c r="D417" s="190"/>
      <c r="E417" s="165"/>
      <c r="F417" s="166"/>
      <c r="G417" s="169" t="str">
        <f>IF(""=F417,"",MATCH(1*$F417,'EAPG Table'!$B:$B,0))</f>
        <v/>
      </c>
      <c r="H417" s="165" t="str" cm="1">
        <f t="array" ref="H417">IF($F417="","",INDEX('EAPG Table'!$C:$C,$G417))</f>
        <v/>
      </c>
      <c r="I417" s="167" t="str" cm="1">
        <f t="array" ref="I417">IF($F417="","",IF("EAPG"&lt;&gt;C417,0,INDEX('EAPG Table'!$I:$I,$G417)))</f>
        <v/>
      </c>
      <c r="J417" s="138" t="str" cm="1">
        <f t="array" ref="J417">IF($F417="", "", INDEX('EAPG Table'!$D:$D, $G417))</f>
        <v/>
      </c>
      <c r="K417" s="119"/>
      <c r="L417" s="224" t="str" cm="1">
        <f t="array" ref="L417">IF(""=$F417,"",TRIM(INDEX('EAPG Table'!$F:$F,$G417)))</f>
        <v/>
      </c>
      <c r="M417" s="163"/>
      <c r="N417" s="138" t="str">
        <f t="shared" si="55"/>
        <v/>
      </c>
      <c r="O417" s="138" t="str">
        <f t="shared" si="50"/>
        <v/>
      </c>
      <c r="P417" s="169" t="str" cm="1">
        <f t="array" ref="P417">IF(""=$F417,"",IF(450=1*$F417,  IF(0&lt;COUNTIFS(WeightRange,"&gt;"&amp;0,TypeRange,"2"), TRUE, IF(AND(0&lt;COUNTIFS(WeightRange,"&gt;"&amp;0,TypeRange,"3"),0=COUNTIFS(WeightRange,"&gt;"&amp;0,TypeRange,{"2","2?"})), FALSE, TRUE)), ""))</f>
        <v/>
      </c>
      <c r="Q417" s="169" t="str">
        <f>IF(""=$F417,"",IF(450=$F417,0&lt;COUNTIFS(WeightRange,"&gt;="&amp;$I417,DOSRange,$D417,EAPGRange,$F417,PaidRange,"EAPG")-COUNTIFS($I417:$I$520,$I417,$D417:$D$520,$D417,$F417:$F$520,$F417,$C417:$C$520,"EAPG"),FALSE))</f>
        <v/>
      </c>
      <c r="R417" s="169" t="str" cm="1">
        <f t="array" ref="R417">IF(""=$F417,"",AND("Yes"=$L417,0&lt;SUM(COUNTIFS(WeightRange,"&gt;"&amp;0,DOSRange,$D417,TypeRange,{"2","3","21","22","23","25"}))))</f>
        <v/>
      </c>
      <c r="S417" s="170" t="str">
        <f t="shared" si="56"/>
        <v/>
      </c>
      <c r="T417" s="138"/>
      <c r="U417" s="177" t="str">
        <f t="shared" si="51"/>
        <v/>
      </c>
      <c r="V417" s="171" t="str">
        <f>IF($F417="","",MAX(0.25,IF(AND("2"=$J417,1&lt;COUNTIF(TypeRange,2)),0.5^(COUNTIFS(TypeRange,"2",DOSRange,$D417,WeightRange,"&gt;="&amp;$I417)-COUNTIFS($J417:$J$520,"2",$D417:$D$520,$D417,$I417:$I$520,$I417)),1)))</f>
        <v/>
      </c>
      <c r="W417" s="171" t="str">
        <f>IF($F417="","",MAX(0.25,IF(AND("Yes"=$O417,1&lt;COUNTIFS(AncDiscoRange,"Yes",DOSRange,$D417,EAPGRange,$F417,PaidRange,"EAPG")),0.5^(COUNTIFS(AncDiscoRange,"Yes",WeightRange,"&gt;="&amp;$I417,DOSRange,$D417,EAPGRange,$F417,PaidRange,"EAPG")-COUNTIFS($O417:$O$520,"Yes",$I417:$I$520,$I417,$D417:$D$520,$D417,$F417:$F$520,$F417,$C417:$C$520,"EAPG")),1)))</f>
        <v/>
      </c>
      <c r="X417" s="172" t="str">
        <f t="shared" si="52"/>
        <v/>
      </c>
      <c r="Y417" s="138"/>
      <c r="Z417" s="173" t="str">
        <f t="shared" si="53"/>
        <v/>
      </c>
      <c r="AA417" s="174" t="str">
        <f t="shared" si="57"/>
        <v/>
      </c>
      <c r="AB417" s="175" t="str">
        <f t="shared" si="54"/>
        <v/>
      </c>
    </row>
    <row r="418" spans="2:28" ht="15" x14ac:dyDescent="0.25">
      <c r="B418" s="163">
        <f t="shared" si="58"/>
        <v>398</v>
      </c>
      <c r="C418" s="119"/>
      <c r="D418" s="190"/>
      <c r="E418" s="165"/>
      <c r="F418" s="166"/>
      <c r="G418" s="169" t="str">
        <f>IF(""=F418,"",MATCH(1*$F418,'EAPG Table'!$B:$B,0))</f>
        <v/>
      </c>
      <c r="H418" s="165" t="str" cm="1">
        <f t="array" ref="H418">IF($F418="","",INDEX('EAPG Table'!$C:$C,$G418))</f>
        <v/>
      </c>
      <c r="I418" s="167" t="str" cm="1">
        <f t="array" ref="I418">IF($F418="","",IF("EAPG"&lt;&gt;C418,0,INDEX('EAPG Table'!$I:$I,$G418)))</f>
        <v/>
      </c>
      <c r="J418" s="138" t="str" cm="1">
        <f t="array" ref="J418">IF($F418="", "", INDEX('EAPG Table'!$D:$D, $G418))</f>
        <v/>
      </c>
      <c r="K418" s="119"/>
      <c r="L418" s="224" t="str" cm="1">
        <f t="array" ref="L418">IF(""=$F418,"",TRIM(INDEX('EAPG Table'!$F:$F,$G418)))</f>
        <v/>
      </c>
      <c r="M418" s="163"/>
      <c r="N418" s="138" t="str">
        <f t="shared" si="55"/>
        <v/>
      </c>
      <c r="O418" s="138" t="str">
        <f t="shared" si="50"/>
        <v/>
      </c>
      <c r="P418" s="169" t="str" cm="1">
        <f t="array" ref="P418">IF(""=$F418,"",IF(450=1*$F418,  IF(0&lt;COUNTIFS(WeightRange,"&gt;"&amp;0,TypeRange,"2"), TRUE, IF(AND(0&lt;COUNTIFS(WeightRange,"&gt;"&amp;0,TypeRange,"3"),0=COUNTIFS(WeightRange,"&gt;"&amp;0,TypeRange,{"2","2?"})), FALSE, TRUE)), ""))</f>
        <v/>
      </c>
      <c r="Q418" s="169" t="str">
        <f>IF(""=$F418,"",IF(450=$F418,0&lt;COUNTIFS(WeightRange,"&gt;="&amp;$I418,DOSRange,$D418,EAPGRange,$F418,PaidRange,"EAPG")-COUNTIFS($I418:$I$520,$I418,$D418:$D$520,$D418,$F418:$F$520,$F418,$C418:$C$520,"EAPG"),FALSE))</f>
        <v/>
      </c>
      <c r="R418" s="169" t="str" cm="1">
        <f t="array" ref="R418">IF(""=$F418,"",AND("Yes"=$L418,0&lt;SUM(COUNTIFS(WeightRange,"&gt;"&amp;0,DOSRange,$D418,TypeRange,{"2","3","21","22","23","25"}))))</f>
        <v/>
      </c>
      <c r="S418" s="170" t="str">
        <f t="shared" si="56"/>
        <v/>
      </c>
      <c r="T418" s="138"/>
      <c r="U418" s="177" t="str">
        <f t="shared" si="51"/>
        <v/>
      </c>
      <c r="V418" s="171" t="str">
        <f>IF($F418="","",MAX(0.25,IF(AND("2"=$J418,1&lt;COUNTIF(TypeRange,2)),0.5^(COUNTIFS(TypeRange,"2",DOSRange,$D418,WeightRange,"&gt;="&amp;$I418)-COUNTIFS($J418:$J$520,"2",$D418:$D$520,$D418,$I418:$I$520,$I418)),1)))</f>
        <v/>
      </c>
      <c r="W418" s="171" t="str">
        <f>IF($F418="","",MAX(0.25,IF(AND("Yes"=$O418,1&lt;COUNTIFS(AncDiscoRange,"Yes",DOSRange,$D418,EAPGRange,$F418,PaidRange,"EAPG")),0.5^(COUNTIFS(AncDiscoRange,"Yes",WeightRange,"&gt;="&amp;$I418,DOSRange,$D418,EAPGRange,$F418,PaidRange,"EAPG")-COUNTIFS($O418:$O$520,"Yes",$I418:$I$520,$I418,$D418:$D$520,$D418,$F418:$F$520,$F418,$C418:$C$520,"EAPG")),1)))</f>
        <v/>
      </c>
      <c r="X418" s="172" t="str">
        <f t="shared" si="52"/>
        <v/>
      </c>
      <c r="Y418" s="138"/>
      <c r="Z418" s="173" t="str">
        <f t="shared" si="53"/>
        <v/>
      </c>
      <c r="AA418" s="174" t="str">
        <f t="shared" si="57"/>
        <v/>
      </c>
      <c r="AB418" s="175" t="str">
        <f t="shared" si="54"/>
        <v/>
      </c>
    </row>
    <row r="419" spans="2:28" ht="15" x14ac:dyDescent="0.25">
      <c r="B419" s="163">
        <f t="shared" si="58"/>
        <v>399</v>
      </c>
      <c r="C419" s="119"/>
      <c r="D419" s="190"/>
      <c r="E419" s="165"/>
      <c r="F419" s="166"/>
      <c r="G419" s="169" t="str">
        <f>IF(""=F419,"",MATCH(1*$F419,'EAPG Table'!$B:$B,0))</f>
        <v/>
      </c>
      <c r="H419" s="165" t="str" cm="1">
        <f t="array" ref="H419">IF($F419="","",INDEX('EAPG Table'!$C:$C,$G419))</f>
        <v/>
      </c>
      <c r="I419" s="167" t="str" cm="1">
        <f t="array" ref="I419">IF($F419="","",IF("EAPG"&lt;&gt;C419,0,INDEX('EAPG Table'!$I:$I,$G419)))</f>
        <v/>
      </c>
      <c r="J419" s="138" t="str" cm="1">
        <f t="array" ref="J419">IF($F419="", "", INDEX('EAPG Table'!$D:$D, $G419))</f>
        <v/>
      </c>
      <c r="K419" s="119"/>
      <c r="L419" s="224" t="str" cm="1">
        <f t="array" ref="L419">IF(""=$F419,"",TRIM(INDEX('EAPG Table'!$F:$F,$G419)))</f>
        <v/>
      </c>
      <c r="M419" s="163"/>
      <c r="N419" s="138" t="str">
        <f t="shared" si="55"/>
        <v/>
      </c>
      <c r="O419" s="138" t="str">
        <f t="shared" si="50"/>
        <v/>
      </c>
      <c r="P419" s="169" t="str" cm="1">
        <f t="array" ref="P419">IF(""=$F419,"",IF(450=1*$F419,  IF(0&lt;COUNTIFS(WeightRange,"&gt;"&amp;0,TypeRange,"2"), TRUE, IF(AND(0&lt;COUNTIFS(WeightRange,"&gt;"&amp;0,TypeRange,"3"),0=COUNTIFS(WeightRange,"&gt;"&amp;0,TypeRange,{"2","2?"})), FALSE, TRUE)), ""))</f>
        <v/>
      </c>
      <c r="Q419" s="169" t="str">
        <f>IF(""=$F419,"",IF(450=$F419,0&lt;COUNTIFS(WeightRange,"&gt;="&amp;$I419,DOSRange,$D419,EAPGRange,$F419,PaidRange,"EAPG")-COUNTIFS($I419:$I$520,$I419,$D419:$D$520,$D419,$F419:$F$520,$F419,$C419:$C$520,"EAPG"),FALSE))</f>
        <v/>
      </c>
      <c r="R419" s="169" t="str" cm="1">
        <f t="array" ref="R419">IF(""=$F419,"",AND("Yes"=$L419,0&lt;SUM(COUNTIFS(WeightRange,"&gt;"&amp;0,DOSRange,$D419,TypeRange,{"2","3","21","22","23","25"}))))</f>
        <v/>
      </c>
      <c r="S419" s="170" t="str">
        <f t="shared" si="56"/>
        <v/>
      </c>
      <c r="T419" s="138"/>
      <c r="U419" s="177" t="str">
        <f t="shared" si="51"/>
        <v/>
      </c>
      <c r="V419" s="171" t="str">
        <f>IF($F419="","",MAX(0.25,IF(AND("2"=$J419,1&lt;COUNTIF(TypeRange,2)),0.5^(COUNTIFS(TypeRange,"2",DOSRange,$D419,WeightRange,"&gt;="&amp;$I419)-COUNTIFS($J419:$J$520,"2",$D419:$D$520,$D419,$I419:$I$520,$I419)),1)))</f>
        <v/>
      </c>
      <c r="W419" s="171" t="str">
        <f>IF($F419="","",MAX(0.25,IF(AND("Yes"=$O419,1&lt;COUNTIFS(AncDiscoRange,"Yes",DOSRange,$D419,EAPGRange,$F419,PaidRange,"EAPG")),0.5^(COUNTIFS(AncDiscoRange,"Yes",WeightRange,"&gt;="&amp;$I419,DOSRange,$D419,EAPGRange,$F419,PaidRange,"EAPG")-COUNTIFS($O419:$O$520,"Yes",$I419:$I$520,$I419,$D419:$D$520,$D419,$F419:$F$520,$F419,$C419:$C$520,"EAPG")),1)))</f>
        <v/>
      </c>
      <c r="X419" s="172" t="str">
        <f t="shared" si="52"/>
        <v/>
      </c>
      <c r="Y419" s="138"/>
      <c r="Z419" s="173" t="str">
        <f t="shared" si="53"/>
        <v/>
      </c>
      <c r="AA419" s="174" t="str">
        <f t="shared" si="57"/>
        <v/>
      </c>
      <c r="AB419" s="175" t="str">
        <f t="shared" si="54"/>
        <v/>
      </c>
    </row>
    <row r="420" spans="2:28" ht="15" x14ac:dyDescent="0.25">
      <c r="B420" s="178">
        <f t="shared" si="58"/>
        <v>400</v>
      </c>
      <c r="C420" s="120"/>
      <c r="D420" s="191"/>
      <c r="E420" s="179"/>
      <c r="F420" s="166"/>
      <c r="G420" s="182" t="str">
        <f>IF(""=F420,"",MATCH(1*$F420,'EAPG Table'!$B:$B,0))</f>
        <v/>
      </c>
      <c r="H420" s="179" t="str" cm="1">
        <f t="array" ref="H420">IF($F420="","",INDEX('EAPG Table'!$C:$C,$G420))</f>
        <v/>
      </c>
      <c r="I420" s="180" t="str" cm="1">
        <f t="array" ref="I420">IF($F420="","",IF("EAPG"&lt;&gt;C420,0,INDEX('EAPG Table'!$I:$I,$G420)))</f>
        <v/>
      </c>
      <c r="J420" s="181" t="str" cm="1">
        <f t="array" ref="J420">IF($F420="", "", INDEX('EAPG Table'!$D:$D, $G420))</f>
        <v/>
      </c>
      <c r="K420" s="120"/>
      <c r="L420" s="225" t="str" cm="1">
        <f t="array" ref="L420">IF(""=$F420,"",TRIM(INDEX('EAPG Table'!$F:$F,$G420)))</f>
        <v/>
      </c>
      <c r="M420" s="163"/>
      <c r="N420" s="181" t="str">
        <f t="shared" si="55"/>
        <v/>
      </c>
      <c r="O420" s="181" t="str">
        <f t="shared" si="50"/>
        <v/>
      </c>
      <c r="P420" s="182" t="str" cm="1">
        <f t="array" ref="P420">IF(""=$F420,"",IF(450=1*$F420,  IF(0&lt;COUNTIFS(WeightRange,"&gt;"&amp;0,TypeRange,"2"), TRUE, IF(AND(0&lt;COUNTIFS(WeightRange,"&gt;"&amp;0,TypeRange,"3"),0=COUNTIFS(WeightRange,"&gt;"&amp;0,TypeRange,{"2","2?"})), FALSE, TRUE)), ""))</f>
        <v/>
      </c>
      <c r="Q420" s="182" t="str">
        <f>IF(""=$F420,"",IF(450=$F420,0&lt;COUNTIFS(WeightRange,"&gt;="&amp;$I420,DOSRange,$D420,EAPGRange,$F420,PaidRange,"EAPG")-COUNTIFS($I420:$I$520,$I420,$D420:$D$520,$D420,$F420:$F$520,$F420,$C420:$C$520,"EAPG"),FALSE))</f>
        <v/>
      </c>
      <c r="R420" s="182" t="str" cm="1">
        <f t="array" ref="R420">IF(""=$F420,"",AND("Yes"=$L420,0&lt;SUM(COUNTIFS(WeightRange,"&gt;"&amp;0,DOSRange,$D420,TypeRange,{"2","3","21","22","23","25"}))))</f>
        <v/>
      </c>
      <c r="S420" s="183" t="str">
        <f t="shared" si="56"/>
        <v/>
      </c>
      <c r="T420" s="138"/>
      <c r="U420" s="184" t="str">
        <f t="shared" si="51"/>
        <v/>
      </c>
      <c r="V420" s="185" t="str">
        <f>IF($F420="","",MAX(0.25,IF(AND("2"=$J420,1&lt;COUNTIF(TypeRange,2)),0.5^(COUNTIFS(TypeRange,"2",DOSRange,$D420,WeightRange,"&gt;="&amp;$I420)-COUNTIFS($J420:$J$520,"2",$D420:$D$520,$D420,$I420:$I$520,$I420)),1)))</f>
        <v/>
      </c>
      <c r="W420" s="185" t="str">
        <f>IF($F420="","",MAX(0.25,IF(AND("Yes"=$O420,1&lt;COUNTIFS(AncDiscoRange,"Yes",DOSRange,$D420,EAPGRange,$F420,PaidRange,"EAPG")),0.5^(COUNTIFS(AncDiscoRange,"Yes",WeightRange,"&gt;="&amp;$I420,DOSRange,$D420,EAPGRange,$F420,PaidRange,"EAPG")-COUNTIFS($O420:$O$520,"Yes",$I420:$I$520,$I420,$D420:$D$520,$D420,$F420:$F$520,$F420,$C420:$C$520,"EAPG")),1)))</f>
        <v/>
      </c>
      <c r="X420" s="186" t="str">
        <f t="shared" si="52"/>
        <v/>
      </c>
      <c r="Y420" s="138"/>
      <c r="Z420" s="187" t="str">
        <f t="shared" si="53"/>
        <v/>
      </c>
      <c r="AA420" s="188" t="str">
        <f t="shared" si="57"/>
        <v/>
      </c>
      <c r="AB420" s="189" t="str">
        <f t="shared" si="54"/>
        <v/>
      </c>
    </row>
    <row r="421" spans="2:28" ht="15" x14ac:dyDescent="0.25">
      <c r="B421" s="163">
        <f t="shared" si="58"/>
        <v>401</v>
      </c>
      <c r="C421" s="119"/>
      <c r="D421" s="190"/>
      <c r="E421" s="165"/>
      <c r="F421" s="166"/>
      <c r="G421" s="169" t="str">
        <f>IF(""=F421,"",MATCH(1*$F421,'EAPG Table'!$B:$B,0))</f>
        <v/>
      </c>
      <c r="H421" s="165" t="str" cm="1">
        <f t="array" ref="H421">IF($F421="","",INDEX('EAPG Table'!$C:$C,$G421))</f>
        <v/>
      </c>
      <c r="I421" s="167" t="str" cm="1">
        <f t="array" ref="I421">IF($F421="","",IF("EAPG"&lt;&gt;C421,0,INDEX('EAPG Table'!$I:$I,$G421)))</f>
        <v/>
      </c>
      <c r="J421" s="138" t="str" cm="1">
        <f t="array" ref="J421">IF($F421="", "", INDEX('EAPG Table'!$D:$D, $G421))</f>
        <v/>
      </c>
      <c r="K421" s="119"/>
      <c r="L421" s="224" t="str" cm="1">
        <f t="array" ref="L421">IF(""=$F421,"",TRIM(INDEX('EAPG Table'!$F:$F,$G421)))</f>
        <v/>
      </c>
      <c r="M421" s="163"/>
      <c r="N421" s="138" t="str">
        <f t="shared" si="55"/>
        <v/>
      </c>
      <c r="O421" s="138" t="str">
        <f t="shared" si="50"/>
        <v/>
      </c>
      <c r="P421" s="169" t="str" cm="1">
        <f t="array" ref="P421">IF(""=$F421,"",IF(450=1*$F421,  IF(0&lt;COUNTIFS(WeightRange,"&gt;"&amp;0,TypeRange,"2"), TRUE, IF(AND(0&lt;COUNTIFS(WeightRange,"&gt;"&amp;0,TypeRange,"3"),0=COUNTIFS(WeightRange,"&gt;"&amp;0,TypeRange,{"2","2?"})), FALSE, TRUE)), ""))</f>
        <v/>
      </c>
      <c r="Q421" s="169" t="str">
        <f>IF(""=$F421,"",IF(450=$F421,0&lt;COUNTIFS(WeightRange,"&gt;="&amp;$I421,DOSRange,$D421,EAPGRange,$F421,PaidRange,"EAPG")-COUNTIFS($I421:$I$520,$I421,$D421:$D$520,$D421,$F421:$F$520,$F421,$C421:$C$520,"EAPG"),FALSE))</f>
        <v/>
      </c>
      <c r="R421" s="169" t="str" cm="1">
        <f t="array" ref="R421">IF(""=$F421,"",AND("Yes"=$L421,0&lt;SUM(COUNTIFS(WeightRange,"&gt;"&amp;0,DOSRange,$D421,TypeRange,{"2","3","21","22","23","25"}))))</f>
        <v/>
      </c>
      <c r="S421" s="170" t="str">
        <f t="shared" si="56"/>
        <v/>
      </c>
      <c r="T421" s="138"/>
      <c r="U421" s="177" t="str">
        <f t="shared" si="51"/>
        <v/>
      </c>
      <c r="V421" s="171" t="str">
        <f>IF($F421="","",MAX(0.25,IF(AND("2"=$J421,1&lt;COUNTIF(TypeRange,2)),0.5^(COUNTIFS(TypeRange,"2",DOSRange,$D421,WeightRange,"&gt;="&amp;$I421)-COUNTIFS($J421:$J$520,"2",$D421:$D$520,$D421,$I421:$I$520,$I421)),1)))</f>
        <v/>
      </c>
      <c r="W421" s="171" t="str">
        <f>IF($F421="","",MAX(0.25,IF(AND("Yes"=$O421,1&lt;COUNTIFS(AncDiscoRange,"Yes",DOSRange,$D421,EAPGRange,$F421,PaidRange,"EAPG")),0.5^(COUNTIFS(AncDiscoRange,"Yes",WeightRange,"&gt;="&amp;$I421,DOSRange,$D421,EAPGRange,$F421,PaidRange,"EAPG")-COUNTIFS($O421:$O$520,"Yes",$I421:$I$520,$I421,$D421:$D$520,$D421,$F421:$F$520,$F421,$C421:$C$520,"EAPG")),1)))</f>
        <v/>
      </c>
      <c r="X421" s="172" t="str">
        <f t="shared" si="52"/>
        <v/>
      </c>
      <c r="Y421" s="138"/>
      <c r="Z421" s="173" t="str">
        <f t="shared" si="53"/>
        <v/>
      </c>
      <c r="AA421" s="174" t="str">
        <f t="shared" si="57"/>
        <v/>
      </c>
      <c r="AB421" s="175" t="str">
        <f t="shared" si="54"/>
        <v/>
      </c>
    </row>
    <row r="422" spans="2:28" ht="15" x14ac:dyDescent="0.25">
      <c r="B422" s="163">
        <f t="shared" si="58"/>
        <v>402</v>
      </c>
      <c r="C422" s="119"/>
      <c r="D422" s="190"/>
      <c r="E422" s="165"/>
      <c r="F422" s="166"/>
      <c r="G422" s="169" t="str">
        <f>IF(""=F422,"",MATCH(1*$F422,'EAPG Table'!$B:$B,0))</f>
        <v/>
      </c>
      <c r="H422" s="165" t="str" cm="1">
        <f t="array" ref="H422">IF($F422="","",INDEX('EAPG Table'!$C:$C,$G422))</f>
        <v/>
      </c>
      <c r="I422" s="167" t="str" cm="1">
        <f t="array" ref="I422">IF($F422="","",IF("EAPG"&lt;&gt;C422,0,INDEX('EAPG Table'!$I:$I,$G422)))</f>
        <v/>
      </c>
      <c r="J422" s="138" t="str" cm="1">
        <f t="array" ref="J422">IF($F422="", "", INDEX('EAPG Table'!$D:$D, $G422))</f>
        <v/>
      </c>
      <c r="K422" s="119"/>
      <c r="L422" s="224" t="str" cm="1">
        <f t="array" ref="L422">IF(""=$F422,"",TRIM(INDEX('EAPG Table'!$F:$F,$G422)))</f>
        <v/>
      </c>
      <c r="M422" s="163"/>
      <c r="N422" s="138" t="str">
        <f t="shared" si="55"/>
        <v/>
      </c>
      <c r="O422" s="138" t="str">
        <f t="shared" si="50"/>
        <v/>
      </c>
      <c r="P422" s="169" t="str" cm="1">
        <f t="array" ref="P422">IF(""=$F422,"",IF(450=1*$F422,  IF(0&lt;COUNTIFS(WeightRange,"&gt;"&amp;0,TypeRange,"2"), TRUE, IF(AND(0&lt;COUNTIFS(WeightRange,"&gt;"&amp;0,TypeRange,"3"),0=COUNTIFS(WeightRange,"&gt;"&amp;0,TypeRange,{"2","2?"})), FALSE, TRUE)), ""))</f>
        <v/>
      </c>
      <c r="Q422" s="169" t="str">
        <f>IF(""=$F422,"",IF(450=$F422,0&lt;COUNTIFS(WeightRange,"&gt;="&amp;$I422,DOSRange,$D422,EAPGRange,$F422,PaidRange,"EAPG")-COUNTIFS($I422:$I$520,$I422,$D422:$D$520,$D422,$F422:$F$520,$F422,$C422:$C$520,"EAPG"),FALSE))</f>
        <v/>
      </c>
      <c r="R422" s="169" t="str" cm="1">
        <f t="array" ref="R422">IF(""=$F422,"",AND("Yes"=$L422,0&lt;SUM(COUNTIFS(WeightRange,"&gt;"&amp;0,DOSRange,$D422,TypeRange,{"2","3","21","22","23","25"}))))</f>
        <v/>
      </c>
      <c r="S422" s="170" t="str">
        <f t="shared" si="56"/>
        <v/>
      </c>
      <c r="T422" s="138"/>
      <c r="U422" s="177" t="str">
        <f t="shared" si="51"/>
        <v/>
      </c>
      <c r="V422" s="171" t="str">
        <f>IF($F422="","",MAX(0.25,IF(AND("2"=$J422,1&lt;COUNTIF(TypeRange,2)),0.5^(COUNTIFS(TypeRange,"2",DOSRange,$D422,WeightRange,"&gt;="&amp;$I422)-COUNTIFS($J422:$J$520,"2",$D422:$D$520,$D422,$I422:$I$520,$I422)),1)))</f>
        <v/>
      </c>
      <c r="W422" s="171" t="str">
        <f>IF($F422="","",MAX(0.25,IF(AND("Yes"=$O422,1&lt;COUNTIFS(AncDiscoRange,"Yes",DOSRange,$D422,EAPGRange,$F422,PaidRange,"EAPG")),0.5^(COUNTIFS(AncDiscoRange,"Yes",WeightRange,"&gt;="&amp;$I422,DOSRange,$D422,EAPGRange,$F422,PaidRange,"EAPG")-COUNTIFS($O422:$O$520,"Yes",$I422:$I$520,$I422,$D422:$D$520,$D422,$F422:$F$520,$F422,$C422:$C$520,"EAPG")),1)))</f>
        <v/>
      </c>
      <c r="X422" s="172" t="str">
        <f t="shared" si="52"/>
        <v/>
      </c>
      <c r="Y422" s="138"/>
      <c r="Z422" s="173" t="str">
        <f t="shared" si="53"/>
        <v/>
      </c>
      <c r="AA422" s="174" t="str">
        <f t="shared" si="57"/>
        <v/>
      </c>
      <c r="AB422" s="175" t="str">
        <f t="shared" si="54"/>
        <v/>
      </c>
    </row>
    <row r="423" spans="2:28" ht="15" x14ac:dyDescent="0.25">
      <c r="B423" s="163">
        <f t="shared" si="58"/>
        <v>403</v>
      </c>
      <c r="C423" s="119"/>
      <c r="D423" s="190"/>
      <c r="E423" s="165"/>
      <c r="F423" s="166"/>
      <c r="G423" s="169" t="str">
        <f>IF(""=F423,"",MATCH(1*$F423,'EAPG Table'!$B:$B,0))</f>
        <v/>
      </c>
      <c r="H423" s="165" t="str" cm="1">
        <f t="array" ref="H423">IF($F423="","",INDEX('EAPG Table'!$C:$C,$G423))</f>
        <v/>
      </c>
      <c r="I423" s="167" t="str" cm="1">
        <f t="array" ref="I423">IF($F423="","",IF("EAPG"&lt;&gt;C423,0,INDEX('EAPG Table'!$I:$I,$G423)))</f>
        <v/>
      </c>
      <c r="J423" s="138" t="str" cm="1">
        <f t="array" ref="J423">IF($F423="", "", INDEX('EAPG Table'!$D:$D, $G423))</f>
        <v/>
      </c>
      <c r="K423" s="119"/>
      <c r="L423" s="224" t="str" cm="1">
        <f t="array" ref="L423">IF(""=$F423,"",TRIM(INDEX('EAPG Table'!$F:$F,$G423)))</f>
        <v/>
      </c>
      <c r="M423" s="163"/>
      <c r="N423" s="138" t="str">
        <f t="shared" si="55"/>
        <v/>
      </c>
      <c r="O423" s="138" t="str">
        <f t="shared" si="50"/>
        <v/>
      </c>
      <c r="P423" s="169" t="str" cm="1">
        <f t="array" ref="P423">IF(""=$F423,"",IF(450=1*$F423,  IF(0&lt;COUNTIFS(WeightRange,"&gt;"&amp;0,TypeRange,"2"), TRUE, IF(AND(0&lt;COUNTIFS(WeightRange,"&gt;"&amp;0,TypeRange,"3"),0=COUNTIFS(WeightRange,"&gt;"&amp;0,TypeRange,{"2","2?"})), FALSE, TRUE)), ""))</f>
        <v/>
      </c>
      <c r="Q423" s="169" t="str">
        <f>IF(""=$F423,"",IF(450=$F423,0&lt;COUNTIFS(WeightRange,"&gt;="&amp;$I423,DOSRange,$D423,EAPGRange,$F423,PaidRange,"EAPG")-COUNTIFS($I423:$I$520,$I423,$D423:$D$520,$D423,$F423:$F$520,$F423,$C423:$C$520,"EAPG"),FALSE))</f>
        <v/>
      </c>
      <c r="R423" s="169" t="str" cm="1">
        <f t="array" ref="R423">IF(""=$F423,"",AND("Yes"=$L423,0&lt;SUM(COUNTIFS(WeightRange,"&gt;"&amp;0,DOSRange,$D423,TypeRange,{"2","3","21","22","23","25"}))))</f>
        <v/>
      </c>
      <c r="S423" s="170" t="str">
        <f t="shared" si="56"/>
        <v/>
      </c>
      <c r="T423" s="138"/>
      <c r="U423" s="177" t="str">
        <f t="shared" si="51"/>
        <v/>
      </c>
      <c r="V423" s="171" t="str">
        <f>IF($F423="","",MAX(0.25,IF(AND("2"=$J423,1&lt;COUNTIF(TypeRange,2)),0.5^(COUNTIFS(TypeRange,"2",DOSRange,$D423,WeightRange,"&gt;="&amp;$I423)-COUNTIFS($J423:$J$520,"2",$D423:$D$520,$D423,$I423:$I$520,$I423)),1)))</f>
        <v/>
      </c>
      <c r="W423" s="171" t="str">
        <f>IF($F423="","",MAX(0.25,IF(AND("Yes"=$O423,1&lt;COUNTIFS(AncDiscoRange,"Yes",DOSRange,$D423,EAPGRange,$F423,PaidRange,"EAPG")),0.5^(COUNTIFS(AncDiscoRange,"Yes",WeightRange,"&gt;="&amp;$I423,DOSRange,$D423,EAPGRange,$F423,PaidRange,"EAPG")-COUNTIFS($O423:$O$520,"Yes",$I423:$I$520,$I423,$D423:$D$520,$D423,$F423:$F$520,$F423,$C423:$C$520,"EAPG")),1)))</f>
        <v/>
      </c>
      <c r="X423" s="172" t="str">
        <f t="shared" si="52"/>
        <v/>
      </c>
      <c r="Y423" s="138"/>
      <c r="Z423" s="173" t="str">
        <f t="shared" si="53"/>
        <v/>
      </c>
      <c r="AA423" s="174" t="str">
        <f t="shared" si="57"/>
        <v/>
      </c>
      <c r="AB423" s="175" t="str">
        <f t="shared" si="54"/>
        <v/>
      </c>
    </row>
    <row r="424" spans="2:28" ht="15" x14ac:dyDescent="0.25">
      <c r="B424" s="163">
        <f t="shared" si="58"/>
        <v>404</v>
      </c>
      <c r="C424" s="119"/>
      <c r="D424" s="190"/>
      <c r="E424" s="165"/>
      <c r="F424" s="166"/>
      <c r="G424" s="169" t="str">
        <f>IF(""=F424,"",MATCH(1*$F424,'EAPG Table'!$B:$B,0))</f>
        <v/>
      </c>
      <c r="H424" s="165" t="str" cm="1">
        <f t="array" ref="H424">IF($F424="","",INDEX('EAPG Table'!$C:$C,$G424))</f>
        <v/>
      </c>
      <c r="I424" s="167" t="str" cm="1">
        <f t="array" ref="I424">IF($F424="","",IF("EAPG"&lt;&gt;C424,0,INDEX('EAPG Table'!$I:$I,$G424)))</f>
        <v/>
      </c>
      <c r="J424" s="138" t="str" cm="1">
        <f t="array" ref="J424">IF($F424="", "", INDEX('EAPG Table'!$D:$D, $G424))</f>
        <v/>
      </c>
      <c r="K424" s="119"/>
      <c r="L424" s="224" t="str" cm="1">
        <f t="array" ref="L424">IF(""=$F424,"",TRIM(INDEX('EAPG Table'!$F:$F,$G424)))</f>
        <v/>
      </c>
      <c r="M424" s="163"/>
      <c r="N424" s="138" t="str">
        <f t="shared" si="55"/>
        <v/>
      </c>
      <c r="O424" s="138" t="str">
        <f t="shared" si="50"/>
        <v/>
      </c>
      <c r="P424" s="169" t="str" cm="1">
        <f t="array" ref="P424">IF(""=$F424,"",IF(450=1*$F424,  IF(0&lt;COUNTIFS(WeightRange,"&gt;"&amp;0,TypeRange,"2"), TRUE, IF(AND(0&lt;COUNTIFS(WeightRange,"&gt;"&amp;0,TypeRange,"3"),0=COUNTIFS(WeightRange,"&gt;"&amp;0,TypeRange,{"2","2?"})), FALSE, TRUE)), ""))</f>
        <v/>
      </c>
      <c r="Q424" s="169" t="str">
        <f>IF(""=$F424,"",IF(450=$F424,0&lt;COUNTIFS(WeightRange,"&gt;="&amp;$I424,DOSRange,$D424,EAPGRange,$F424,PaidRange,"EAPG")-COUNTIFS($I424:$I$520,$I424,$D424:$D$520,$D424,$F424:$F$520,$F424,$C424:$C$520,"EAPG"),FALSE))</f>
        <v/>
      </c>
      <c r="R424" s="169" t="str" cm="1">
        <f t="array" ref="R424">IF(""=$F424,"",AND("Yes"=$L424,0&lt;SUM(COUNTIFS(WeightRange,"&gt;"&amp;0,DOSRange,$D424,TypeRange,{"2","3","21","22","23","25"}))))</f>
        <v/>
      </c>
      <c r="S424" s="170" t="str">
        <f t="shared" si="56"/>
        <v/>
      </c>
      <c r="T424" s="138"/>
      <c r="U424" s="177" t="str">
        <f t="shared" si="51"/>
        <v/>
      </c>
      <c r="V424" s="171" t="str">
        <f>IF($F424="","",MAX(0.25,IF(AND("2"=$J424,1&lt;COUNTIF(TypeRange,2)),0.5^(COUNTIFS(TypeRange,"2",DOSRange,$D424,WeightRange,"&gt;="&amp;$I424)-COUNTIFS($J424:$J$520,"2",$D424:$D$520,$D424,$I424:$I$520,$I424)),1)))</f>
        <v/>
      </c>
      <c r="W424" s="171" t="str">
        <f>IF($F424="","",MAX(0.25,IF(AND("Yes"=$O424,1&lt;COUNTIFS(AncDiscoRange,"Yes",DOSRange,$D424,EAPGRange,$F424,PaidRange,"EAPG")),0.5^(COUNTIFS(AncDiscoRange,"Yes",WeightRange,"&gt;="&amp;$I424,DOSRange,$D424,EAPGRange,$F424,PaidRange,"EAPG")-COUNTIFS($O424:$O$520,"Yes",$I424:$I$520,$I424,$D424:$D$520,$D424,$F424:$F$520,$F424,$C424:$C$520,"EAPG")),1)))</f>
        <v/>
      </c>
      <c r="X424" s="172" t="str">
        <f t="shared" si="52"/>
        <v/>
      </c>
      <c r="Y424" s="138"/>
      <c r="Z424" s="173" t="str">
        <f t="shared" si="53"/>
        <v/>
      </c>
      <c r="AA424" s="174" t="str">
        <f t="shared" si="57"/>
        <v/>
      </c>
      <c r="AB424" s="175" t="str">
        <f t="shared" si="54"/>
        <v/>
      </c>
    </row>
    <row r="425" spans="2:28" ht="15" x14ac:dyDescent="0.25">
      <c r="B425" s="178">
        <f t="shared" si="58"/>
        <v>405</v>
      </c>
      <c r="C425" s="120"/>
      <c r="D425" s="191"/>
      <c r="E425" s="179"/>
      <c r="F425" s="166"/>
      <c r="G425" s="182" t="str">
        <f>IF(""=F425,"",MATCH(1*$F425,'EAPG Table'!$B:$B,0))</f>
        <v/>
      </c>
      <c r="H425" s="179" t="str" cm="1">
        <f t="array" ref="H425">IF($F425="","",INDEX('EAPG Table'!$C:$C,$G425))</f>
        <v/>
      </c>
      <c r="I425" s="180" t="str" cm="1">
        <f t="array" ref="I425">IF($F425="","",IF("EAPG"&lt;&gt;C425,0,INDEX('EAPG Table'!$I:$I,$G425)))</f>
        <v/>
      </c>
      <c r="J425" s="181" t="str" cm="1">
        <f t="array" ref="J425">IF($F425="", "", INDEX('EAPG Table'!$D:$D, $G425))</f>
        <v/>
      </c>
      <c r="K425" s="120"/>
      <c r="L425" s="225" t="str" cm="1">
        <f t="array" ref="L425">IF(""=$F425,"",TRIM(INDEX('EAPG Table'!$F:$F,$G425)))</f>
        <v/>
      </c>
      <c r="M425" s="163"/>
      <c r="N425" s="181" t="str">
        <f t="shared" si="55"/>
        <v/>
      </c>
      <c r="O425" s="181" t="str">
        <f t="shared" si="50"/>
        <v/>
      </c>
      <c r="P425" s="182" t="str" cm="1">
        <f t="array" ref="P425">IF(""=$F425,"",IF(450=1*$F425,  IF(0&lt;COUNTIFS(WeightRange,"&gt;"&amp;0,TypeRange,"2"), TRUE, IF(AND(0&lt;COUNTIFS(WeightRange,"&gt;"&amp;0,TypeRange,"3"),0=COUNTIFS(WeightRange,"&gt;"&amp;0,TypeRange,{"2","2?"})), FALSE, TRUE)), ""))</f>
        <v/>
      </c>
      <c r="Q425" s="182" t="str">
        <f>IF(""=$F425,"",IF(450=$F425,0&lt;COUNTIFS(WeightRange,"&gt;="&amp;$I425,DOSRange,$D425,EAPGRange,$F425,PaidRange,"EAPG")-COUNTIFS($I425:$I$520,$I425,$D425:$D$520,$D425,$F425:$F$520,$F425,$C425:$C$520,"EAPG"),FALSE))</f>
        <v/>
      </c>
      <c r="R425" s="182" t="str" cm="1">
        <f t="array" ref="R425">IF(""=$F425,"",AND("Yes"=$L425,0&lt;SUM(COUNTIFS(WeightRange,"&gt;"&amp;0,DOSRange,$D425,TypeRange,{"2","3","21","22","23","25"}))))</f>
        <v/>
      </c>
      <c r="S425" s="183" t="str">
        <f t="shared" si="56"/>
        <v/>
      </c>
      <c r="T425" s="138"/>
      <c r="U425" s="184" t="str">
        <f t="shared" si="51"/>
        <v/>
      </c>
      <c r="V425" s="185" t="str">
        <f>IF($F425="","",MAX(0.25,IF(AND("2"=$J425,1&lt;COUNTIF(TypeRange,2)),0.5^(COUNTIFS(TypeRange,"2",DOSRange,$D425,WeightRange,"&gt;="&amp;$I425)-COUNTIFS($J425:$J$520,"2",$D425:$D$520,$D425,$I425:$I$520,$I425)),1)))</f>
        <v/>
      </c>
      <c r="W425" s="185" t="str">
        <f>IF($F425="","",MAX(0.25,IF(AND("Yes"=$O425,1&lt;COUNTIFS(AncDiscoRange,"Yes",DOSRange,$D425,EAPGRange,$F425,PaidRange,"EAPG")),0.5^(COUNTIFS(AncDiscoRange,"Yes",WeightRange,"&gt;="&amp;$I425,DOSRange,$D425,EAPGRange,$F425,PaidRange,"EAPG")-COUNTIFS($O425:$O$520,"Yes",$I425:$I$520,$I425,$D425:$D$520,$D425,$F425:$F$520,$F425,$C425:$C$520,"EAPG")),1)))</f>
        <v/>
      </c>
      <c r="X425" s="186" t="str">
        <f t="shared" si="52"/>
        <v/>
      </c>
      <c r="Y425" s="138"/>
      <c r="Z425" s="187" t="str">
        <f t="shared" si="53"/>
        <v/>
      </c>
      <c r="AA425" s="188" t="str">
        <f t="shared" si="57"/>
        <v/>
      </c>
      <c r="AB425" s="189" t="str">
        <f t="shared" si="54"/>
        <v/>
      </c>
    </row>
    <row r="426" spans="2:28" ht="15" x14ac:dyDescent="0.25">
      <c r="B426" s="163">
        <f t="shared" si="58"/>
        <v>406</v>
      </c>
      <c r="C426" s="119"/>
      <c r="D426" s="190"/>
      <c r="E426" s="165"/>
      <c r="F426" s="166"/>
      <c r="G426" s="169" t="str">
        <f>IF(""=F426,"",MATCH(1*$F426,'EAPG Table'!$B:$B,0))</f>
        <v/>
      </c>
      <c r="H426" s="165" t="str" cm="1">
        <f t="array" ref="H426">IF($F426="","",INDEX('EAPG Table'!$C:$C,$G426))</f>
        <v/>
      </c>
      <c r="I426" s="167" t="str" cm="1">
        <f t="array" ref="I426">IF($F426="","",IF("EAPG"&lt;&gt;C426,0,INDEX('EAPG Table'!$I:$I,$G426)))</f>
        <v/>
      </c>
      <c r="J426" s="138" t="str" cm="1">
        <f t="array" ref="J426">IF($F426="", "", INDEX('EAPG Table'!$D:$D, $G426))</f>
        <v/>
      </c>
      <c r="K426" s="119"/>
      <c r="L426" s="224" t="str" cm="1">
        <f t="array" ref="L426">IF(""=$F426,"",TRIM(INDEX('EAPG Table'!$F:$F,$G426)))</f>
        <v/>
      </c>
      <c r="M426" s="163"/>
      <c r="N426" s="138" t="str">
        <f t="shared" si="55"/>
        <v/>
      </c>
      <c r="O426" s="138" t="str">
        <f t="shared" si="50"/>
        <v/>
      </c>
      <c r="P426" s="169" t="str" cm="1">
        <f t="array" ref="P426">IF(""=$F426,"",IF(450=1*$F426,  IF(0&lt;COUNTIFS(WeightRange,"&gt;"&amp;0,TypeRange,"2"), TRUE, IF(AND(0&lt;COUNTIFS(WeightRange,"&gt;"&amp;0,TypeRange,"3"),0=COUNTIFS(WeightRange,"&gt;"&amp;0,TypeRange,{"2","2?"})), FALSE, TRUE)), ""))</f>
        <v/>
      </c>
      <c r="Q426" s="169" t="str">
        <f>IF(""=$F426,"",IF(450=$F426,0&lt;COUNTIFS(WeightRange,"&gt;="&amp;$I426,DOSRange,$D426,EAPGRange,$F426,PaidRange,"EAPG")-COUNTIFS($I426:$I$520,$I426,$D426:$D$520,$D426,$F426:$F$520,$F426,$C426:$C$520,"EAPG"),FALSE))</f>
        <v/>
      </c>
      <c r="R426" s="169" t="str" cm="1">
        <f t="array" ref="R426">IF(""=$F426,"",AND("Yes"=$L426,0&lt;SUM(COUNTIFS(WeightRange,"&gt;"&amp;0,DOSRange,$D426,TypeRange,{"2","3","21","22","23","25"}))))</f>
        <v/>
      </c>
      <c r="S426" s="170" t="str">
        <f t="shared" si="56"/>
        <v/>
      </c>
      <c r="T426" s="138"/>
      <c r="U426" s="177" t="str">
        <f t="shared" si="51"/>
        <v/>
      </c>
      <c r="V426" s="171" t="str">
        <f>IF($F426="","",MAX(0.25,IF(AND("2"=$J426,1&lt;COUNTIF(TypeRange,2)),0.5^(COUNTIFS(TypeRange,"2",DOSRange,$D426,WeightRange,"&gt;="&amp;$I426)-COUNTIFS($J426:$J$520,"2",$D426:$D$520,$D426,$I426:$I$520,$I426)),1)))</f>
        <v/>
      </c>
      <c r="W426" s="171" t="str">
        <f>IF($F426="","",MAX(0.25,IF(AND("Yes"=$O426,1&lt;COUNTIFS(AncDiscoRange,"Yes",DOSRange,$D426,EAPGRange,$F426,PaidRange,"EAPG")),0.5^(COUNTIFS(AncDiscoRange,"Yes",WeightRange,"&gt;="&amp;$I426,DOSRange,$D426,EAPGRange,$F426,PaidRange,"EAPG")-COUNTIFS($O426:$O$520,"Yes",$I426:$I$520,$I426,$D426:$D$520,$D426,$F426:$F$520,$F426,$C426:$C$520,"EAPG")),1)))</f>
        <v/>
      </c>
      <c r="X426" s="172" t="str">
        <f t="shared" si="52"/>
        <v/>
      </c>
      <c r="Y426" s="138"/>
      <c r="Z426" s="173" t="str">
        <f t="shared" si="53"/>
        <v/>
      </c>
      <c r="AA426" s="174" t="str">
        <f t="shared" si="57"/>
        <v/>
      </c>
      <c r="AB426" s="175" t="str">
        <f t="shared" si="54"/>
        <v/>
      </c>
    </row>
    <row r="427" spans="2:28" ht="15" x14ac:dyDescent="0.25">
      <c r="B427" s="163">
        <f t="shared" si="58"/>
        <v>407</v>
      </c>
      <c r="C427" s="119"/>
      <c r="D427" s="190"/>
      <c r="E427" s="165"/>
      <c r="F427" s="166"/>
      <c r="G427" s="169" t="str">
        <f>IF(""=F427,"",MATCH(1*$F427,'EAPG Table'!$B:$B,0))</f>
        <v/>
      </c>
      <c r="H427" s="165" t="str" cm="1">
        <f t="array" ref="H427">IF($F427="","",INDEX('EAPG Table'!$C:$C,$G427))</f>
        <v/>
      </c>
      <c r="I427" s="167" t="str" cm="1">
        <f t="array" ref="I427">IF($F427="","",IF("EAPG"&lt;&gt;C427,0,INDEX('EAPG Table'!$I:$I,$G427)))</f>
        <v/>
      </c>
      <c r="J427" s="138" t="str" cm="1">
        <f t="array" ref="J427">IF($F427="", "", INDEX('EAPG Table'!$D:$D, $G427))</f>
        <v/>
      </c>
      <c r="K427" s="119"/>
      <c r="L427" s="224" t="str" cm="1">
        <f t="array" ref="L427">IF(""=$F427,"",TRIM(INDEX('EAPG Table'!$F:$F,$G427)))</f>
        <v/>
      </c>
      <c r="M427" s="163"/>
      <c r="N427" s="138" t="str">
        <f t="shared" si="55"/>
        <v/>
      </c>
      <c r="O427" s="138" t="str">
        <f t="shared" si="50"/>
        <v/>
      </c>
      <c r="P427" s="169" t="str" cm="1">
        <f t="array" ref="P427">IF(""=$F427,"",IF(450=1*$F427,  IF(0&lt;COUNTIFS(WeightRange,"&gt;"&amp;0,TypeRange,"2"), TRUE, IF(AND(0&lt;COUNTIFS(WeightRange,"&gt;"&amp;0,TypeRange,"3"),0=COUNTIFS(WeightRange,"&gt;"&amp;0,TypeRange,{"2","2?"})), FALSE, TRUE)), ""))</f>
        <v/>
      </c>
      <c r="Q427" s="169" t="str">
        <f>IF(""=$F427,"",IF(450=$F427,0&lt;COUNTIFS(WeightRange,"&gt;="&amp;$I427,DOSRange,$D427,EAPGRange,$F427,PaidRange,"EAPG")-COUNTIFS($I427:$I$520,$I427,$D427:$D$520,$D427,$F427:$F$520,$F427,$C427:$C$520,"EAPG"),FALSE))</f>
        <v/>
      </c>
      <c r="R427" s="169" t="str" cm="1">
        <f t="array" ref="R427">IF(""=$F427,"",AND("Yes"=$L427,0&lt;SUM(COUNTIFS(WeightRange,"&gt;"&amp;0,DOSRange,$D427,TypeRange,{"2","3","21","22","23","25"}))))</f>
        <v/>
      </c>
      <c r="S427" s="170" t="str">
        <f t="shared" si="56"/>
        <v/>
      </c>
      <c r="T427" s="138"/>
      <c r="U427" s="177" t="str">
        <f t="shared" si="51"/>
        <v/>
      </c>
      <c r="V427" s="171" t="str">
        <f>IF($F427="","",MAX(0.25,IF(AND("2"=$J427,1&lt;COUNTIF(TypeRange,2)),0.5^(COUNTIFS(TypeRange,"2",DOSRange,$D427,WeightRange,"&gt;="&amp;$I427)-COUNTIFS($J427:$J$520,"2",$D427:$D$520,$D427,$I427:$I$520,$I427)),1)))</f>
        <v/>
      </c>
      <c r="W427" s="171" t="str">
        <f>IF($F427="","",MAX(0.25,IF(AND("Yes"=$O427,1&lt;COUNTIFS(AncDiscoRange,"Yes",DOSRange,$D427,EAPGRange,$F427,PaidRange,"EAPG")),0.5^(COUNTIFS(AncDiscoRange,"Yes",WeightRange,"&gt;="&amp;$I427,DOSRange,$D427,EAPGRange,$F427,PaidRange,"EAPG")-COUNTIFS($O427:$O$520,"Yes",$I427:$I$520,$I427,$D427:$D$520,$D427,$F427:$F$520,$F427,$C427:$C$520,"EAPG")),1)))</f>
        <v/>
      </c>
      <c r="X427" s="172" t="str">
        <f t="shared" si="52"/>
        <v/>
      </c>
      <c r="Y427" s="138"/>
      <c r="Z427" s="173" t="str">
        <f t="shared" si="53"/>
        <v/>
      </c>
      <c r="AA427" s="174" t="str">
        <f t="shared" si="57"/>
        <v/>
      </c>
      <c r="AB427" s="175" t="str">
        <f t="shared" si="54"/>
        <v/>
      </c>
    </row>
    <row r="428" spans="2:28" ht="15" x14ac:dyDescent="0.25">
      <c r="B428" s="163">
        <f t="shared" si="58"/>
        <v>408</v>
      </c>
      <c r="C428" s="119"/>
      <c r="D428" s="190"/>
      <c r="E428" s="165"/>
      <c r="F428" s="166"/>
      <c r="G428" s="169" t="str">
        <f>IF(""=F428,"",MATCH(1*$F428,'EAPG Table'!$B:$B,0))</f>
        <v/>
      </c>
      <c r="H428" s="165" t="str" cm="1">
        <f t="array" ref="H428">IF($F428="","",INDEX('EAPG Table'!$C:$C,$G428))</f>
        <v/>
      </c>
      <c r="I428" s="167" t="str" cm="1">
        <f t="array" ref="I428">IF($F428="","",IF("EAPG"&lt;&gt;C428,0,INDEX('EAPG Table'!$I:$I,$G428)))</f>
        <v/>
      </c>
      <c r="J428" s="138" t="str" cm="1">
        <f t="array" ref="J428">IF($F428="", "", INDEX('EAPG Table'!$D:$D, $G428))</f>
        <v/>
      </c>
      <c r="K428" s="119"/>
      <c r="L428" s="224" t="str" cm="1">
        <f t="array" ref="L428">IF(""=$F428,"",TRIM(INDEX('EAPG Table'!$F:$F,$G428)))</f>
        <v/>
      </c>
      <c r="M428" s="163"/>
      <c r="N428" s="138" t="str">
        <f t="shared" si="55"/>
        <v/>
      </c>
      <c r="O428" s="138" t="str">
        <f t="shared" si="50"/>
        <v/>
      </c>
      <c r="P428" s="169" t="str" cm="1">
        <f t="array" ref="P428">IF(""=$F428,"",IF(450=1*$F428,  IF(0&lt;COUNTIFS(WeightRange,"&gt;"&amp;0,TypeRange,"2"), TRUE, IF(AND(0&lt;COUNTIFS(WeightRange,"&gt;"&amp;0,TypeRange,"3"),0=COUNTIFS(WeightRange,"&gt;"&amp;0,TypeRange,{"2","2?"})), FALSE, TRUE)), ""))</f>
        <v/>
      </c>
      <c r="Q428" s="169" t="str">
        <f>IF(""=$F428,"",IF(450=$F428,0&lt;COUNTIFS(WeightRange,"&gt;="&amp;$I428,DOSRange,$D428,EAPGRange,$F428,PaidRange,"EAPG")-COUNTIFS($I428:$I$520,$I428,$D428:$D$520,$D428,$F428:$F$520,$F428,$C428:$C$520,"EAPG"),FALSE))</f>
        <v/>
      </c>
      <c r="R428" s="169" t="str" cm="1">
        <f t="array" ref="R428">IF(""=$F428,"",AND("Yes"=$L428,0&lt;SUM(COUNTIFS(WeightRange,"&gt;"&amp;0,DOSRange,$D428,TypeRange,{"2","3","21","22","23","25"}))))</f>
        <v/>
      </c>
      <c r="S428" s="170" t="str">
        <f t="shared" si="56"/>
        <v/>
      </c>
      <c r="T428" s="138"/>
      <c r="U428" s="177" t="str">
        <f t="shared" si="51"/>
        <v/>
      </c>
      <c r="V428" s="171" t="str">
        <f>IF($F428="","",MAX(0.25,IF(AND("2"=$J428,1&lt;COUNTIF(TypeRange,2)),0.5^(COUNTIFS(TypeRange,"2",DOSRange,$D428,WeightRange,"&gt;="&amp;$I428)-COUNTIFS($J428:$J$520,"2",$D428:$D$520,$D428,$I428:$I$520,$I428)),1)))</f>
        <v/>
      </c>
      <c r="W428" s="171" t="str">
        <f>IF($F428="","",MAX(0.25,IF(AND("Yes"=$O428,1&lt;COUNTIFS(AncDiscoRange,"Yes",DOSRange,$D428,EAPGRange,$F428,PaidRange,"EAPG")),0.5^(COUNTIFS(AncDiscoRange,"Yes",WeightRange,"&gt;="&amp;$I428,DOSRange,$D428,EAPGRange,$F428,PaidRange,"EAPG")-COUNTIFS($O428:$O$520,"Yes",$I428:$I$520,$I428,$D428:$D$520,$D428,$F428:$F$520,$F428,$C428:$C$520,"EAPG")),1)))</f>
        <v/>
      </c>
      <c r="X428" s="172" t="str">
        <f t="shared" si="52"/>
        <v/>
      </c>
      <c r="Y428" s="138"/>
      <c r="Z428" s="173" t="str">
        <f t="shared" si="53"/>
        <v/>
      </c>
      <c r="AA428" s="174" t="str">
        <f t="shared" si="57"/>
        <v/>
      </c>
      <c r="AB428" s="175" t="str">
        <f t="shared" si="54"/>
        <v/>
      </c>
    </row>
    <row r="429" spans="2:28" ht="15" x14ac:dyDescent="0.25">
      <c r="B429" s="163">
        <f t="shared" si="58"/>
        <v>409</v>
      </c>
      <c r="C429" s="119"/>
      <c r="D429" s="190"/>
      <c r="E429" s="165"/>
      <c r="F429" s="166"/>
      <c r="G429" s="169" t="str">
        <f>IF(""=F429,"",MATCH(1*$F429,'EAPG Table'!$B:$B,0))</f>
        <v/>
      </c>
      <c r="H429" s="165" t="str" cm="1">
        <f t="array" ref="H429">IF($F429="","",INDEX('EAPG Table'!$C:$C,$G429))</f>
        <v/>
      </c>
      <c r="I429" s="167" t="str" cm="1">
        <f t="array" ref="I429">IF($F429="","",IF("EAPG"&lt;&gt;C429,0,INDEX('EAPG Table'!$I:$I,$G429)))</f>
        <v/>
      </c>
      <c r="J429" s="138" t="str" cm="1">
        <f t="array" ref="J429">IF($F429="", "", INDEX('EAPG Table'!$D:$D, $G429))</f>
        <v/>
      </c>
      <c r="K429" s="119"/>
      <c r="L429" s="224" t="str" cm="1">
        <f t="array" ref="L429">IF(""=$F429,"",TRIM(INDEX('EAPG Table'!$F:$F,$G429)))</f>
        <v/>
      </c>
      <c r="M429" s="163"/>
      <c r="N429" s="138" t="str">
        <f t="shared" si="55"/>
        <v/>
      </c>
      <c r="O429" s="138" t="str">
        <f t="shared" si="50"/>
        <v/>
      </c>
      <c r="P429" s="169" t="str" cm="1">
        <f t="array" ref="P429">IF(""=$F429,"",IF(450=1*$F429,  IF(0&lt;COUNTIFS(WeightRange,"&gt;"&amp;0,TypeRange,"2"), TRUE, IF(AND(0&lt;COUNTIFS(WeightRange,"&gt;"&amp;0,TypeRange,"3"),0=COUNTIFS(WeightRange,"&gt;"&amp;0,TypeRange,{"2","2?"})), FALSE, TRUE)), ""))</f>
        <v/>
      </c>
      <c r="Q429" s="169" t="str">
        <f>IF(""=$F429,"",IF(450=$F429,0&lt;COUNTIFS(WeightRange,"&gt;="&amp;$I429,DOSRange,$D429,EAPGRange,$F429,PaidRange,"EAPG")-COUNTIFS($I429:$I$520,$I429,$D429:$D$520,$D429,$F429:$F$520,$F429,$C429:$C$520,"EAPG"),FALSE))</f>
        <v/>
      </c>
      <c r="R429" s="169" t="str" cm="1">
        <f t="array" ref="R429">IF(""=$F429,"",AND("Yes"=$L429,0&lt;SUM(COUNTIFS(WeightRange,"&gt;"&amp;0,DOSRange,$D429,TypeRange,{"2","3","21","22","23","25"}))))</f>
        <v/>
      </c>
      <c r="S429" s="170" t="str">
        <f t="shared" si="56"/>
        <v/>
      </c>
      <c r="T429" s="138"/>
      <c r="U429" s="177" t="str">
        <f t="shared" si="51"/>
        <v/>
      </c>
      <c r="V429" s="171" t="str">
        <f>IF($F429="","",MAX(0.25,IF(AND("2"=$J429,1&lt;COUNTIF(TypeRange,2)),0.5^(COUNTIFS(TypeRange,"2",DOSRange,$D429,WeightRange,"&gt;="&amp;$I429)-COUNTIFS($J429:$J$520,"2",$D429:$D$520,$D429,$I429:$I$520,$I429)),1)))</f>
        <v/>
      </c>
      <c r="W429" s="171" t="str">
        <f>IF($F429="","",MAX(0.25,IF(AND("Yes"=$O429,1&lt;COUNTIFS(AncDiscoRange,"Yes",DOSRange,$D429,EAPGRange,$F429,PaidRange,"EAPG")),0.5^(COUNTIFS(AncDiscoRange,"Yes",WeightRange,"&gt;="&amp;$I429,DOSRange,$D429,EAPGRange,$F429,PaidRange,"EAPG")-COUNTIFS($O429:$O$520,"Yes",$I429:$I$520,$I429,$D429:$D$520,$D429,$F429:$F$520,$F429,$C429:$C$520,"EAPG")),1)))</f>
        <v/>
      </c>
      <c r="X429" s="172" t="str">
        <f t="shared" si="52"/>
        <v/>
      </c>
      <c r="Y429" s="138"/>
      <c r="Z429" s="173" t="str">
        <f t="shared" si="53"/>
        <v/>
      </c>
      <c r="AA429" s="174" t="str">
        <f t="shared" si="57"/>
        <v/>
      </c>
      <c r="AB429" s="175" t="str">
        <f t="shared" si="54"/>
        <v/>
      </c>
    </row>
    <row r="430" spans="2:28" ht="15" x14ac:dyDescent="0.25">
      <c r="B430" s="178">
        <f t="shared" si="58"/>
        <v>410</v>
      </c>
      <c r="C430" s="120"/>
      <c r="D430" s="191"/>
      <c r="E430" s="179"/>
      <c r="F430" s="166"/>
      <c r="G430" s="182" t="str">
        <f>IF(""=F430,"",MATCH(1*$F430,'EAPG Table'!$B:$B,0))</f>
        <v/>
      </c>
      <c r="H430" s="179" t="str" cm="1">
        <f t="array" ref="H430">IF($F430="","",INDEX('EAPG Table'!$C:$C,$G430))</f>
        <v/>
      </c>
      <c r="I430" s="180" t="str" cm="1">
        <f t="array" ref="I430">IF($F430="","",IF("EAPG"&lt;&gt;C430,0,INDEX('EAPG Table'!$I:$I,$G430)))</f>
        <v/>
      </c>
      <c r="J430" s="181" t="str" cm="1">
        <f t="array" ref="J430">IF($F430="", "", INDEX('EAPG Table'!$D:$D, $G430))</f>
        <v/>
      </c>
      <c r="K430" s="120"/>
      <c r="L430" s="225" t="str" cm="1">
        <f t="array" ref="L430">IF(""=$F430,"",TRIM(INDEX('EAPG Table'!$F:$F,$G430)))</f>
        <v/>
      </c>
      <c r="M430" s="163"/>
      <c r="N430" s="181" t="str">
        <f t="shared" si="55"/>
        <v/>
      </c>
      <c r="O430" s="181" t="str">
        <f t="shared" si="50"/>
        <v/>
      </c>
      <c r="P430" s="182" t="str" cm="1">
        <f t="array" ref="P430">IF(""=$F430,"",IF(450=1*$F430,  IF(0&lt;COUNTIFS(WeightRange,"&gt;"&amp;0,TypeRange,"2"), TRUE, IF(AND(0&lt;COUNTIFS(WeightRange,"&gt;"&amp;0,TypeRange,"3"),0=COUNTIFS(WeightRange,"&gt;"&amp;0,TypeRange,{"2","2?"})), FALSE, TRUE)), ""))</f>
        <v/>
      </c>
      <c r="Q430" s="182" t="str">
        <f>IF(""=$F430,"",IF(450=$F430,0&lt;COUNTIFS(WeightRange,"&gt;="&amp;$I430,DOSRange,$D430,EAPGRange,$F430,PaidRange,"EAPG")-COUNTIFS($I430:$I$520,$I430,$D430:$D$520,$D430,$F430:$F$520,$F430,$C430:$C$520,"EAPG"),FALSE))</f>
        <v/>
      </c>
      <c r="R430" s="182" t="str" cm="1">
        <f t="array" ref="R430">IF(""=$F430,"",AND("Yes"=$L430,0&lt;SUM(COUNTIFS(WeightRange,"&gt;"&amp;0,DOSRange,$D430,TypeRange,{"2","3","21","22","23","25"}))))</f>
        <v/>
      </c>
      <c r="S430" s="183" t="str">
        <f t="shared" si="56"/>
        <v/>
      </c>
      <c r="T430" s="138"/>
      <c r="U430" s="184" t="str">
        <f t="shared" si="51"/>
        <v/>
      </c>
      <c r="V430" s="185" t="str">
        <f>IF($F430="","",MAX(0.25,IF(AND("2"=$J430,1&lt;COUNTIF(TypeRange,2)),0.5^(COUNTIFS(TypeRange,"2",DOSRange,$D430,WeightRange,"&gt;="&amp;$I430)-COUNTIFS($J430:$J$520,"2",$D430:$D$520,$D430,$I430:$I$520,$I430)),1)))</f>
        <v/>
      </c>
      <c r="W430" s="185" t="str">
        <f>IF($F430="","",MAX(0.25,IF(AND("Yes"=$O430,1&lt;COUNTIFS(AncDiscoRange,"Yes",DOSRange,$D430,EAPGRange,$F430,PaidRange,"EAPG")),0.5^(COUNTIFS(AncDiscoRange,"Yes",WeightRange,"&gt;="&amp;$I430,DOSRange,$D430,EAPGRange,$F430,PaidRange,"EAPG")-COUNTIFS($O430:$O$520,"Yes",$I430:$I$520,$I430,$D430:$D$520,$D430,$F430:$F$520,$F430,$C430:$C$520,"EAPG")),1)))</f>
        <v/>
      </c>
      <c r="X430" s="186" t="str">
        <f t="shared" si="52"/>
        <v/>
      </c>
      <c r="Y430" s="138"/>
      <c r="Z430" s="187" t="str">
        <f t="shared" si="53"/>
        <v/>
      </c>
      <c r="AA430" s="188" t="str">
        <f t="shared" si="57"/>
        <v/>
      </c>
      <c r="AB430" s="189" t="str">
        <f t="shared" si="54"/>
        <v/>
      </c>
    </row>
    <row r="431" spans="2:28" ht="15" x14ac:dyDescent="0.25">
      <c r="B431" s="163">
        <f t="shared" si="58"/>
        <v>411</v>
      </c>
      <c r="C431" s="119"/>
      <c r="D431" s="190"/>
      <c r="E431" s="165"/>
      <c r="F431" s="166"/>
      <c r="G431" s="169" t="str">
        <f>IF(""=F431,"",MATCH(1*$F431,'EAPG Table'!$B:$B,0))</f>
        <v/>
      </c>
      <c r="H431" s="165" t="str" cm="1">
        <f t="array" ref="H431">IF($F431="","",INDEX('EAPG Table'!$C:$C,$G431))</f>
        <v/>
      </c>
      <c r="I431" s="167" t="str" cm="1">
        <f t="array" ref="I431">IF($F431="","",IF("EAPG"&lt;&gt;C431,0,INDEX('EAPG Table'!$I:$I,$G431)))</f>
        <v/>
      </c>
      <c r="J431" s="138" t="str" cm="1">
        <f t="array" ref="J431">IF($F431="", "", INDEX('EAPG Table'!$D:$D, $G431))</f>
        <v/>
      </c>
      <c r="K431" s="119"/>
      <c r="L431" s="224" t="str" cm="1">
        <f t="array" ref="L431">IF(""=$F431,"",TRIM(INDEX('EAPG Table'!$F:$F,$G431)))</f>
        <v/>
      </c>
      <c r="M431" s="163"/>
      <c r="N431" s="138" t="str">
        <f t="shared" si="55"/>
        <v/>
      </c>
      <c r="O431" s="138" t="str">
        <f t="shared" si="50"/>
        <v/>
      </c>
      <c r="P431" s="169" t="str" cm="1">
        <f t="array" ref="P431">IF(""=$F431,"",IF(450=1*$F431,  IF(0&lt;COUNTIFS(WeightRange,"&gt;"&amp;0,TypeRange,"2"), TRUE, IF(AND(0&lt;COUNTIFS(WeightRange,"&gt;"&amp;0,TypeRange,"3"),0=COUNTIFS(WeightRange,"&gt;"&amp;0,TypeRange,{"2","2?"})), FALSE, TRUE)), ""))</f>
        <v/>
      </c>
      <c r="Q431" s="169" t="str">
        <f>IF(""=$F431,"",IF(450=$F431,0&lt;COUNTIFS(WeightRange,"&gt;="&amp;$I431,DOSRange,$D431,EAPGRange,$F431,PaidRange,"EAPG")-COUNTIFS($I431:$I$520,$I431,$D431:$D$520,$D431,$F431:$F$520,$F431,$C431:$C$520,"EAPG"),FALSE))</f>
        <v/>
      </c>
      <c r="R431" s="169" t="str" cm="1">
        <f t="array" ref="R431">IF(""=$F431,"",AND("Yes"=$L431,0&lt;SUM(COUNTIFS(WeightRange,"&gt;"&amp;0,DOSRange,$D431,TypeRange,{"2","3","21","22","23","25"}))))</f>
        <v/>
      </c>
      <c r="S431" s="170" t="str">
        <f t="shared" si="56"/>
        <v/>
      </c>
      <c r="T431" s="138"/>
      <c r="U431" s="177" t="str">
        <f t="shared" si="51"/>
        <v/>
      </c>
      <c r="V431" s="171" t="str">
        <f>IF($F431="","",MAX(0.25,IF(AND("2"=$J431,1&lt;COUNTIF(TypeRange,2)),0.5^(COUNTIFS(TypeRange,"2",DOSRange,$D431,WeightRange,"&gt;="&amp;$I431)-COUNTIFS($J431:$J$520,"2",$D431:$D$520,$D431,$I431:$I$520,$I431)),1)))</f>
        <v/>
      </c>
      <c r="W431" s="171" t="str">
        <f>IF($F431="","",MAX(0.25,IF(AND("Yes"=$O431,1&lt;COUNTIFS(AncDiscoRange,"Yes",DOSRange,$D431,EAPGRange,$F431,PaidRange,"EAPG")),0.5^(COUNTIFS(AncDiscoRange,"Yes",WeightRange,"&gt;="&amp;$I431,DOSRange,$D431,EAPGRange,$F431,PaidRange,"EAPG")-COUNTIFS($O431:$O$520,"Yes",$I431:$I$520,$I431,$D431:$D$520,$D431,$F431:$F$520,$F431,$C431:$C$520,"EAPG")),1)))</f>
        <v/>
      </c>
      <c r="X431" s="172" t="str">
        <f t="shared" si="52"/>
        <v/>
      </c>
      <c r="Y431" s="138"/>
      <c r="Z431" s="173" t="str">
        <f t="shared" si="53"/>
        <v/>
      </c>
      <c r="AA431" s="174" t="str">
        <f t="shared" si="57"/>
        <v/>
      </c>
      <c r="AB431" s="175" t="str">
        <f t="shared" si="54"/>
        <v/>
      </c>
    </row>
    <row r="432" spans="2:28" ht="15" x14ac:dyDescent="0.25">
      <c r="B432" s="163">
        <f t="shared" si="58"/>
        <v>412</v>
      </c>
      <c r="C432" s="119"/>
      <c r="D432" s="190"/>
      <c r="E432" s="165"/>
      <c r="F432" s="166"/>
      <c r="G432" s="169" t="str">
        <f>IF(""=F432,"",MATCH(1*$F432,'EAPG Table'!$B:$B,0))</f>
        <v/>
      </c>
      <c r="H432" s="165" t="str" cm="1">
        <f t="array" ref="H432">IF($F432="","",INDEX('EAPG Table'!$C:$C,$G432))</f>
        <v/>
      </c>
      <c r="I432" s="167" t="str" cm="1">
        <f t="array" ref="I432">IF($F432="","",IF("EAPG"&lt;&gt;C432,0,INDEX('EAPG Table'!$I:$I,$G432)))</f>
        <v/>
      </c>
      <c r="J432" s="138" t="str" cm="1">
        <f t="array" ref="J432">IF($F432="", "", INDEX('EAPG Table'!$D:$D, $G432))</f>
        <v/>
      </c>
      <c r="K432" s="119"/>
      <c r="L432" s="224" t="str" cm="1">
        <f t="array" ref="L432">IF(""=$F432,"",TRIM(INDEX('EAPG Table'!$F:$F,$G432)))</f>
        <v/>
      </c>
      <c r="M432" s="163"/>
      <c r="N432" s="138" t="str">
        <f t="shared" si="55"/>
        <v/>
      </c>
      <c r="O432" s="138" t="str">
        <f t="shared" si="50"/>
        <v/>
      </c>
      <c r="P432" s="169" t="str" cm="1">
        <f t="array" ref="P432">IF(""=$F432,"",IF(450=1*$F432,  IF(0&lt;COUNTIFS(WeightRange,"&gt;"&amp;0,TypeRange,"2"), TRUE, IF(AND(0&lt;COUNTIFS(WeightRange,"&gt;"&amp;0,TypeRange,"3"),0=COUNTIFS(WeightRange,"&gt;"&amp;0,TypeRange,{"2","2?"})), FALSE, TRUE)), ""))</f>
        <v/>
      </c>
      <c r="Q432" s="169" t="str">
        <f>IF(""=$F432,"",IF(450=$F432,0&lt;COUNTIFS(WeightRange,"&gt;="&amp;$I432,DOSRange,$D432,EAPGRange,$F432,PaidRange,"EAPG")-COUNTIFS($I432:$I$520,$I432,$D432:$D$520,$D432,$F432:$F$520,$F432,$C432:$C$520,"EAPG"),FALSE))</f>
        <v/>
      </c>
      <c r="R432" s="169" t="str" cm="1">
        <f t="array" ref="R432">IF(""=$F432,"",AND("Yes"=$L432,0&lt;SUM(COUNTIFS(WeightRange,"&gt;"&amp;0,DOSRange,$D432,TypeRange,{"2","3","21","22","23","25"}))))</f>
        <v/>
      </c>
      <c r="S432" s="170" t="str">
        <f t="shared" si="56"/>
        <v/>
      </c>
      <c r="T432" s="138"/>
      <c r="U432" s="177" t="str">
        <f t="shared" si="51"/>
        <v/>
      </c>
      <c r="V432" s="171" t="str">
        <f>IF($F432="","",MAX(0.25,IF(AND("2"=$J432,1&lt;COUNTIF(TypeRange,2)),0.5^(COUNTIFS(TypeRange,"2",DOSRange,$D432,WeightRange,"&gt;="&amp;$I432)-COUNTIFS($J432:$J$520,"2",$D432:$D$520,$D432,$I432:$I$520,$I432)),1)))</f>
        <v/>
      </c>
      <c r="W432" s="171" t="str">
        <f>IF($F432="","",MAX(0.25,IF(AND("Yes"=$O432,1&lt;COUNTIFS(AncDiscoRange,"Yes",DOSRange,$D432,EAPGRange,$F432,PaidRange,"EAPG")),0.5^(COUNTIFS(AncDiscoRange,"Yes",WeightRange,"&gt;="&amp;$I432,DOSRange,$D432,EAPGRange,$F432,PaidRange,"EAPG")-COUNTIFS($O432:$O$520,"Yes",$I432:$I$520,$I432,$D432:$D$520,$D432,$F432:$F$520,$F432,$C432:$C$520,"EAPG")),1)))</f>
        <v/>
      </c>
      <c r="X432" s="172" t="str">
        <f t="shared" si="52"/>
        <v/>
      </c>
      <c r="Y432" s="138"/>
      <c r="Z432" s="173" t="str">
        <f t="shared" si="53"/>
        <v/>
      </c>
      <c r="AA432" s="174" t="str">
        <f t="shared" si="57"/>
        <v/>
      </c>
      <c r="AB432" s="175" t="str">
        <f t="shared" si="54"/>
        <v/>
      </c>
    </row>
    <row r="433" spans="2:28" ht="15" x14ac:dyDescent="0.25">
      <c r="B433" s="163">
        <f t="shared" si="58"/>
        <v>413</v>
      </c>
      <c r="C433" s="119"/>
      <c r="D433" s="190"/>
      <c r="E433" s="165"/>
      <c r="F433" s="166"/>
      <c r="G433" s="169" t="str">
        <f>IF(""=F433,"",MATCH(1*$F433,'EAPG Table'!$B:$B,0))</f>
        <v/>
      </c>
      <c r="H433" s="165" t="str" cm="1">
        <f t="array" ref="H433">IF($F433="","",INDEX('EAPG Table'!$C:$C,$G433))</f>
        <v/>
      </c>
      <c r="I433" s="167" t="str" cm="1">
        <f t="array" ref="I433">IF($F433="","",IF("EAPG"&lt;&gt;C433,0,INDEX('EAPG Table'!$I:$I,$G433)))</f>
        <v/>
      </c>
      <c r="J433" s="138" t="str" cm="1">
        <f t="array" ref="J433">IF($F433="", "", INDEX('EAPG Table'!$D:$D, $G433))</f>
        <v/>
      </c>
      <c r="K433" s="119"/>
      <c r="L433" s="224" t="str" cm="1">
        <f t="array" ref="L433">IF(""=$F433,"",TRIM(INDEX('EAPG Table'!$F:$F,$G433)))</f>
        <v/>
      </c>
      <c r="M433" s="163"/>
      <c r="N433" s="138" t="str">
        <f t="shared" si="55"/>
        <v/>
      </c>
      <c r="O433" s="138" t="str">
        <f t="shared" si="50"/>
        <v/>
      </c>
      <c r="P433" s="169" t="str" cm="1">
        <f t="array" ref="P433">IF(""=$F433,"",IF(450=1*$F433,  IF(0&lt;COUNTIFS(WeightRange,"&gt;"&amp;0,TypeRange,"2"), TRUE, IF(AND(0&lt;COUNTIFS(WeightRange,"&gt;"&amp;0,TypeRange,"3"),0=COUNTIFS(WeightRange,"&gt;"&amp;0,TypeRange,{"2","2?"})), FALSE, TRUE)), ""))</f>
        <v/>
      </c>
      <c r="Q433" s="169" t="str">
        <f>IF(""=$F433,"",IF(450=$F433,0&lt;COUNTIFS(WeightRange,"&gt;="&amp;$I433,DOSRange,$D433,EAPGRange,$F433,PaidRange,"EAPG")-COUNTIFS($I433:$I$520,$I433,$D433:$D$520,$D433,$F433:$F$520,$F433,$C433:$C$520,"EAPG"),FALSE))</f>
        <v/>
      </c>
      <c r="R433" s="169" t="str" cm="1">
        <f t="array" ref="R433">IF(""=$F433,"",AND("Yes"=$L433,0&lt;SUM(COUNTIFS(WeightRange,"&gt;"&amp;0,DOSRange,$D433,TypeRange,{"2","3","21","22","23","25"}))))</f>
        <v/>
      </c>
      <c r="S433" s="170" t="str">
        <f t="shared" si="56"/>
        <v/>
      </c>
      <c r="T433" s="138"/>
      <c r="U433" s="177" t="str">
        <f t="shared" si="51"/>
        <v/>
      </c>
      <c r="V433" s="171" t="str">
        <f>IF($F433="","",MAX(0.25,IF(AND("2"=$J433,1&lt;COUNTIF(TypeRange,2)),0.5^(COUNTIFS(TypeRange,"2",DOSRange,$D433,WeightRange,"&gt;="&amp;$I433)-COUNTIFS($J433:$J$520,"2",$D433:$D$520,$D433,$I433:$I$520,$I433)),1)))</f>
        <v/>
      </c>
      <c r="W433" s="171" t="str">
        <f>IF($F433="","",MAX(0.25,IF(AND("Yes"=$O433,1&lt;COUNTIFS(AncDiscoRange,"Yes",DOSRange,$D433,EAPGRange,$F433,PaidRange,"EAPG")),0.5^(COUNTIFS(AncDiscoRange,"Yes",WeightRange,"&gt;="&amp;$I433,DOSRange,$D433,EAPGRange,$F433,PaidRange,"EAPG")-COUNTIFS($O433:$O$520,"Yes",$I433:$I$520,$I433,$D433:$D$520,$D433,$F433:$F$520,$F433,$C433:$C$520,"EAPG")),1)))</f>
        <v/>
      </c>
      <c r="X433" s="172" t="str">
        <f t="shared" si="52"/>
        <v/>
      </c>
      <c r="Y433" s="138"/>
      <c r="Z433" s="173" t="str">
        <f t="shared" si="53"/>
        <v/>
      </c>
      <c r="AA433" s="174" t="str">
        <f t="shared" si="57"/>
        <v/>
      </c>
      <c r="AB433" s="175" t="str">
        <f t="shared" si="54"/>
        <v/>
      </c>
    </row>
    <row r="434" spans="2:28" ht="15" x14ac:dyDescent="0.25">
      <c r="B434" s="163">
        <f t="shared" si="58"/>
        <v>414</v>
      </c>
      <c r="C434" s="119"/>
      <c r="D434" s="190"/>
      <c r="E434" s="165"/>
      <c r="F434" s="166"/>
      <c r="G434" s="169" t="str">
        <f>IF(""=F434,"",MATCH(1*$F434,'EAPG Table'!$B:$B,0))</f>
        <v/>
      </c>
      <c r="H434" s="165" t="str" cm="1">
        <f t="array" ref="H434">IF($F434="","",INDEX('EAPG Table'!$C:$C,$G434))</f>
        <v/>
      </c>
      <c r="I434" s="167" t="str" cm="1">
        <f t="array" ref="I434">IF($F434="","",IF("EAPG"&lt;&gt;C434,0,INDEX('EAPG Table'!$I:$I,$G434)))</f>
        <v/>
      </c>
      <c r="J434" s="138" t="str" cm="1">
        <f t="array" ref="J434">IF($F434="", "", INDEX('EAPG Table'!$D:$D, $G434))</f>
        <v/>
      </c>
      <c r="K434" s="119"/>
      <c r="L434" s="224" t="str" cm="1">
        <f t="array" ref="L434">IF(""=$F434,"",TRIM(INDEX('EAPG Table'!$F:$F,$G434)))</f>
        <v/>
      </c>
      <c r="M434" s="163"/>
      <c r="N434" s="138" t="str">
        <f t="shared" si="55"/>
        <v/>
      </c>
      <c r="O434" s="138" t="str">
        <f t="shared" si="50"/>
        <v/>
      </c>
      <c r="P434" s="169" t="str" cm="1">
        <f t="array" ref="P434">IF(""=$F434,"",IF(450=1*$F434,  IF(0&lt;COUNTIFS(WeightRange,"&gt;"&amp;0,TypeRange,"2"), TRUE, IF(AND(0&lt;COUNTIFS(WeightRange,"&gt;"&amp;0,TypeRange,"3"),0=COUNTIFS(WeightRange,"&gt;"&amp;0,TypeRange,{"2","2?"})), FALSE, TRUE)), ""))</f>
        <v/>
      </c>
      <c r="Q434" s="169" t="str">
        <f>IF(""=$F434,"",IF(450=$F434,0&lt;COUNTIFS(WeightRange,"&gt;="&amp;$I434,DOSRange,$D434,EAPGRange,$F434,PaidRange,"EAPG")-COUNTIFS($I434:$I$520,$I434,$D434:$D$520,$D434,$F434:$F$520,$F434,$C434:$C$520,"EAPG"),FALSE))</f>
        <v/>
      </c>
      <c r="R434" s="169" t="str" cm="1">
        <f t="array" ref="R434">IF(""=$F434,"",AND("Yes"=$L434,0&lt;SUM(COUNTIFS(WeightRange,"&gt;"&amp;0,DOSRange,$D434,TypeRange,{"2","3","21","22","23","25"}))))</f>
        <v/>
      </c>
      <c r="S434" s="170" t="str">
        <f t="shared" si="56"/>
        <v/>
      </c>
      <c r="T434" s="138"/>
      <c r="U434" s="177" t="str">
        <f t="shared" si="51"/>
        <v/>
      </c>
      <c r="V434" s="171" t="str">
        <f>IF($F434="","",MAX(0.25,IF(AND("2"=$J434,1&lt;COUNTIF(TypeRange,2)),0.5^(COUNTIFS(TypeRange,"2",DOSRange,$D434,WeightRange,"&gt;="&amp;$I434)-COUNTIFS($J434:$J$520,"2",$D434:$D$520,$D434,$I434:$I$520,$I434)),1)))</f>
        <v/>
      </c>
      <c r="W434" s="171" t="str">
        <f>IF($F434="","",MAX(0.25,IF(AND("Yes"=$O434,1&lt;COUNTIFS(AncDiscoRange,"Yes",DOSRange,$D434,EAPGRange,$F434,PaidRange,"EAPG")),0.5^(COUNTIFS(AncDiscoRange,"Yes",WeightRange,"&gt;="&amp;$I434,DOSRange,$D434,EAPGRange,$F434,PaidRange,"EAPG")-COUNTIFS($O434:$O$520,"Yes",$I434:$I$520,$I434,$D434:$D$520,$D434,$F434:$F$520,$F434,$C434:$C$520,"EAPG")),1)))</f>
        <v/>
      </c>
      <c r="X434" s="172" t="str">
        <f t="shared" si="52"/>
        <v/>
      </c>
      <c r="Y434" s="138"/>
      <c r="Z434" s="173" t="str">
        <f t="shared" si="53"/>
        <v/>
      </c>
      <c r="AA434" s="174" t="str">
        <f t="shared" si="57"/>
        <v/>
      </c>
      <c r="AB434" s="175" t="str">
        <f t="shared" si="54"/>
        <v/>
      </c>
    </row>
    <row r="435" spans="2:28" ht="15" x14ac:dyDescent="0.25">
      <c r="B435" s="178">
        <f t="shared" si="58"/>
        <v>415</v>
      </c>
      <c r="C435" s="120"/>
      <c r="D435" s="191"/>
      <c r="E435" s="179"/>
      <c r="F435" s="166"/>
      <c r="G435" s="182" t="str">
        <f>IF(""=F435,"",MATCH(1*$F435,'EAPG Table'!$B:$B,0))</f>
        <v/>
      </c>
      <c r="H435" s="179" t="str" cm="1">
        <f t="array" ref="H435">IF($F435="","",INDEX('EAPG Table'!$C:$C,$G435))</f>
        <v/>
      </c>
      <c r="I435" s="180" t="str" cm="1">
        <f t="array" ref="I435">IF($F435="","",IF("EAPG"&lt;&gt;C435,0,INDEX('EAPG Table'!$I:$I,$G435)))</f>
        <v/>
      </c>
      <c r="J435" s="181" t="str" cm="1">
        <f t="array" ref="J435">IF($F435="", "", INDEX('EAPG Table'!$D:$D, $G435))</f>
        <v/>
      </c>
      <c r="K435" s="120"/>
      <c r="L435" s="225" t="str" cm="1">
        <f t="array" ref="L435">IF(""=$F435,"",TRIM(INDEX('EAPG Table'!$F:$F,$G435)))</f>
        <v/>
      </c>
      <c r="M435" s="163"/>
      <c r="N435" s="181" t="str">
        <f t="shared" si="55"/>
        <v/>
      </c>
      <c r="O435" s="181" t="str">
        <f t="shared" si="50"/>
        <v/>
      </c>
      <c r="P435" s="182" t="str" cm="1">
        <f t="array" ref="P435">IF(""=$F435,"",IF(450=1*$F435,  IF(0&lt;COUNTIFS(WeightRange,"&gt;"&amp;0,TypeRange,"2"), TRUE, IF(AND(0&lt;COUNTIFS(WeightRange,"&gt;"&amp;0,TypeRange,"3"),0=COUNTIFS(WeightRange,"&gt;"&amp;0,TypeRange,{"2","2?"})), FALSE, TRUE)), ""))</f>
        <v/>
      </c>
      <c r="Q435" s="182" t="str">
        <f>IF(""=$F435,"",IF(450=$F435,0&lt;COUNTIFS(WeightRange,"&gt;="&amp;$I435,DOSRange,$D435,EAPGRange,$F435,PaidRange,"EAPG")-COUNTIFS($I435:$I$520,$I435,$D435:$D$520,$D435,$F435:$F$520,$F435,$C435:$C$520,"EAPG"),FALSE))</f>
        <v/>
      </c>
      <c r="R435" s="182" t="str" cm="1">
        <f t="array" ref="R435">IF(""=$F435,"",AND("Yes"=$L435,0&lt;SUM(COUNTIFS(WeightRange,"&gt;"&amp;0,DOSRange,$D435,TypeRange,{"2","3","21","22","23","25"}))))</f>
        <v/>
      </c>
      <c r="S435" s="183" t="str">
        <f t="shared" si="56"/>
        <v/>
      </c>
      <c r="T435" s="138"/>
      <c r="U435" s="184" t="str">
        <f t="shared" si="51"/>
        <v/>
      </c>
      <c r="V435" s="185" t="str">
        <f>IF($F435="","",MAX(0.25,IF(AND("2"=$J435,1&lt;COUNTIF(TypeRange,2)),0.5^(COUNTIFS(TypeRange,"2",DOSRange,$D435,WeightRange,"&gt;="&amp;$I435)-COUNTIFS($J435:$J$520,"2",$D435:$D$520,$D435,$I435:$I$520,$I435)),1)))</f>
        <v/>
      </c>
      <c r="W435" s="185" t="str">
        <f>IF($F435="","",MAX(0.25,IF(AND("Yes"=$O435,1&lt;COUNTIFS(AncDiscoRange,"Yes",DOSRange,$D435,EAPGRange,$F435,PaidRange,"EAPG")),0.5^(COUNTIFS(AncDiscoRange,"Yes",WeightRange,"&gt;="&amp;$I435,DOSRange,$D435,EAPGRange,$F435,PaidRange,"EAPG")-COUNTIFS($O435:$O$520,"Yes",$I435:$I$520,$I435,$D435:$D$520,$D435,$F435:$F$520,$F435,$C435:$C$520,"EAPG")),1)))</f>
        <v/>
      </c>
      <c r="X435" s="186" t="str">
        <f t="shared" si="52"/>
        <v/>
      </c>
      <c r="Y435" s="138"/>
      <c r="Z435" s="187" t="str">
        <f t="shared" si="53"/>
        <v/>
      </c>
      <c r="AA435" s="188" t="str">
        <f t="shared" si="57"/>
        <v/>
      </c>
      <c r="AB435" s="189" t="str">
        <f t="shared" si="54"/>
        <v/>
      </c>
    </row>
    <row r="436" spans="2:28" ht="15" x14ac:dyDescent="0.25">
      <c r="B436" s="163">
        <f t="shared" si="58"/>
        <v>416</v>
      </c>
      <c r="C436" s="119"/>
      <c r="D436" s="190"/>
      <c r="E436" s="165"/>
      <c r="F436" s="166"/>
      <c r="G436" s="169" t="str">
        <f>IF(""=F436,"",MATCH(1*$F436,'EAPG Table'!$B:$B,0))</f>
        <v/>
      </c>
      <c r="H436" s="165" t="str" cm="1">
        <f t="array" ref="H436">IF($F436="","",INDEX('EAPG Table'!$C:$C,$G436))</f>
        <v/>
      </c>
      <c r="I436" s="167" t="str" cm="1">
        <f t="array" ref="I436">IF($F436="","",IF("EAPG"&lt;&gt;C436,0,INDEX('EAPG Table'!$I:$I,$G436)))</f>
        <v/>
      </c>
      <c r="J436" s="138" t="str" cm="1">
        <f t="array" ref="J436">IF($F436="", "", INDEX('EAPG Table'!$D:$D, $G436))</f>
        <v/>
      </c>
      <c r="K436" s="119"/>
      <c r="L436" s="224" t="str" cm="1">
        <f t="array" ref="L436">IF(""=$F436,"",TRIM(INDEX('EAPG Table'!$F:$F,$G436)))</f>
        <v/>
      </c>
      <c r="M436" s="163"/>
      <c r="N436" s="138" t="str">
        <f t="shared" si="55"/>
        <v/>
      </c>
      <c r="O436" s="138" t="str">
        <f t="shared" si="50"/>
        <v/>
      </c>
      <c r="P436" s="169" t="str" cm="1">
        <f t="array" ref="P436">IF(""=$F436,"",IF(450=1*$F436,  IF(0&lt;COUNTIFS(WeightRange,"&gt;"&amp;0,TypeRange,"2"), TRUE, IF(AND(0&lt;COUNTIFS(WeightRange,"&gt;"&amp;0,TypeRange,"3"),0=COUNTIFS(WeightRange,"&gt;"&amp;0,TypeRange,{"2","2?"})), FALSE, TRUE)), ""))</f>
        <v/>
      </c>
      <c r="Q436" s="169" t="str">
        <f>IF(""=$F436,"",IF(450=$F436,0&lt;COUNTIFS(WeightRange,"&gt;="&amp;$I436,DOSRange,$D436,EAPGRange,$F436,PaidRange,"EAPG")-COUNTIFS($I436:$I$520,$I436,$D436:$D$520,$D436,$F436:$F$520,$F436,$C436:$C$520,"EAPG"),FALSE))</f>
        <v/>
      </c>
      <c r="R436" s="169" t="str" cm="1">
        <f t="array" ref="R436">IF(""=$F436,"",AND("Yes"=$L436,0&lt;SUM(COUNTIFS(WeightRange,"&gt;"&amp;0,DOSRange,$D436,TypeRange,{"2","3","21","22","23","25"}))))</f>
        <v/>
      </c>
      <c r="S436" s="170" t="str">
        <f t="shared" si="56"/>
        <v/>
      </c>
      <c r="T436" s="138"/>
      <c r="U436" s="177" t="str">
        <f t="shared" si="51"/>
        <v/>
      </c>
      <c r="V436" s="171" t="str">
        <f>IF($F436="","",MAX(0.25,IF(AND("2"=$J436,1&lt;COUNTIF(TypeRange,2)),0.5^(COUNTIFS(TypeRange,"2",DOSRange,$D436,WeightRange,"&gt;="&amp;$I436)-COUNTIFS($J436:$J$520,"2",$D436:$D$520,$D436,$I436:$I$520,$I436)),1)))</f>
        <v/>
      </c>
      <c r="W436" s="171" t="str">
        <f>IF($F436="","",MAX(0.25,IF(AND("Yes"=$O436,1&lt;COUNTIFS(AncDiscoRange,"Yes",DOSRange,$D436,EAPGRange,$F436,PaidRange,"EAPG")),0.5^(COUNTIFS(AncDiscoRange,"Yes",WeightRange,"&gt;="&amp;$I436,DOSRange,$D436,EAPGRange,$F436,PaidRange,"EAPG")-COUNTIFS($O436:$O$520,"Yes",$I436:$I$520,$I436,$D436:$D$520,$D436,$F436:$F$520,$F436,$C436:$C$520,"EAPG")),1)))</f>
        <v/>
      </c>
      <c r="X436" s="172" t="str">
        <f t="shared" si="52"/>
        <v/>
      </c>
      <c r="Y436" s="138"/>
      <c r="Z436" s="173" t="str">
        <f t="shared" si="53"/>
        <v/>
      </c>
      <c r="AA436" s="174" t="str">
        <f t="shared" si="57"/>
        <v/>
      </c>
      <c r="AB436" s="175" t="str">
        <f t="shared" si="54"/>
        <v/>
      </c>
    </row>
    <row r="437" spans="2:28" ht="15" x14ac:dyDescent="0.25">
      <c r="B437" s="163">
        <f t="shared" si="58"/>
        <v>417</v>
      </c>
      <c r="C437" s="119"/>
      <c r="D437" s="190"/>
      <c r="E437" s="165"/>
      <c r="F437" s="166"/>
      <c r="G437" s="169" t="str">
        <f>IF(""=F437,"",MATCH(1*$F437,'EAPG Table'!$B:$B,0))</f>
        <v/>
      </c>
      <c r="H437" s="165" t="str" cm="1">
        <f t="array" ref="H437">IF($F437="","",INDEX('EAPG Table'!$C:$C,$G437))</f>
        <v/>
      </c>
      <c r="I437" s="167" t="str" cm="1">
        <f t="array" ref="I437">IF($F437="","",IF("EAPG"&lt;&gt;C437,0,INDEX('EAPG Table'!$I:$I,$G437)))</f>
        <v/>
      </c>
      <c r="J437" s="138" t="str" cm="1">
        <f t="array" ref="J437">IF($F437="", "", INDEX('EAPG Table'!$D:$D, $G437))</f>
        <v/>
      </c>
      <c r="K437" s="119"/>
      <c r="L437" s="224" t="str" cm="1">
        <f t="array" ref="L437">IF(""=$F437,"",TRIM(INDEX('EAPG Table'!$F:$F,$G437)))</f>
        <v/>
      </c>
      <c r="M437" s="163"/>
      <c r="N437" s="138" t="str">
        <f t="shared" si="55"/>
        <v/>
      </c>
      <c r="O437" s="138" t="str">
        <f t="shared" si="50"/>
        <v/>
      </c>
      <c r="P437" s="169" t="str" cm="1">
        <f t="array" ref="P437">IF(""=$F437,"",IF(450=1*$F437,  IF(0&lt;COUNTIFS(WeightRange,"&gt;"&amp;0,TypeRange,"2"), TRUE, IF(AND(0&lt;COUNTIFS(WeightRange,"&gt;"&amp;0,TypeRange,"3"),0=COUNTIFS(WeightRange,"&gt;"&amp;0,TypeRange,{"2","2?"})), FALSE, TRUE)), ""))</f>
        <v/>
      </c>
      <c r="Q437" s="169" t="str">
        <f>IF(""=$F437,"",IF(450=$F437,0&lt;COUNTIFS(WeightRange,"&gt;="&amp;$I437,DOSRange,$D437,EAPGRange,$F437,PaidRange,"EAPG")-COUNTIFS($I437:$I$520,$I437,$D437:$D$520,$D437,$F437:$F$520,$F437,$C437:$C$520,"EAPG"),FALSE))</f>
        <v/>
      </c>
      <c r="R437" s="169" t="str" cm="1">
        <f t="array" ref="R437">IF(""=$F437,"",AND("Yes"=$L437,0&lt;SUM(COUNTIFS(WeightRange,"&gt;"&amp;0,DOSRange,$D437,TypeRange,{"2","3","21","22","23","25"}))))</f>
        <v/>
      </c>
      <c r="S437" s="170" t="str">
        <f t="shared" si="56"/>
        <v/>
      </c>
      <c r="T437" s="138"/>
      <c r="U437" s="177" t="str">
        <f t="shared" si="51"/>
        <v/>
      </c>
      <c r="V437" s="171" t="str">
        <f>IF($F437="","",MAX(0.25,IF(AND("2"=$J437,1&lt;COUNTIF(TypeRange,2)),0.5^(COUNTIFS(TypeRange,"2",DOSRange,$D437,WeightRange,"&gt;="&amp;$I437)-COUNTIFS($J437:$J$520,"2",$D437:$D$520,$D437,$I437:$I$520,$I437)),1)))</f>
        <v/>
      </c>
      <c r="W437" s="171" t="str">
        <f>IF($F437="","",MAX(0.25,IF(AND("Yes"=$O437,1&lt;COUNTIFS(AncDiscoRange,"Yes",DOSRange,$D437,EAPGRange,$F437,PaidRange,"EAPG")),0.5^(COUNTIFS(AncDiscoRange,"Yes",WeightRange,"&gt;="&amp;$I437,DOSRange,$D437,EAPGRange,$F437,PaidRange,"EAPG")-COUNTIFS($O437:$O$520,"Yes",$I437:$I$520,$I437,$D437:$D$520,$D437,$F437:$F$520,$F437,$C437:$C$520,"EAPG")),1)))</f>
        <v/>
      </c>
      <c r="X437" s="172" t="str">
        <f t="shared" si="52"/>
        <v/>
      </c>
      <c r="Y437" s="138"/>
      <c r="Z437" s="173" t="str">
        <f t="shared" si="53"/>
        <v/>
      </c>
      <c r="AA437" s="174" t="str">
        <f t="shared" si="57"/>
        <v/>
      </c>
      <c r="AB437" s="175" t="str">
        <f t="shared" si="54"/>
        <v/>
      </c>
    </row>
    <row r="438" spans="2:28" ht="15" x14ac:dyDescent="0.25">
      <c r="B438" s="163">
        <f t="shared" si="58"/>
        <v>418</v>
      </c>
      <c r="C438" s="119"/>
      <c r="D438" s="190"/>
      <c r="E438" s="165"/>
      <c r="F438" s="166"/>
      <c r="G438" s="169" t="str">
        <f>IF(""=F438,"",MATCH(1*$F438,'EAPG Table'!$B:$B,0))</f>
        <v/>
      </c>
      <c r="H438" s="165" t="str" cm="1">
        <f t="array" ref="H438">IF($F438="","",INDEX('EAPG Table'!$C:$C,$G438))</f>
        <v/>
      </c>
      <c r="I438" s="167" t="str" cm="1">
        <f t="array" ref="I438">IF($F438="","",IF("EAPG"&lt;&gt;C438,0,INDEX('EAPG Table'!$I:$I,$G438)))</f>
        <v/>
      </c>
      <c r="J438" s="138" t="str" cm="1">
        <f t="array" ref="J438">IF($F438="", "", INDEX('EAPG Table'!$D:$D, $G438))</f>
        <v/>
      </c>
      <c r="K438" s="119"/>
      <c r="L438" s="224" t="str" cm="1">
        <f t="array" ref="L438">IF(""=$F438,"",TRIM(INDEX('EAPG Table'!$F:$F,$G438)))</f>
        <v/>
      </c>
      <c r="M438" s="163"/>
      <c r="N438" s="138" t="str">
        <f t="shared" si="55"/>
        <v/>
      </c>
      <c r="O438" s="138" t="str">
        <f t="shared" si="50"/>
        <v/>
      </c>
      <c r="P438" s="169" t="str" cm="1">
        <f t="array" ref="P438">IF(""=$F438,"",IF(450=1*$F438,  IF(0&lt;COUNTIFS(WeightRange,"&gt;"&amp;0,TypeRange,"2"), TRUE, IF(AND(0&lt;COUNTIFS(WeightRange,"&gt;"&amp;0,TypeRange,"3"),0=COUNTIFS(WeightRange,"&gt;"&amp;0,TypeRange,{"2","2?"})), FALSE, TRUE)), ""))</f>
        <v/>
      </c>
      <c r="Q438" s="169" t="str">
        <f>IF(""=$F438,"",IF(450=$F438,0&lt;COUNTIFS(WeightRange,"&gt;="&amp;$I438,DOSRange,$D438,EAPGRange,$F438,PaidRange,"EAPG")-COUNTIFS($I438:$I$520,$I438,$D438:$D$520,$D438,$F438:$F$520,$F438,$C438:$C$520,"EAPG"),FALSE))</f>
        <v/>
      </c>
      <c r="R438" s="169" t="str" cm="1">
        <f t="array" ref="R438">IF(""=$F438,"",AND("Yes"=$L438,0&lt;SUM(COUNTIFS(WeightRange,"&gt;"&amp;0,DOSRange,$D438,TypeRange,{"2","3","21","22","23","25"}))))</f>
        <v/>
      </c>
      <c r="S438" s="170" t="str">
        <f t="shared" si="56"/>
        <v/>
      </c>
      <c r="T438" s="138"/>
      <c r="U438" s="177" t="str">
        <f t="shared" si="51"/>
        <v/>
      </c>
      <c r="V438" s="171" t="str">
        <f>IF($F438="","",MAX(0.25,IF(AND("2"=$J438,1&lt;COUNTIF(TypeRange,2)),0.5^(COUNTIFS(TypeRange,"2",DOSRange,$D438,WeightRange,"&gt;="&amp;$I438)-COUNTIFS($J438:$J$520,"2",$D438:$D$520,$D438,$I438:$I$520,$I438)),1)))</f>
        <v/>
      </c>
      <c r="W438" s="171" t="str">
        <f>IF($F438="","",MAX(0.25,IF(AND("Yes"=$O438,1&lt;COUNTIFS(AncDiscoRange,"Yes",DOSRange,$D438,EAPGRange,$F438,PaidRange,"EAPG")),0.5^(COUNTIFS(AncDiscoRange,"Yes",WeightRange,"&gt;="&amp;$I438,DOSRange,$D438,EAPGRange,$F438,PaidRange,"EAPG")-COUNTIFS($O438:$O$520,"Yes",$I438:$I$520,$I438,$D438:$D$520,$D438,$F438:$F$520,$F438,$C438:$C$520,"EAPG")),1)))</f>
        <v/>
      </c>
      <c r="X438" s="172" t="str">
        <f t="shared" si="52"/>
        <v/>
      </c>
      <c r="Y438" s="138"/>
      <c r="Z438" s="173" t="str">
        <f t="shared" si="53"/>
        <v/>
      </c>
      <c r="AA438" s="174" t="str">
        <f t="shared" si="57"/>
        <v/>
      </c>
      <c r="AB438" s="175" t="str">
        <f t="shared" si="54"/>
        <v/>
      </c>
    </row>
    <row r="439" spans="2:28" ht="15" x14ac:dyDescent="0.25">
      <c r="B439" s="163">
        <f t="shared" si="58"/>
        <v>419</v>
      </c>
      <c r="C439" s="119"/>
      <c r="D439" s="190"/>
      <c r="E439" s="165"/>
      <c r="F439" s="166"/>
      <c r="G439" s="169" t="str">
        <f>IF(""=F439,"",MATCH(1*$F439,'EAPG Table'!$B:$B,0))</f>
        <v/>
      </c>
      <c r="H439" s="165" t="str" cm="1">
        <f t="array" ref="H439">IF($F439="","",INDEX('EAPG Table'!$C:$C,$G439))</f>
        <v/>
      </c>
      <c r="I439" s="167" t="str" cm="1">
        <f t="array" ref="I439">IF($F439="","",IF("EAPG"&lt;&gt;C439,0,INDEX('EAPG Table'!$I:$I,$G439)))</f>
        <v/>
      </c>
      <c r="J439" s="138" t="str" cm="1">
        <f t="array" ref="J439">IF($F439="", "", INDEX('EAPG Table'!$D:$D, $G439))</f>
        <v/>
      </c>
      <c r="K439" s="119"/>
      <c r="L439" s="224" t="str" cm="1">
        <f t="array" ref="L439">IF(""=$F439,"",TRIM(INDEX('EAPG Table'!$F:$F,$G439)))</f>
        <v/>
      </c>
      <c r="M439" s="163"/>
      <c r="N439" s="138" t="str">
        <f t="shared" si="55"/>
        <v/>
      </c>
      <c r="O439" s="138" t="str">
        <f t="shared" si="50"/>
        <v/>
      </c>
      <c r="P439" s="169" t="str" cm="1">
        <f t="array" ref="P439">IF(""=$F439,"",IF(450=1*$F439,  IF(0&lt;COUNTIFS(WeightRange,"&gt;"&amp;0,TypeRange,"2"), TRUE, IF(AND(0&lt;COUNTIFS(WeightRange,"&gt;"&amp;0,TypeRange,"3"),0=COUNTIFS(WeightRange,"&gt;"&amp;0,TypeRange,{"2","2?"})), FALSE, TRUE)), ""))</f>
        <v/>
      </c>
      <c r="Q439" s="169" t="str">
        <f>IF(""=$F439,"",IF(450=$F439,0&lt;COUNTIFS(WeightRange,"&gt;="&amp;$I439,DOSRange,$D439,EAPGRange,$F439,PaidRange,"EAPG")-COUNTIFS($I439:$I$520,$I439,$D439:$D$520,$D439,$F439:$F$520,$F439,$C439:$C$520,"EAPG"),FALSE))</f>
        <v/>
      </c>
      <c r="R439" s="169" t="str" cm="1">
        <f t="array" ref="R439">IF(""=$F439,"",AND("Yes"=$L439,0&lt;SUM(COUNTIFS(WeightRange,"&gt;"&amp;0,DOSRange,$D439,TypeRange,{"2","3","21","22","23","25"}))))</f>
        <v/>
      </c>
      <c r="S439" s="170" t="str">
        <f t="shared" si="56"/>
        <v/>
      </c>
      <c r="T439" s="138"/>
      <c r="U439" s="177" t="str">
        <f t="shared" si="51"/>
        <v/>
      </c>
      <c r="V439" s="171" t="str">
        <f>IF($F439="","",MAX(0.25,IF(AND("2"=$J439,1&lt;COUNTIF(TypeRange,2)),0.5^(COUNTIFS(TypeRange,"2",DOSRange,$D439,WeightRange,"&gt;="&amp;$I439)-COUNTIFS($J439:$J$520,"2",$D439:$D$520,$D439,$I439:$I$520,$I439)),1)))</f>
        <v/>
      </c>
      <c r="W439" s="171" t="str">
        <f>IF($F439="","",MAX(0.25,IF(AND("Yes"=$O439,1&lt;COUNTIFS(AncDiscoRange,"Yes",DOSRange,$D439,EAPGRange,$F439,PaidRange,"EAPG")),0.5^(COUNTIFS(AncDiscoRange,"Yes",WeightRange,"&gt;="&amp;$I439,DOSRange,$D439,EAPGRange,$F439,PaidRange,"EAPG")-COUNTIFS($O439:$O$520,"Yes",$I439:$I$520,$I439,$D439:$D$520,$D439,$F439:$F$520,$F439,$C439:$C$520,"EAPG")),1)))</f>
        <v/>
      </c>
      <c r="X439" s="172" t="str">
        <f t="shared" si="52"/>
        <v/>
      </c>
      <c r="Y439" s="138"/>
      <c r="Z439" s="173" t="str">
        <f t="shared" si="53"/>
        <v/>
      </c>
      <c r="AA439" s="174" t="str">
        <f t="shared" si="57"/>
        <v/>
      </c>
      <c r="AB439" s="175" t="str">
        <f t="shared" si="54"/>
        <v/>
      </c>
    </row>
    <row r="440" spans="2:28" ht="15" x14ac:dyDescent="0.25">
      <c r="B440" s="178">
        <f t="shared" si="58"/>
        <v>420</v>
      </c>
      <c r="C440" s="120"/>
      <c r="D440" s="191"/>
      <c r="E440" s="179"/>
      <c r="F440" s="166"/>
      <c r="G440" s="182" t="str">
        <f>IF(""=F440,"",MATCH(1*$F440,'EAPG Table'!$B:$B,0))</f>
        <v/>
      </c>
      <c r="H440" s="179" t="str" cm="1">
        <f t="array" ref="H440">IF($F440="","",INDEX('EAPG Table'!$C:$C,$G440))</f>
        <v/>
      </c>
      <c r="I440" s="180" t="str" cm="1">
        <f t="array" ref="I440">IF($F440="","",IF("EAPG"&lt;&gt;C440,0,INDEX('EAPG Table'!$I:$I,$G440)))</f>
        <v/>
      </c>
      <c r="J440" s="181" t="str" cm="1">
        <f t="array" ref="J440">IF($F440="", "", INDEX('EAPG Table'!$D:$D, $G440))</f>
        <v/>
      </c>
      <c r="K440" s="120"/>
      <c r="L440" s="225" t="str" cm="1">
        <f t="array" ref="L440">IF(""=$F440,"",TRIM(INDEX('EAPG Table'!$F:$F,$G440)))</f>
        <v/>
      </c>
      <c r="M440" s="163"/>
      <c r="N440" s="181" t="str">
        <f t="shared" si="55"/>
        <v/>
      </c>
      <c r="O440" s="181" t="str">
        <f t="shared" si="50"/>
        <v/>
      </c>
      <c r="P440" s="182" t="str" cm="1">
        <f t="array" ref="P440">IF(""=$F440,"",IF(450=1*$F440,  IF(0&lt;COUNTIFS(WeightRange,"&gt;"&amp;0,TypeRange,"2"), TRUE, IF(AND(0&lt;COUNTIFS(WeightRange,"&gt;"&amp;0,TypeRange,"3"),0=COUNTIFS(WeightRange,"&gt;"&amp;0,TypeRange,{"2","2?"})), FALSE, TRUE)), ""))</f>
        <v/>
      </c>
      <c r="Q440" s="182" t="str">
        <f>IF(""=$F440,"",IF(450=$F440,0&lt;COUNTIFS(WeightRange,"&gt;="&amp;$I440,DOSRange,$D440,EAPGRange,$F440,PaidRange,"EAPG")-COUNTIFS($I440:$I$520,$I440,$D440:$D$520,$D440,$F440:$F$520,$F440,$C440:$C$520,"EAPG"),FALSE))</f>
        <v/>
      </c>
      <c r="R440" s="182" t="str" cm="1">
        <f t="array" ref="R440">IF(""=$F440,"",AND("Yes"=$L440,0&lt;SUM(COUNTIFS(WeightRange,"&gt;"&amp;0,DOSRange,$D440,TypeRange,{"2","3","21","22","23","25"}))))</f>
        <v/>
      </c>
      <c r="S440" s="183" t="str">
        <f t="shared" si="56"/>
        <v/>
      </c>
      <c r="T440" s="138"/>
      <c r="U440" s="184" t="str">
        <f t="shared" si="51"/>
        <v/>
      </c>
      <c r="V440" s="185" t="str">
        <f>IF($F440="","",MAX(0.25,IF(AND("2"=$J440,1&lt;COUNTIF(TypeRange,2)),0.5^(COUNTIFS(TypeRange,"2",DOSRange,$D440,WeightRange,"&gt;="&amp;$I440)-COUNTIFS($J440:$J$520,"2",$D440:$D$520,$D440,$I440:$I$520,$I440)),1)))</f>
        <v/>
      </c>
      <c r="W440" s="185" t="str">
        <f>IF($F440="","",MAX(0.25,IF(AND("Yes"=$O440,1&lt;COUNTIFS(AncDiscoRange,"Yes",DOSRange,$D440,EAPGRange,$F440,PaidRange,"EAPG")),0.5^(COUNTIFS(AncDiscoRange,"Yes",WeightRange,"&gt;="&amp;$I440,DOSRange,$D440,EAPGRange,$F440,PaidRange,"EAPG")-COUNTIFS($O440:$O$520,"Yes",$I440:$I$520,$I440,$D440:$D$520,$D440,$F440:$F$520,$F440,$C440:$C$520,"EAPG")),1)))</f>
        <v/>
      </c>
      <c r="X440" s="186" t="str">
        <f t="shared" si="52"/>
        <v/>
      </c>
      <c r="Y440" s="138"/>
      <c r="Z440" s="187" t="str">
        <f t="shared" si="53"/>
        <v/>
      </c>
      <c r="AA440" s="188" t="str">
        <f t="shared" si="57"/>
        <v/>
      </c>
      <c r="AB440" s="189" t="str">
        <f t="shared" si="54"/>
        <v/>
      </c>
    </row>
    <row r="441" spans="2:28" ht="15" x14ac:dyDescent="0.25">
      <c r="B441" s="163">
        <f t="shared" si="58"/>
        <v>421</v>
      </c>
      <c r="C441" s="119"/>
      <c r="D441" s="190"/>
      <c r="E441" s="165"/>
      <c r="F441" s="166"/>
      <c r="G441" s="169" t="str">
        <f>IF(""=F441,"",MATCH(1*$F441,'EAPG Table'!$B:$B,0))</f>
        <v/>
      </c>
      <c r="H441" s="165" t="str" cm="1">
        <f t="array" ref="H441">IF($F441="","",INDEX('EAPG Table'!$C:$C,$G441))</f>
        <v/>
      </c>
      <c r="I441" s="167" t="str" cm="1">
        <f t="array" ref="I441">IF($F441="","",IF("EAPG"&lt;&gt;C441,0,INDEX('EAPG Table'!$I:$I,$G441)))</f>
        <v/>
      </c>
      <c r="J441" s="138" t="str" cm="1">
        <f t="array" ref="J441">IF($F441="", "", INDEX('EAPG Table'!$D:$D, $G441))</f>
        <v/>
      </c>
      <c r="K441" s="119"/>
      <c r="L441" s="224" t="str" cm="1">
        <f t="array" ref="L441">IF(""=$F441,"",TRIM(INDEX('EAPG Table'!$F:$F,$G441)))</f>
        <v/>
      </c>
      <c r="M441" s="163"/>
      <c r="N441" s="138" t="str">
        <f t="shared" si="55"/>
        <v/>
      </c>
      <c r="O441" s="138" t="str">
        <f t="shared" si="50"/>
        <v/>
      </c>
      <c r="P441" s="169" t="str" cm="1">
        <f t="array" ref="P441">IF(""=$F441,"",IF(450=1*$F441,  IF(0&lt;COUNTIFS(WeightRange,"&gt;"&amp;0,TypeRange,"2"), TRUE, IF(AND(0&lt;COUNTIFS(WeightRange,"&gt;"&amp;0,TypeRange,"3"),0=COUNTIFS(WeightRange,"&gt;"&amp;0,TypeRange,{"2","2?"})), FALSE, TRUE)), ""))</f>
        <v/>
      </c>
      <c r="Q441" s="169" t="str">
        <f>IF(""=$F441,"",IF(450=$F441,0&lt;COUNTIFS(WeightRange,"&gt;="&amp;$I441,DOSRange,$D441,EAPGRange,$F441,PaidRange,"EAPG")-COUNTIFS($I441:$I$520,$I441,$D441:$D$520,$D441,$F441:$F$520,$F441,$C441:$C$520,"EAPG"),FALSE))</f>
        <v/>
      </c>
      <c r="R441" s="169" t="str" cm="1">
        <f t="array" ref="R441">IF(""=$F441,"",AND("Yes"=$L441,0&lt;SUM(COUNTIFS(WeightRange,"&gt;"&amp;0,DOSRange,$D441,TypeRange,{"2","3","21","22","23","25"}))))</f>
        <v/>
      </c>
      <c r="S441" s="170" t="str">
        <f t="shared" si="56"/>
        <v/>
      </c>
      <c r="T441" s="138"/>
      <c r="U441" s="177" t="str">
        <f t="shared" si="51"/>
        <v/>
      </c>
      <c r="V441" s="171" t="str">
        <f>IF($F441="","",MAX(0.25,IF(AND("2"=$J441,1&lt;COUNTIF(TypeRange,2)),0.5^(COUNTIFS(TypeRange,"2",DOSRange,$D441,WeightRange,"&gt;="&amp;$I441)-COUNTIFS($J441:$J$520,"2",$D441:$D$520,$D441,$I441:$I$520,$I441)),1)))</f>
        <v/>
      </c>
      <c r="W441" s="171" t="str">
        <f>IF($F441="","",MAX(0.25,IF(AND("Yes"=$O441,1&lt;COUNTIFS(AncDiscoRange,"Yes",DOSRange,$D441,EAPGRange,$F441,PaidRange,"EAPG")),0.5^(COUNTIFS(AncDiscoRange,"Yes",WeightRange,"&gt;="&amp;$I441,DOSRange,$D441,EAPGRange,$F441,PaidRange,"EAPG")-COUNTIFS($O441:$O$520,"Yes",$I441:$I$520,$I441,$D441:$D$520,$D441,$F441:$F$520,$F441,$C441:$C$520,"EAPG")),1)))</f>
        <v/>
      </c>
      <c r="X441" s="172" t="str">
        <f t="shared" si="52"/>
        <v/>
      </c>
      <c r="Y441" s="138"/>
      <c r="Z441" s="173" t="str">
        <f t="shared" si="53"/>
        <v/>
      </c>
      <c r="AA441" s="174" t="str">
        <f t="shared" si="57"/>
        <v/>
      </c>
      <c r="AB441" s="175" t="str">
        <f t="shared" si="54"/>
        <v/>
      </c>
    </row>
    <row r="442" spans="2:28" ht="15" x14ac:dyDescent="0.25">
      <c r="B442" s="163">
        <f t="shared" si="58"/>
        <v>422</v>
      </c>
      <c r="C442" s="119"/>
      <c r="D442" s="190"/>
      <c r="E442" s="165"/>
      <c r="F442" s="166"/>
      <c r="G442" s="169" t="str">
        <f>IF(""=F442,"",MATCH(1*$F442,'EAPG Table'!$B:$B,0))</f>
        <v/>
      </c>
      <c r="H442" s="165" t="str" cm="1">
        <f t="array" ref="H442">IF($F442="","",INDEX('EAPG Table'!$C:$C,$G442))</f>
        <v/>
      </c>
      <c r="I442" s="167" t="str" cm="1">
        <f t="array" ref="I442">IF($F442="","",IF("EAPG"&lt;&gt;C442,0,INDEX('EAPG Table'!$I:$I,$G442)))</f>
        <v/>
      </c>
      <c r="J442" s="138" t="str" cm="1">
        <f t="array" ref="J442">IF($F442="", "", INDEX('EAPG Table'!$D:$D, $G442))</f>
        <v/>
      </c>
      <c r="K442" s="119"/>
      <c r="L442" s="224" t="str" cm="1">
        <f t="array" ref="L442">IF(""=$F442,"",TRIM(INDEX('EAPG Table'!$F:$F,$G442)))</f>
        <v/>
      </c>
      <c r="M442" s="163"/>
      <c r="N442" s="138" t="str">
        <f t="shared" si="55"/>
        <v/>
      </c>
      <c r="O442" s="138" t="str">
        <f t="shared" si="50"/>
        <v/>
      </c>
      <c r="P442" s="169" t="str" cm="1">
        <f t="array" ref="P442">IF(""=$F442,"",IF(450=1*$F442,  IF(0&lt;COUNTIFS(WeightRange,"&gt;"&amp;0,TypeRange,"2"), TRUE, IF(AND(0&lt;COUNTIFS(WeightRange,"&gt;"&amp;0,TypeRange,"3"),0=COUNTIFS(WeightRange,"&gt;"&amp;0,TypeRange,{"2","2?"})), FALSE, TRUE)), ""))</f>
        <v/>
      </c>
      <c r="Q442" s="169" t="str">
        <f>IF(""=$F442,"",IF(450=$F442,0&lt;COUNTIFS(WeightRange,"&gt;="&amp;$I442,DOSRange,$D442,EAPGRange,$F442,PaidRange,"EAPG")-COUNTIFS($I442:$I$520,$I442,$D442:$D$520,$D442,$F442:$F$520,$F442,$C442:$C$520,"EAPG"),FALSE))</f>
        <v/>
      </c>
      <c r="R442" s="169" t="str" cm="1">
        <f t="array" ref="R442">IF(""=$F442,"",AND("Yes"=$L442,0&lt;SUM(COUNTIFS(WeightRange,"&gt;"&amp;0,DOSRange,$D442,TypeRange,{"2","3","21","22","23","25"}))))</f>
        <v/>
      </c>
      <c r="S442" s="170" t="str">
        <f t="shared" si="56"/>
        <v/>
      </c>
      <c r="T442" s="138"/>
      <c r="U442" s="177" t="str">
        <f t="shared" si="51"/>
        <v/>
      </c>
      <c r="V442" s="171" t="str">
        <f>IF($F442="","",MAX(0.25,IF(AND("2"=$J442,1&lt;COUNTIF(TypeRange,2)),0.5^(COUNTIFS(TypeRange,"2",DOSRange,$D442,WeightRange,"&gt;="&amp;$I442)-COUNTIFS($J442:$J$520,"2",$D442:$D$520,$D442,$I442:$I$520,$I442)),1)))</f>
        <v/>
      </c>
      <c r="W442" s="171" t="str">
        <f>IF($F442="","",MAX(0.25,IF(AND("Yes"=$O442,1&lt;COUNTIFS(AncDiscoRange,"Yes",DOSRange,$D442,EAPGRange,$F442,PaidRange,"EAPG")),0.5^(COUNTIFS(AncDiscoRange,"Yes",WeightRange,"&gt;="&amp;$I442,DOSRange,$D442,EAPGRange,$F442,PaidRange,"EAPG")-COUNTIFS($O442:$O$520,"Yes",$I442:$I$520,$I442,$D442:$D$520,$D442,$F442:$F$520,$F442,$C442:$C$520,"EAPG")),1)))</f>
        <v/>
      </c>
      <c r="X442" s="172" t="str">
        <f t="shared" si="52"/>
        <v/>
      </c>
      <c r="Y442" s="138"/>
      <c r="Z442" s="173" t="str">
        <f t="shared" si="53"/>
        <v/>
      </c>
      <c r="AA442" s="174" t="str">
        <f t="shared" si="57"/>
        <v/>
      </c>
      <c r="AB442" s="175" t="str">
        <f t="shared" si="54"/>
        <v/>
      </c>
    </row>
    <row r="443" spans="2:28" ht="15" x14ac:dyDescent="0.25">
      <c r="B443" s="163">
        <f t="shared" si="58"/>
        <v>423</v>
      </c>
      <c r="C443" s="119"/>
      <c r="D443" s="190"/>
      <c r="E443" s="165"/>
      <c r="F443" s="166"/>
      <c r="G443" s="169" t="str">
        <f>IF(""=F443,"",MATCH(1*$F443,'EAPG Table'!$B:$B,0))</f>
        <v/>
      </c>
      <c r="H443" s="165" t="str" cm="1">
        <f t="array" ref="H443">IF($F443="","",INDEX('EAPG Table'!$C:$C,$G443))</f>
        <v/>
      </c>
      <c r="I443" s="167" t="str" cm="1">
        <f t="array" ref="I443">IF($F443="","",IF("EAPG"&lt;&gt;C443,0,INDEX('EAPG Table'!$I:$I,$G443)))</f>
        <v/>
      </c>
      <c r="J443" s="138" t="str" cm="1">
        <f t="array" ref="J443">IF($F443="", "", INDEX('EAPG Table'!$D:$D, $G443))</f>
        <v/>
      </c>
      <c r="K443" s="119"/>
      <c r="L443" s="224" t="str" cm="1">
        <f t="array" ref="L443">IF(""=$F443,"",TRIM(INDEX('EAPG Table'!$F:$F,$G443)))</f>
        <v/>
      </c>
      <c r="M443" s="163"/>
      <c r="N443" s="138" t="str">
        <f t="shared" si="55"/>
        <v/>
      </c>
      <c r="O443" s="138" t="str">
        <f t="shared" si="50"/>
        <v/>
      </c>
      <c r="P443" s="169" t="str" cm="1">
        <f t="array" ref="P443">IF(""=$F443,"",IF(450=1*$F443,  IF(0&lt;COUNTIFS(WeightRange,"&gt;"&amp;0,TypeRange,"2"), TRUE, IF(AND(0&lt;COUNTIFS(WeightRange,"&gt;"&amp;0,TypeRange,"3"),0=COUNTIFS(WeightRange,"&gt;"&amp;0,TypeRange,{"2","2?"})), FALSE, TRUE)), ""))</f>
        <v/>
      </c>
      <c r="Q443" s="169" t="str">
        <f>IF(""=$F443,"",IF(450=$F443,0&lt;COUNTIFS(WeightRange,"&gt;="&amp;$I443,DOSRange,$D443,EAPGRange,$F443,PaidRange,"EAPG")-COUNTIFS($I443:$I$520,$I443,$D443:$D$520,$D443,$F443:$F$520,$F443,$C443:$C$520,"EAPG"),FALSE))</f>
        <v/>
      </c>
      <c r="R443" s="169" t="str" cm="1">
        <f t="array" ref="R443">IF(""=$F443,"",AND("Yes"=$L443,0&lt;SUM(COUNTIFS(WeightRange,"&gt;"&amp;0,DOSRange,$D443,TypeRange,{"2","3","21","22","23","25"}))))</f>
        <v/>
      </c>
      <c r="S443" s="170" t="str">
        <f t="shared" si="56"/>
        <v/>
      </c>
      <c r="T443" s="138"/>
      <c r="U443" s="177" t="str">
        <f t="shared" si="51"/>
        <v/>
      </c>
      <c r="V443" s="171" t="str">
        <f>IF($F443="","",MAX(0.25,IF(AND("2"=$J443,1&lt;COUNTIF(TypeRange,2)),0.5^(COUNTIFS(TypeRange,"2",DOSRange,$D443,WeightRange,"&gt;="&amp;$I443)-COUNTIFS($J443:$J$520,"2",$D443:$D$520,$D443,$I443:$I$520,$I443)),1)))</f>
        <v/>
      </c>
      <c r="W443" s="171" t="str">
        <f>IF($F443="","",MAX(0.25,IF(AND("Yes"=$O443,1&lt;COUNTIFS(AncDiscoRange,"Yes",DOSRange,$D443,EAPGRange,$F443,PaidRange,"EAPG")),0.5^(COUNTIFS(AncDiscoRange,"Yes",WeightRange,"&gt;="&amp;$I443,DOSRange,$D443,EAPGRange,$F443,PaidRange,"EAPG")-COUNTIFS($O443:$O$520,"Yes",$I443:$I$520,$I443,$D443:$D$520,$D443,$F443:$F$520,$F443,$C443:$C$520,"EAPG")),1)))</f>
        <v/>
      </c>
      <c r="X443" s="172" t="str">
        <f t="shared" si="52"/>
        <v/>
      </c>
      <c r="Y443" s="138"/>
      <c r="Z443" s="173" t="str">
        <f t="shared" si="53"/>
        <v/>
      </c>
      <c r="AA443" s="174" t="str">
        <f t="shared" si="57"/>
        <v/>
      </c>
      <c r="AB443" s="175" t="str">
        <f t="shared" si="54"/>
        <v/>
      </c>
    </row>
    <row r="444" spans="2:28" ht="15" x14ac:dyDescent="0.25">
      <c r="B444" s="163">
        <f t="shared" si="58"/>
        <v>424</v>
      </c>
      <c r="C444" s="119"/>
      <c r="D444" s="190"/>
      <c r="E444" s="165"/>
      <c r="F444" s="166"/>
      <c r="G444" s="169" t="str">
        <f>IF(""=F444,"",MATCH(1*$F444,'EAPG Table'!$B:$B,0))</f>
        <v/>
      </c>
      <c r="H444" s="165" t="str" cm="1">
        <f t="array" ref="H444">IF($F444="","",INDEX('EAPG Table'!$C:$C,$G444))</f>
        <v/>
      </c>
      <c r="I444" s="167" t="str" cm="1">
        <f t="array" ref="I444">IF($F444="","",IF("EAPG"&lt;&gt;C444,0,INDEX('EAPG Table'!$I:$I,$G444)))</f>
        <v/>
      </c>
      <c r="J444" s="138" t="str" cm="1">
        <f t="array" ref="J444">IF($F444="", "", INDEX('EAPG Table'!$D:$D, $G444))</f>
        <v/>
      </c>
      <c r="K444" s="119"/>
      <c r="L444" s="224" t="str" cm="1">
        <f t="array" ref="L444">IF(""=$F444,"",TRIM(INDEX('EAPG Table'!$F:$F,$G444)))</f>
        <v/>
      </c>
      <c r="M444" s="163"/>
      <c r="N444" s="138" t="str">
        <f t="shared" si="55"/>
        <v/>
      </c>
      <c r="O444" s="138" t="str">
        <f t="shared" si="50"/>
        <v/>
      </c>
      <c r="P444" s="169" t="str" cm="1">
        <f t="array" ref="P444">IF(""=$F444,"",IF(450=1*$F444,  IF(0&lt;COUNTIFS(WeightRange,"&gt;"&amp;0,TypeRange,"2"), TRUE, IF(AND(0&lt;COUNTIFS(WeightRange,"&gt;"&amp;0,TypeRange,"3"),0=COUNTIFS(WeightRange,"&gt;"&amp;0,TypeRange,{"2","2?"})), FALSE, TRUE)), ""))</f>
        <v/>
      </c>
      <c r="Q444" s="169" t="str">
        <f>IF(""=$F444,"",IF(450=$F444,0&lt;COUNTIFS(WeightRange,"&gt;="&amp;$I444,DOSRange,$D444,EAPGRange,$F444,PaidRange,"EAPG")-COUNTIFS($I444:$I$520,$I444,$D444:$D$520,$D444,$F444:$F$520,$F444,$C444:$C$520,"EAPG"),FALSE))</f>
        <v/>
      </c>
      <c r="R444" s="169" t="str" cm="1">
        <f t="array" ref="R444">IF(""=$F444,"",AND("Yes"=$L444,0&lt;SUM(COUNTIFS(WeightRange,"&gt;"&amp;0,DOSRange,$D444,TypeRange,{"2","3","21","22","23","25"}))))</f>
        <v/>
      </c>
      <c r="S444" s="170" t="str">
        <f t="shared" si="56"/>
        <v/>
      </c>
      <c r="T444" s="138"/>
      <c r="U444" s="177" t="str">
        <f t="shared" si="51"/>
        <v/>
      </c>
      <c r="V444" s="171" t="str">
        <f>IF($F444="","",MAX(0.25,IF(AND("2"=$J444,1&lt;COUNTIF(TypeRange,2)),0.5^(COUNTIFS(TypeRange,"2",DOSRange,$D444,WeightRange,"&gt;="&amp;$I444)-COUNTIFS($J444:$J$520,"2",$D444:$D$520,$D444,$I444:$I$520,$I444)),1)))</f>
        <v/>
      </c>
      <c r="W444" s="171" t="str">
        <f>IF($F444="","",MAX(0.25,IF(AND("Yes"=$O444,1&lt;COUNTIFS(AncDiscoRange,"Yes",DOSRange,$D444,EAPGRange,$F444,PaidRange,"EAPG")),0.5^(COUNTIFS(AncDiscoRange,"Yes",WeightRange,"&gt;="&amp;$I444,DOSRange,$D444,EAPGRange,$F444,PaidRange,"EAPG")-COUNTIFS($O444:$O$520,"Yes",$I444:$I$520,$I444,$D444:$D$520,$D444,$F444:$F$520,$F444,$C444:$C$520,"EAPG")),1)))</f>
        <v/>
      </c>
      <c r="X444" s="172" t="str">
        <f t="shared" si="52"/>
        <v/>
      </c>
      <c r="Y444" s="138"/>
      <c r="Z444" s="173" t="str">
        <f t="shared" si="53"/>
        <v/>
      </c>
      <c r="AA444" s="174" t="str">
        <f t="shared" si="57"/>
        <v/>
      </c>
      <c r="AB444" s="175" t="str">
        <f t="shared" si="54"/>
        <v/>
      </c>
    </row>
    <row r="445" spans="2:28" ht="15" x14ac:dyDescent="0.25">
      <c r="B445" s="178">
        <f t="shared" si="58"/>
        <v>425</v>
      </c>
      <c r="C445" s="120"/>
      <c r="D445" s="191"/>
      <c r="E445" s="179"/>
      <c r="F445" s="166"/>
      <c r="G445" s="182" t="str">
        <f>IF(""=F445,"",MATCH(1*$F445,'EAPG Table'!$B:$B,0))</f>
        <v/>
      </c>
      <c r="H445" s="179" t="str" cm="1">
        <f t="array" ref="H445">IF($F445="","",INDEX('EAPG Table'!$C:$C,$G445))</f>
        <v/>
      </c>
      <c r="I445" s="180" t="str" cm="1">
        <f t="array" ref="I445">IF($F445="","",IF("EAPG"&lt;&gt;C445,0,INDEX('EAPG Table'!$I:$I,$G445)))</f>
        <v/>
      </c>
      <c r="J445" s="181" t="str" cm="1">
        <f t="array" ref="J445">IF($F445="", "", INDEX('EAPG Table'!$D:$D, $G445))</f>
        <v/>
      </c>
      <c r="K445" s="120"/>
      <c r="L445" s="225" t="str" cm="1">
        <f t="array" ref="L445">IF(""=$F445,"",TRIM(INDEX('EAPG Table'!$F:$F,$G445)))</f>
        <v/>
      </c>
      <c r="M445" s="163"/>
      <c r="N445" s="181" t="str">
        <f t="shared" si="55"/>
        <v/>
      </c>
      <c r="O445" s="181" t="str">
        <f t="shared" si="50"/>
        <v/>
      </c>
      <c r="P445" s="182" t="str" cm="1">
        <f t="array" ref="P445">IF(""=$F445,"",IF(450=1*$F445,  IF(0&lt;COUNTIFS(WeightRange,"&gt;"&amp;0,TypeRange,"2"), TRUE, IF(AND(0&lt;COUNTIFS(WeightRange,"&gt;"&amp;0,TypeRange,"3"),0=COUNTIFS(WeightRange,"&gt;"&amp;0,TypeRange,{"2","2?"})), FALSE, TRUE)), ""))</f>
        <v/>
      </c>
      <c r="Q445" s="182" t="str">
        <f>IF(""=$F445,"",IF(450=$F445,0&lt;COUNTIFS(WeightRange,"&gt;="&amp;$I445,DOSRange,$D445,EAPGRange,$F445,PaidRange,"EAPG")-COUNTIFS($I445:$I$520,$I445,$D445:$D$520,$D445,$F445:$F$520,$F445,$C445:$C$520,"EAPG"),FALSE))</f>
        <v/>
      </c>
      <c r="R445" s="182" t="str" cm="1">
        <f t="array" ref="R445">IF(""=$F445,"",AND("Yes"=$L445,0&lt;SUM(COUNTIFS(WeightRange,"&gt;"&amp;0,DOSRange,$D445,TypeRange,{"2","3","21","22","23","25"}))))</f>
        <v/>
      </c>
      <c r="S445" s="183" t="str">
        <f t="shared" si="56"/>
        <v/>
      </c>
      <c r="T445" s="138"/>
      <c r="U445" s="184" t="str">
        <f t="shared" si="51"/>
        <v/>
      </c>
      <c r="V445" s="185" t="str">
        <f>IF($F445="","",MAX(0.25,IF(AND("2"=$J445,1&lt;COUNTIF(TypeRange,2)),0.5^(COUNTIFS(TypeRange,"2",DOSRange,$D445,WeightRange,"&gt;="&amp;$I445)-COUNTIFS($J445:$J$520,"2",$D445:$D$520,$D445,$I445:$I$520,$I445)),1)))</f>
        <v/>
      </c>
      <c r="W445" s="185" t="str">
        <f>IF($F445="","",MAX(0.25,IF(AND("Yes"=$O445,1&lt;COUNTIFS(AncDiscoRange,"Yes",DOSRange,$D445,EAPGRange,$F445,PaidRange,"EAPG")),0.5^(COUNTIFS(AncDiscoRange,"Yes",WeightRange,"&gt;="&amp;$I445,DOSRange,$D445,EAPGRange,$F445,PaidRange,"EAPG")-COUNTIFS($O445:$O$520,"Yes",$I445:$I$520,$I445,$D445:$D$520,$D445,$F445:$F$520,$F445,$C445:$C$520,"EAPG")),1)))</f>
        <v/>
      </c>
      <c r="X445" s="186" t="str">
        <f t="shared" si="52"/>
        <v/>
      </c>
      <c r="Y445" s="138"/>
      <c r="Z445" s="187" t="str">
        <f t="shared" si="53"/>
        <v/>
      </c>
      <c r="AA445" s="188" t="str">
        <f t="shared" si="57"/>
        <v/>
      </c>
      <c r="AB445" s="189" t="str">
        <f t="shared" si="54"/>
        <v/>
      </c>
    </row>
    <row r="446" spans="2:28" ht="15" x14ac:dyDescent="0.25">
      <c r="B446" s="163">
        <f t="shared" si="58"/>
        <v>426</v>
      </c>
      <c r="C446" s="119"/>
      <c r="D446" s="190"/>
      <c r="E446" s="165"/>
      <c r="F446" s="166"/>
      <c r="G446" s="169" t="str">
        <f>IF(""=F446,"",MATCH(1*$F446,'EAPG Table'!$B:$B,0))</f>
        <v/>
      </c>
      <c r="H446" s="165" t="str" cm="1">
        <f t="array" ref="H446">IF($F446="","",INDEX('EAPG Table'!$C:$C,$G446))</f>
        <v/>
      </c>
      <c r="I446" s="167" t="str" cm="1">
        <f t="array" ref="I446">IF($F446="","",IF("EAPG"&lt;&gt;C446,0,INDEX('EAPG Table'!$I:$I,$G446)))</f>
        <v/>
      </c>
      <c r="J446" s="138" t="str" cm="1">
        <f t="array" ref="J446">IF($F446="", "", INDEX('EAPG Table'!$D:$D, $G446))</f>
        <v/>
      </c>
      <c r="K446" s="119"/>
      <c r="L446" s="224" t="str" cm="1">
        <f t="array" ref="L446">IF(""=$F446,"",TRIM(INDEX('EAPG Table'!$F:$F,$G446)))</f>
        <v/>
      </c>
      <c r="M446" s="163"/>
      <c r="N446" s="138" t="str">
        <f t="shared" si="55"/>
        <v/>
      </c>
      <c r="O446" s="138" t="str">
        <f t="shared" si="50"/>
        <v/>
      </c>
      <c r="P446" s="169" t="str" cm="1">
        <f t="array" ref="P446">IF(""=$F446,"",IF(450=1*$F446,  IF(0&lt;COUNTIFS(WeightRange,"&gt;"&amp;0,TypeRange,"2"), TRUE, IF(AND(0&lt;COUNTIFS(WeightRange,"&gt;"&amp;0,TypeRange,"3"),0=COUNTIFS(WeightRange,"&gt;"&amp;0,TypeRange,{"2","2?"})), FALSE, TRUE)), ""))</f>
        <v/>
      </c>
      <c r="Q446" s="169" t="str">
        <f>IF(""=$F446,"",IF(450=$F446,0&lt;COUNTIFS(WeightRange,"&gt;="&amp;$I446,DOSRange,$D446,EAPGRange,$F446,PaidRange,"EAPG")-COUNTIFS($I446:$I$520,$I446,$D446:$D$520,$D446,$F446:$F$520,$F446,$C446:$C$520,"EAPG"),FALSE))</f>
        <v/>
      </c>
      <c r="R446" s="169" t="str" cm="1">
        <f t="array" ref="R446">IF(""=$F446,"",AND("Yes"=$L446,0&lt;SUM(COUNTIFS(WeightRange,"&gt;"&amp;0,DOSRange,$D446,TypeRange,{"2","3","21","22","23","25"}))))</f>
        <v/>
      </c>
      <c r="S446" s="170" t="str">
        <f t="shared" si="56"/>
        <v/>
      </c>
      <c r="T446" s="138"/>
      <c r="U446" s="177" t="str">
        <f t="shared" si="51"/>
        <v/>
      </c>
      <c r="V446" s="171" t="str">
        <f>IF($F446="","",MAX(0.25,IF(AND("2"=$J446,1&lt;COUNTIF(TypeRange,2)),0.5^(COUNTIFS(TypeRange,"2",DOSRange,$D446,WeightRange,"&gt;="&amp;$I446)-COUNTIFS($J446:$J$520,"2",$D446:$D$520,$D446,$I446:$I$520,$I446)),1)))</f>
        <v/>
      </c>
      <c r="W446" s="171" t="str">
        <f>IF($F446="","",MAX(0.25,IF(AND("Yes"=$O446,1&lt;COUNTIFS(AncDiscoRange,"Yes",DOSRange,$D446,EAPGRange,$F446,PaidRange,"EAPG")),0.5^(COUNTIFS(AncDiscoRange,"Yes",WeightRange,"&gt;="&amp;$I446,DOSRange,$D446,EAPGRange,$F446,PaidRange,"EAPG")-COUNTIFS($O446:$O$520,"Yes",$I446:$I$520,$I446,$D446:$D$520,$D446,$F446:$F$520,$F446,$C446:$C$520,"EAPG")),1)))</f>
        <v/>
      </c>
      <c r="X446" s="172" t="str">
        <f t="shared" si="52"/>
        <v/>
      </c>
      <c r="Y446" s="138"/>
      <c r="Z446" s="173" t="str">
        <f t="shared" si="53"/>
        <v/>
      </c>
      <c r="AA446" s="174" t="str">
        <f t="shared" si="57"/>
        <v/>
      </c>
      <c r="AB446" s="175" t="str">
        <f t="shared" si="54"/>
        <v/>
      </c>
    </row>
    <row r="447" spans="2:28" ht="15" x14ac:dyDescent="0.25">
      <c r="B447" s="163">
        <f t="shared" si="58"/>
        <v>427</v>
      </c>
      <c r="C447" s="119"/>
      <c r="D447" s="190"/>
      <c r="E447" s="165"/>
      <c r="F447" s="166"/>
      <c r="G447" s="169" t="str">
        <f>IF(""=F447,"",MATCH(1*$F447,'EAPG Table'!$B:$B,0))</f>
        <v/>
      </c>
      <c r="H447" s="165" t="str" cm="1">
        <f t="array" ref="H447">IF($F447="","",INDEX('EAPG Table'!$C:$C,$G447))</f>
        <v/>
      </c>
      <c r="I447" s="167" t="str" cm="1">
        <f t="array" ref="I447">IF($F447="","",IF("EAPG"&lt;&gt;C447,0,INDEX('EAPG Table'!$I:$I,$G447)))</f>
        <v/>
      </c>
      <c r="J447" s="138" t="str" cm="1">
        <f t="array" ref="J447">IF($F447="", "", INDEX('EAPG Table'!$D:$D, $G447))</f>
        <v/>
      </c>
      <c r="K447" s="119"/>
      <c r="L447" s="224" t="str" cm="1">
        <f t="array" ref="L447">IF(""=$F447,"",TRIM(INDEX('EAPG Table'!$F:$F,$G447)))</f>
        <v/>
      </c>
      <c r="M447" s="163"/>
      <c r="N447" s="138" t="str">
        <f t="shared" si="55"/>
        <v/>
      </c>
      <c r="O447" s="138" t="str">
        <f t="shared" si="50"/>
        <v/>
      </c>
      <c r="P447" s="169" t="str" cm="1">
        <f t="array" ref="P447">IF(""=$F447,"",IF(450=1*$F447,  IF(0&lt;COUNTIFS(WeightRange,"&gt;"&amp;0,TypeRange,"2"), TRUE, IF(AND(0&lt;COUNTIFS(WeightRange,"&gt;"&amp;0,TypeRange,"3"),0=COUNTIFS(WeightRange,"&gt;"&amp;0,TypeRange,{"2","2?"})), FALSE, TRUE)), ""))</f>
        <v/>
      </c>
      <c r="Q447" s="169" t="str">
        <f>IF(""=$F447,"",IF(450=$F447,0&lt;COUNTIFS(WeightRange,"&gt;="&amp;$I447,DOSRange,$D447,EAPGRange,$F447,PaidRange,"EAPG")-COUNTIFS($I447:$I$520,$I447,$D447:$D$520,$D447,$F447:$F$520,$F447,$C447:$C$520,"EAPG"),FALSE))</f>
        <v/>
      </c>
      <c r="R447" s="169" t="str" cm="1">
        <f t="array" ref="R447">IF(""=$F447,"",AND("Yes"=$L447,0&lt;SUM(COUNTIFS(WeightRange,"&gt;"&amp;0,DOSRange,$D447,TypeRange,{"2","3","21","22","23","25"}))))</f>
        <v/>
      </c>
      <c r="S447" s="170" t="str">
        <f t="shared" si="56"/>
        <v/>
      </c>
      <c r="T447" s="138"/>
      <c r="U447" s="177" t="str">
        <f t="shared" si="51"/>
        <v/>
      </c>
      <c r="V447" s="171" t="str">
        <f>IF($F447="","",MAX(0.25,IF(AND("2"=$J447,1&lt;COUNTIF(TypeRange,2)),0.5^(COUNTIFS(TypeRange,"2",DOSRange,$D447,WeightRange,"&gt;="&amp;$I447)-COUNTIFS($J447:$J$520,"2",$D447:$D$520,$D447,$I447:$I$520,$I447)),1)))</f>
        <v/>
      </c>
      <c r="W447" s="171" t="str">
        <f>IF($F447="","",MAX(0.25,IF(AND("Yes"=$O447,1&lt;COUNTIFS(AncDiscoRange,"Yes",DOSRange,$D447,EAPGRange,$F447,PaidRange,"EAPG")),0.5^(COUNTIFS(AncDiscoRange,"Yes",WeightRange,"&gt;="&amp;$I447,DOSRange,$D447,EAPGRange,$F447,PaidRange,"EAPG")-COUNTIFS($O447:$O$520,"Yes",$I447:$I$520,$I447,$D447:$D$520,$D447,$F447:$F$520,$F447,$C447:$C$520,"EAPG")),1)))</f>
        <v/>
      </c>
      <c r="X447" s="172" t="str">
        <f t="shared" si="52"/>
        <v/>
      </c>
      <c r="Y447" s="138"/>
      <c r="Z447" s="173" t="str">
        <f t="shared" si="53"/>
        <v/>
      </c>
      <c r="AA447" s="174" t="str">
        <f t="shared" si="57"/>
        <v/>
      </c>
      <c r="AB447" s="175" t="str">
        <f t="shared" si="54"/>
        <v/>
      </c>
    </row>
    <row r="448" spans="2:28" ht="15" x14ac:dyDescent="0.25">
      <c r="B448" s="163">
        <f t="shared" si="58"/>
        <v>428</v>
      </c>
      <c r="C448" s="119"/>
      <c r="D448" s="190"/>
      <c r="E448" s="165"/>
      <c r="F448" s="166"/>
      <c r="G448" s="169" t="str">
        <f>IF(""=F448,"",MATCH(1*$F448,'EAPG Table'!$B:$B,0))</f>
        <v/>
      </c>
      <c r="H448" s="165" t="str" cm="1">
        <f t="array" ref="H448">IF($F448="","",INDEX('EAPG Table'!$C:$C,$G448))</f>
        <v/>
      </c>
      <c r="I448" s="167" t="str" cm="1">
        <f t="array" ref="I448">IF($F448="","",IF("EAPG"&lt;&gt;C448,0,INDEX('EAPG Table'!$I:$I,$G448)))</f>
        <v/>
      </c>
      <c r="J448" s="138" t="str" cm="1">
        <f t="array" ref="J448">IF($F448="", "", INDEX('EAPG Table'!$D:$D, $G448))</f>
        <v/>
      </c>
      <c r="K448" s="119"/>
      <c r="L448" s="224" t="str" cm="1">
        <f t="array" ref="L448">IF(""=$F448,"",TRIM(INDEX('EAPG Table'!$F:$F,$G448)))</f>
        <v/>
      </c>
      <c r="M448" s="163"/>
      <c r="N448" s="138" t="str">
        <f t="shared" si="55"/>
        <v/>
      </c>
      <c r="O448" s="138" t="str">
        <f t="shared" si="50"/>
        <v/>
      </c>
      <c r="P448" s="169" t="str" cm="1">
        <f t="array" ref="P448">IF(""=$F448,"",IF(450=1*$F448,  IF(0&lt;COUNTIFS(WeightRange,"&gt;"&amp;0,TypeRange,"2"), TRUE, IF(AND(0&lt;COUNTIFS(WeightRange,"&gt;"&amp;0,TypeRange,"3"),0=COUNTIFS(WeightRange,"&gt;"&amp;0,TypeRange,{"2","2?"})), FALSE, TRUE)), ""))</f>
        <v/>
      </c>
      <c r="Q448" s="169" t="str">
        <f>IF(""=$F448,"",IF(450=$F448,0&lt;COUNTIFS(WeightRange,"&gt;="&amp;$I448,DOSRange,$D448,EAPGRange,$F448,PaidRange,"EAPG")-COUNTIFS($I448:$I$520,$I448,$D448:$D$520,$D448,$F448:$F$520,$F448,$C448:$C$520,"EAPG"),FALSE))</f>
        <v/>
      </c>
      <c r="R448" s="169" t="str" cm="1">
        <f t="array" ref="R448">IF(""=$F448,"",AND("Yes"=$L448,0&lt;SUM(COUNTIFS(WeightRange,"&gt;"&amp;0,DOSRange,$D448,TypeRange,{"2","3","21","22","23","25"}))))</f>
        <v/>
      </c>
      <c r="S448" s="170" t="str">
        <f t="shared" si="56"/>
        <v/>
      </c>
      <c r="T448" s="138"/>
      <c r="U448" s="177" t="str">
        <f t="shared" si="51"/>
        <v/>
      </c>
      <c r="V448" s="171" t="str">
        <f>IF($F448="","",MAX(0.25,IF(AND("2"=$J448,1&lt;COUNTIF(TypeRange,2)),0.5^(COUNTIFS(TypeRange,"2",DOSRange,$D448,WeightRange,"&gt;="&amp;$I448)-COUNTIFS($J448:$J$520,"2",$D448:$D$520,$D448,$I448:$I$520,$I448)),1)))</f>
        <v/>
      </c>
      <c r="W448" s="171" t="str">
        <f>IF($F448="","",MAX(0.25,IF(AND("Yes"=$O448,1&lt;COUNTIFS(AncDiscoRange,"Yes",DOSRange,$D448,EAPGRange,$F448,PaidRange,"EAPG")),0.5^(COUNTIFS(AncDiscoRange,"Yes",WeightRange,"&gt;="&amp;$I448,DOSRange,$D448,EAPGRange,$F448,PaidRange,"EAPG")-COUNTIFS($O448:$O$520,"Yes",$I448:$I$520,$I448,$D448:$D$520,$D448,$F448:$F$520,$F448,$C448:$C$520,"EAPG")),1)))</f>
        <v/>
      </c>
      <c r="X448" s="172" t="str">
        <f t="shared" si="52"/>
        <v/>
      </c>
      <c r="Y448" s="138"/>
      <c r="Z448" s="173" t="str">
        <f t="shared" si="53"/>
        <v/>
      </c>
      <c r="AA448" s="174" t="str">
        <f t="shared" si="57"/>
        <v/>
      </c>
      <c r="AB448" s="175" t="str">
        <f t="shared" si="54"/>
        <v/>
      </c>
    </row>
    <row r="449" spans="2:28" ht="15" x14ac:dyDescent="0.25">
      <c r="B449" s="163">
        <f t="shared" si="58"/>
        <v>429</v>
      </c>
      <c r="C449" s="119"/>
      <c r="D449" s="190"/>
      <c r="E449" s="165"/>
      <c r="F449" s="166"/>
      <c r="G449" s="169" t="str">
        <f>IF(""=F449,"",MATCH(1*$F449,'EAPG Table'!$B:$B,0))</f>
        <v/>
      </c>
      <c r="H449" s="165" t="str" cm="1">
        <f t="array" ref="H449">IF($F449="","",INDEX('EAPG Table'!$C:$C,$G449))</f>
        <v/>
      </c>
      <c r="I449" s="167" t="str" cm="1">
        <f t="array" ref="I449">IF($F449="","",IF("EAPG"&lt;&gt;C449,0,INDEX('EAPG Table'!$I:$I,$G449)))</f>
        <v/>
      </c>
      <c r="J449" s="138" t="str" cm="1">
        <f t="array" ref="J449">IF($F449="", "", INDEX('EAPG Table'!$D:$D, $G449))</f>
        <v/>
      </c>
      <c r="K449" s="119"/>
      <c r="L449" s="224" t="str" cm="1">
        <f t="array" ref="L449">IF(""=$F449,"",TRIM(INDEX('EAPG Table'!$F:$F,$G449)))</f>
        <v/>
      </c>
      <c r="M449" s="163"/>
      <c r="N449" s="138" t="str">
        <f t="shared" si="55"/>
        <v/>
      </c>
      <c r="O449" s="138" t="str">
        <f t="shared" si="50"/>
        <v/>
      </c>
      <c r="P449" s="169" t="str" cm="1">
        <f t="array" ref="P449">IF(""=$F449,"",IF(450=1*$F449,  IF(0&lt;COUNTIFS(WeightRange,"&gt;"&amp;0,TypeRange,"2"), TRUE, IF(AND(0&lt;COUNTIFS(WeightRange,"&gt;"&amp;0,TypeRange,"3"),0=COUNTIFS(WeightRange,"&gt;"&amp;0,TypeRange,{"2","2?"})), FALSE, TRUE)), ""))</f>
        <v/>
      </c>
      <c r="Q449" s="169" t="str">
        <f>IF(""=$F449,"",IF(450=$F449,0&lt;COUNTIFS(WeightRange,"&gt;="&amp;$I449,DOSRange,$D449,EAPGRange,$F449,PaidRange,"EAPG")-COUNTIFS($I449:$I$520,$I449,$D449:$D$520,$D449,$F449:$F$520,$F449,$C449:$C$520,"EAPG"),FALSE))</f>
        <v/>
      </c>
      <c r="R449" s="169" t="str" cm="1">
        <f t="array" ref="R449">IF(""=$F449,"",AND("Yes"=$L449,0&lt;SUM(COUNTIFS(WeightRange,"&gt;"&amp;0,DOSRange,$D449,TypeRange,{"2","3","21","22","23","25"}))))</f>
        <v/>
      </c>
      <c r="S449" s="170" t="str">
        <f t="shared" si="56"/>
        <v/>
      </c>
      <c r="T449" s="138"/>
      <c r="U449" s="177" t="str">
        <f t="shared" si="51"/>
        <v/>
      </c>
      <c r="V449" s="171" t="str">
        <f>IF($F449="","",MAX(0.25,IF(AND("2"=$J449,1&lt;COUNTIF(TypeRange,2)),0.5^(COUNTIFS(TypeRange,"2",DOSRange,$D449,WeightRange,"&gt;="&amp;$I449)-COUNTIFS($J449:$J$520,"2",$D449:$D$520,$D449,$I449:$I$520,$I449)),1)))</f>
        <v/>
      </c>
      <c r="W449" s="171" t="str">
        <f>IF($F449="","",MAX(0.25,IF(AND("Yes"=$O449,1&lt;COUNTIFS(AncDiscoRange,"Yes",DOSRange,$D449,EAPGRange,$F449,PaidRange,"EAPG")),0.5^(COUNTIFS(AncDiscoRange,"Yes",WeightRange,"&gt;="&amp;$I449,DOSRange,$D449,EAPGRange,$F449,PaidRange,"EAPG")-COUNTIFS($O449:$O$520,"Yes",$I449:$I$520,$I449,$D449:$D$520,$D449,$F449:$F$520,$F449,$C449:$C$520,"EAPG")),1)))</f>
        <v/>
      </c>
      <c r="X449" s="172" t="str">
        <f t="shared" si="52"/>
        <v/>
      </c>
      <c r="Y449" s="138"/>
      <c r="Z449" s="173" t="str">
        <f t="shared" si="53"/>
        <v/>
      </c>
      <c r="AA449" s="174" t="str">
        <f t="shared" si="57"/>
        <v/>
      </c>
      <c r="AB449" s="175" t="str">
        <f t="shared" si="54"/>
        <v/>
      </c>
    </row>
    <row r="450" spans="2:28" ht="15" x14ac:dyDescent="0.25">
      <c r="B450" s="178">
        <f t="shared" si="58"/>
        <v>430</v>
      </c>
      <c r="C450" s="120"/>
      <c r="D450" s="191"/>
      <c r="E450" s="179"/>
      <c r="F450" s="166"/>
      <c r="G450" s="182" t="str">
        <f>IF(""=F450,"",MATCH(1*$F450,'EAPG Table'!$B:$B,0))</f>
        <v/>
      </c>
      <c r="H450" s="179" t="str" cm="1">
        <f t="array" ref="H450">IF($F450="","",INDEX('EAPG Table'!$C:$C,$G450))</f>
        <v/>
      </c>
      <c r="I450" s="180" t="str" cm="1">
        <f t="array" ref="I450">IF($F450="","",IF("EAPG"&lt;&gt;C450,0,INDEX('EAPG Table'!$I:$I,$G450)))</f>
        <v/>
      </c>
      <c r="J450" s="181" t="str" cm="1">
        <f t="array" ref="J450">IF($F450="", "", INDEX('EAPG Table'!$D:$D, $G450))</f>
        <v/>
      </c>
      <c r="K450" s="120"/>
      <c r="L450" s="225" t="str" cm="1">
        <f t="array" ref="L450">IF(""=$F450,"",TRIM(INDEX('EAPG Table'!$F:$F,$G450)))</f>
        <v/>
      </c>
      <c r="M450" s="163"/>
      <c r="N450" s="181" t="str">
        <f t="shared" si="55"/>
        <v/>
      </c>
      <c r="O450" s="181" t="str">
        <f t="shared" si="50"/>
        <v/>
      </c>
      <c r="P450" s="182" t="str" cm="1">
        <f t="array" ref="P450">IF(""=$F450,"",IF(450=1*$F450,  IF(0&lt;COUNTIFS(WeightRange,"&gt;"&amp;0,TypeRange,"2"), TRUE, IF(AND(0&lt;COUNTIFS(WeightRange,"&gt;"&amp;0,TypeRange,"3"),0=COUNTIFS(WeightRange,"&gt;"&amp;0,TypeRange,{"2","2?"})), FALSE, TRUE)), ""))</f>
        <v/>
      </c>
      <c r="Q450" s="182" t="str">
        <f>IF(""=$F450,"",IF(450=$F450,0&lt;COUNTIFS(WeightRange,"&gt;="&amp;$I450,DOSRange,$D450,EAPGRange,$F450,PaidRange,"EAPG")-COUNTIFS($I450:$I$520,$I450,$D450:$D$520,$D450,$F450:$F$520,$F450,$C450:$C$520,"EAPG"),FALSE))</f>
        <v/>
      </c>
      <c r="R450" s="182" t="str" cm="1">
        <f t="array" ref="R450">IF(""=$F450,"",AND("Yes"=$L450,0&lt;SUM(COUNTIFS(WeightRange,"&gt;"&amp;0,DOSRange,$D450,TypeRange,{"2","3","21","22","23","25"}))))</f>
        <v/>
      </c>
      <c r="S450" s="183" t="str">
        <f t="shared" si="56"/>
        <v/>
      </c>
      <c r="T450" s="138"/>
      <c r="U450" s="184" t="str">
        <f t="shared" si="51"/>
        <v/>
      </c>
      <c r="V450" s="185" t="str">
        <f>IF($F450="","",MAX(0.25,IF(AND("2"=$J450,1&lt;COUNTIF(TypeRange,2)),0.5^(COUNTIFS(TypeRange,"2",DOSRange,$D450,WeightRange,"&gt;="&amp;$I450)-COUNTIFS($J450:$J$520,"2",$D450:$D$520,$D450,$I450:$I$520,$I450)),1)))</f>
        <v/>
      </c>
      <c r="W450" s="185" t="str">
        <f>IF($F450="","",MAX(0.25,IF(AND("Yes"=$O450,1&lt;COUNTIFS(AncDiscoRange,"Yes",DOSRange,$D450,EAPGRange,$F450,PaidRange,"EAPG")),0.5^(COUNTIFS(AncDiscoRange,"Yes",WeightRange,"&gt;="&amp;$I450,DOSRange,$D450,EAPGRange,$F450,PaidRange,"EAPG")-COUNTIFS($O450:$O$520,"Yes",$I450:$I$520,$I450,$D450:$D$520,$D450,$F450:$F$520,$F450,$C450:$C$520,"EAPG")),1)))</f>
        <v/>
      </c>
      <c r="X450" s="186" t="str">
        <f t="shared" si="52"/>
        <v/>
      </c>
      <c r="Y450" s="138"/>
      <c r="Z450" s="187" t="str">
        <f t="shared" si="53"/>
        <v/>
      </c>
      <c r="AA450" s="188" t="str">
        <f t="shared" si="57"/>
        <v/>
      </c>
      <c r="AB450" s="189" t="str">
        <f t="shared" si="54"/>
        <v/>
      </c>
    </row>
    <row r="451" spans="2:28" ht="15" x14ac:dyDescent="0.25">
      <c r="B451" s="163">
        <f t="shared" si="58"/>
        <v>431</v>
      </c>
      <c r="C451" s="119"/>
      <c r="D451" s="190"/>
      <c r="E451" s="165"/>
      <c r="F451" s="166"/>
      <c r="G451" s="169" t="str">
        <f>IF(""=F451,"",MATCH(1*$F451,'EAPG Table'!$B:$B,0))</f>
        <v/>
      </c>
      <c r="H451" s="165" t="str" cm="1">
        <f t="array" ref="H451">IF($F451="","",INDEX('EAPG Table'!$C:$C,$G451))</f>
        <v/>
      </c>
      <c r="I451" s="167" t="str" cm="1">
        <f t="array" ref="I451">IF($F451="","",IF("EAPG"&lt;&gt;C451,0,INDEX('EAPG Table'!$I:$I,$G451)))</f>
        <v/>
      </c>
      <c r="J451" s="138" t="str" cm="1">
        <f t="array" ref="J451">IF($F451="", "", INDEX('EAPG Table'!$D:$D, $G451))</f>
        <v/>
      </c>
      <c r="K451" s="119"/>
      <c r="L451" s="224" t="str" cm="1">
        <f t="array" ref="L451">IF(""=$F451,"",TRIM(INDEX('EAPG Table'!$F:$F,$G451)))</f>
        <v/>
      </c>
      <c r="M451" s="163"/>
      <c r="N451" s="138" t="str">
        <f t="shared" si="55"/>
        <v/>
      </c>
      <c r="O451" s="138" t="str">
        <f t="shared" si="50"/>
        <v/>
      </c>
      <c r="P451" s="169" t="str" cm="1">
        <f t="array" ref="P451">IF(""=$F451,"",IF(450=1*$F451,  IF(0&lt;COUNTIFS(WeightRange,"&gt;"&amp;0,TypeRange,"2"), TRUE, IF(AND(0&lt;COUNTIFS(WeightRange,"&gt;"&amp;0,TypeRange,"3"),0=COUNTIFS(WeightRange,"&gt;"&amp;0,TypeRange,{"2","2?"})), FALSE, TRUE)), ""))</f>
        <v/>
      </c>
      <c r="Q451" s="169" t="str">
        <f>IF(""=$F451,"",IF(450=$F451,0&lt;COUNTIFS(WeightRange,"&gt;="&amp;$I451,DOSRange,$D451,EAPGRange,$F451,PaidRange,"EAPG")-COUNTIFS($I451:$I$520,$I451,$D451:$D$520,$D451,$F451:$F$520,$F451,$C451:$C$520,"EAPG"),FALSE))</f>
        <v/>
      </c>
      <c r="R451" s="169" t="str" cm="1">
        <f t="array" ref="R451">IF(""=$F451,"",AND("Yes"=$L451,0&lt;SUM(COUNTIFS(WeightRange,"&gt;"&amp;0,DOSRange,$D451,TypeRange,{"2","3","21","22","23","25"}))))</f>
        <v/>
      </c>
      <c r="S451" s="170" t="str">
        <f t="shared" si="56"/>
        <v/>
      </c>
      <c r="T451" s="138"/>
      <c r="U451" s="177" t="str">
        <f t="shared" si="51"/>
        <v/>
      </c>
      <c r="V451" s="171" t="str">
        <f>IF($F451="","",MAX(0.25,IF(AND("2"=$J451,1&lt;COUNTIF(TypeRange,2)),0.5^(COUNTIFS(TypeRange,"2",DOSRange,$D451,WeightRange,"&gt;="&amp;$I451)-COUNTIFS($J451:$J$520,"2",$D451:$D$520,$D451,$I451:$I$520,$I451)),1)))</f>
        <v/>
      </c>
      <c r="W451" s="171" t="str">
        <f>IF($F451="","",MAX(0.25,IF(AND("Yes"=$O451,1&lt;COUNTIFS(AncDiscoRange,"Yes",DOSRange,$D451,EAPGRange,$F451,PaidRange,"EAPG")),0.5^(COUNTIFS(AncDiscoRange,"Yes",WeightRange,"&gt;="&amp;$I451,DOSRange,$D451,EAPGRange,$F451,PaidRange,"EAPG")-COUNTIFS($O451:$O$520,"Yes",$I451:$I$520,$I451,$D451:$D$520,$D451,$F451:$F$520,$F451,$C451:$C$520,"EAPG")),1)))</f>
        <v/>
      </c>
      <c r="X451" s="172" t="str">
        <f t="shared" si="52"/>
        <v/>
      </c>
      <c r="Y451" s="138"/>
      <c r="Z451" s="173" t="str">
        <f t="shared" si="53"/>
        <v/>
      </c>
      <c r="AA451" s="174" t="str">
        <f t="shared" si="57"/>
        <v/>
      </c>
      <c r="AB451" s="175" t="str">
        <f t="shared" si="54"/>
        <v/>
      </c>
    </row>
    <row r="452" spans="2:28" ht="15" x14ac:dyDescent="0.25">
      <c r="B452" s="163">
        <f t="shared" si="58"/>
        <v>432</v>
      </c>
      <c r="C452" s="119"/>
      <c r="D452" s="190"/>
      <c r="E452" s="165"/>
      <c r="F452" s="166"/>
      <c r="G452" s="169" t="str">
        <f>IF(""=F452,"",MATCH(1*$F452,'EAPG Table'!$B:$B,0))</f>
        <v/>
      </c>
      <c r="H452" s="165" t="str" cm="1">
        <f t="array" ref="H452">IF($F452="","",INDEX('EAPG Table'!$C:$C,$G452))</f>
        <v/>
      </c>
      <c r="I452" s="167" t="str" cm="1">
        <f t="array" ref="I452">IF($F452="","",IF("EAPG"&lt;&gt;C452,0,INDEX('EAPG Table'!$I:$I,$G452)))</f>
        <v/>
      </c>
      <c r="J452" s="138" t="str" cm="1">
        <f t="array" ref="J452">IF($F452="", "", INDEX('EAPG Table'!$D:$D, $G452))</f>
        <v/>
      </c>
      <c r="K452" s="119"/>
      <c r="L452" s="224" t="str" cm="1">
        <f t="array" ref="L452">IF(""=$F452,"",TRIM(INDEX('EAPG Table'!$F:$F,$G452)))</f>
        <v/>
      </c>
      <c r="M452" s="163"/>
      <c r="N452" s="138" t="str">
        <f t="shared" si="55"/>
        <v/>
      </c>
      <c r="O452" s="138" t="str">
        <f t="shared" si="50"/>
        <v/>
      </c>
      <c r="P452" s="169" t="str" cm="1">
        <f t="array" ref="P452">IF(""=$F452,"",IF(450=1*$F452,  IF(0&lt;COUNTIFS(WeightRange,"&gt;"&amp;0,TypeRange,"2"), TRUE, IF(AND(0&lt;COUNTIFS(WeightRange,"&gt;"&amp;0,TypeRange,"3"),0=COUNTIFS(WeightRange,"&gt;"&amp;0,TypeRange,{"2","2?"})), FALSE, TRUE)), ""))</f>
        <v/>
      </c>
      <c r="Q452" s="169" t="str">
        <f>IF(""=$F452,"",IF(450=$F452,0&lt;COUNTIFS(WeightRange,"&gt;="&amp;$I452,DOSRange,$D452,EAPGRange,$F452,PaidRange,"EAPG")-COUNTIFS($I452:$I$520,$I452,$D452:$D$520,$D452,$F452:$F$520,$F452,$C452:$C$520,"EAPG"),FALSE))</f>
        <v/>
      </c>
      <c r="R452" s="169" t="str" cm="1">
        <f t="array" ref="R452">IF(""=$F452,"",AND("Yes"=$L452,0&lt;SUM(COUNTIFS(WeightRange,"&gt;"&amp;0,DOSRange,$D452,TypeRange,{"2","3","21","22","23","25"}))))</f>
        <v/>
      </c>
      <c r="S452" s="170" t="str">
        <f t="shared" si="56"/>
        <v/>
      </c>
      <c r="T452" s="138"/>
      <c r="U452" s="177" t="str">
        <f t="shared" si="51"/>
        <v/>
      </c>
      <c r="V452" s="171" t="str">
        <f>IF($F452="","",MAX(0.25,IF(AND("2"=$J452,1&lt;COUNTIF(TypeRange,2)),0.5^(COUNTIFS(TypeRange,"2",DOSRange,$D452,WeightRange,"&gt;="&amp;$I452)-COUNTIFS($J452:$J$520,"2",$D452:$D$520,$D452,$I452:$I$520,$I452)),1)))</f>
        <v/>
      </c>
      <c r="W452" s="171" t="str">
        <f>IF($F452="","",MAX(0.25,IF(AND("Yes"=$O452,1&lt;COUNTIFS(AncDiscoRange,"Yes",DOSRange,$D452,EAPGRange,$F452,PaidRange,"EAPG")),0.5^(COUNTIFS(AncDiscoRange,"Yes",WeightRange,"&gt;="&amp;$I452,DOSRange,$D452,EAPGRange,$F452,PaidRange,"EAPG")-COUNTIFS($O452:$O$520,"Yes",$I452:$I$520,$I452,$D452:$D$520,$D452,$F452:$F$520,$F452,$C452:$C$520,"EAPG")),1)))</f>
        <v/>
      </c>
      <c r="X452" s="172" t="str">
        <f t="shared" si="52"/>
        <v/>
      </c>
      <c r="Y452" s="138"/>
      <c r="Z452" s="173" t="str">
        <f t="shared" si="53"/>
        <v/>
      </c>
      <c r="AA452" s="174" t="str">
        <f t="shared" si="57"/>
        <v/>
      </c>
      <c r="AB452" s="175" t="str">
        <f t="shared" si="54"/>
        <v/>
      </c>
    </row>
    <row r="453" spans="2:28" ht="15" x14ac:dyDescent="0.25">
      <c r="B453" s="163">
        <f t="shared" si="58"/>
        <v>433</v>
      </c>
      <c r="C453" s="119"/>
      <c r="D453" s="190"/>
      <c r="E453" s="165"/>
      <c r="F453" s="166"/>
      <c r="G453" s="169" t="str">
        <f>IF(""=F453,"",MATCH(1*$F453,'EAPG Table'!$B:$B,0))</f>
        <v/>
      </c>
      <c r="H453" s="165" t="str" cm="1">
        <f t="array" ref="H453">IF($F453="","",INDEX('EAPG Table'!$C:$C,$G453))</f>
        <v/>
      </c>
      <c r="I453" s="167" t="str" cm="1">
        <f t="array" ref="I453">IF($F453="","",IF("EAPG"&lt;&gt;C453,0,INDEX('EAPG Table'!$I:$I,$G453)))</f>
        <v/>
      </c>
      <c r="J453" s="138" t="str" cm="1">
        <f t="array" ref="J453">IF($F453="", "", INDEX('EAPG Table'!$D:$D, $G453))</f>
        <v/>
      </c>
      <c r="K453" s="119"/>
      <c r="L453" s="224" t="str" cm="1">
        <f t="array" ref="L453">IF(""=$F453,"",TRIM(INDEX('EAPG Table'!$F:$F,$G453)))</f>
        <v/>
      </c>
      <c r="M453" s="163"/>
      <c r="N453" s="138" t="str">
        <f t="shared" si="55"/>
        <v/>
      </c>
      <c r="O453" s="138" t="str">
        <f t="shared" si="50"/>
        <v/>
      </c>
      <c r="P453" s="169" t="str" cm="1">
        <f t="array" ref="P453">IF(""=$F453,"",IF(450=1*$F453,  IF(0&lt;COUNTIFS(WeightRange,"&gt;"&amp;0,TypeRange,"2"), TRUE, IF(AND(0&lt;COUNTIFS(WeightRange,"&gt;"&amp;0,TypeRange,"3"),0=COUNTIFS(WeightRange,"&gt;"&amp;0,TypeRange,{"2","2?"})), FALSE, TRUE)), ""))</f>
        <v/>
      </c>
      <c r="Q453" s="169" t="str">
        <f>IF(""=$F453,"",IF(450=$F453,0&lt;COUNTIFS(WeightRange,"&gt;="&amp;$I453,DOSRange,$D453,EAPGRange,$F453,PaidRange,"EAPG")-COUNTIFS($I453:$I$520,$I453,$D453:$D$520,$D453,$F453:$F$520,$F453,$C453:$C$520,"EAPG"),FALSE))</f>
        <v/>
      </c>
      <c r="R453" s="169" t="str" cm="1">
        <f t="array" ref="R453">IF(""=$F453,"",AND("Yes"=$L453,0&lt;SUM(COUNTIFS(WeightRange,"&gt;"&amp;0,DOSRange,$D453,TypeRange,{"2","3","21","22","23","25"}))))</f>
        <v/>
      </c>
      <c r="S453" s="170" t="str">
        <f t="shared" si="56"/>
        <v/>
      </c>
      <c r="T453" s="138"/>
      <c r="U453" s="177" t="str">
        <f t="shared" si="51"/>
        <v/>
      </c>
      <c r="V453" s="171" t="str">
        <f>IF($F453="","",MAX(0.25,IF(AND("2"=$J453,1&lt;COUNTIF(TypeRange,2)),0.5^(COUNTIFS(TypeRange,"2",DOSRange,$D453,WeightRange,"&gt;="&amp;$I453)-COUNTIFS($J453:$J$520,"2",$D453:$D$520,$D453,$I453:$I$520,$I453)),1)))</f>
        <v/>
      </c>
      <c r="W453" s="171" t="str">
        <f>IF($F453="","",MAX(0.25,IF(AND("Yes"=$O453,1&lt;COUNTIFS(AncDiscoRange,"Yes",DOSRange,$D453,EAPGRange,$F453,PaidRange,"EAPG")),0.5^(COUNTIFS(AncDiscoRange,"Yes",WeightRange,"&gt;="&amp;$I453,DOSRange,$D453,EAPGRange,$F453,PaidRange,"EAPG")-COUNTIFS($O453:$O$520,"Yes",$I453:$I$520,$I453,$D453:$D$520,$D453,$F453:$F$520,$F453,$C453:$C$520,"EAPG")),1)))</f>
        <v/>
      </c>
      <c r="X453" s="172" t="str">
        <f t="shared" si="52"/>
        <v/>
      </c>
      <c r="Y453" s="138"/>
      <c r="Z453" s="173" t="str">
        <f t="shared" si="53"/>
        <v/>
      </c>
      <c r="AA453" s="174" t="str">
        <f t="shared" si="57"/>
        <v/>
      </c>
      <c r="AB453" s="175" t="str">
        <f t="shared" si="54"/>
        <v/>
      </c>
    </row>
    <row r="454" spans="2:28" ht="15" x14ac:dyDescent="0.25">
      <c r="B454" s="163">
        <f t="shared" si="58"/>
        <v>434</v>
      </c>
      <c r="C454" s="119"/>
      <c r="D454" s="190"/>
      <c r="E454" s="165"/>
      <c r="F454" s="166"/>
      <c r="G454" s="169" t="str">
        <f>IF(""=F454,"",MATCH(1*$F454,'EAPG Table'!$B:$B,0))</f>
        <v/>
      </c>
      <c r="H454" s="165" t="str" cm="1">
        <f t="array" ref="H454">IF($F454="","",INDEX('EAPG Table'!$C:$C,$G454))</f>
        <v/>
      </c>
      <c r="I454" s="167" t="str" cm="1">
        <f t="array" ref="I454">IF($F454="","",IF("EAPG"&lt;&gt;C454,0,INDEX('EAPG Table'!$I:$I,$G454)))</f>
        <v/>
      </c>
      <c r="J454" s="138" t="str" cm="1">
        <f t="array" ref="J454">IF($F454="", "", INDEX('EAPG Table'!$D:$D, $G454))</f>
        <v/>
      </c>
      <c r="K454" s="119"/>
      <c r="L454" s="224" t="str" cm="1">
        <f t="array" ref="L454">IF(""=$F454,"",TRIM(INDEX('EAPG Table'!$F:$F,$G454)))</f>
        <v/>
      </c>
      <c r="M454" s="163"/>
      <c r="N454" s="138" t="str">
        <f t="shared" si="55"/>
        <v/>
      </c>
      <c r="O454" s="138" t="str">
        <f t="shared" si="50"/>
        <v/>
      </c>
      <c r="P454" s="169" t="str" cm="1">
        <f t="array" ref="P454">IF(""=$F454,"",IF(450=1*$F454,  IF(0&lt;COUNTIFS(WeightRange,"&gt;"&amp;0,TypeRange,"2"), TRUE, IF(AND(0&lt;COUNTIFS(WeightRange,"&gt;"&amp;0,TypeRange,"3"),0=COUNTIFS(WeightRange,"&gt;"&amp;0,TypeRange,{"2","2?"})), FALSE, TRUE)), ""))</f>
        <v/>
      </c>
      <c r="Q454" s="169" t="str">
        <f>IF(""=$F454,"",IF(450=$F454,0&lt;COUNTIFS(WeightRange,"&gt;="&amp;$I454,DOSRange,$D454,EAPGRange,$F454,PaidRange,"EAPG")-COUNTIFS($I454:$I$520,$I454,$D454:$D$520,$D454,$F454:$F$520,$F454,$C454:$C$520,"EAPG"),FALSE))</f>
        <v/>
      </c>
      <c r="R454" s="169" t="str" cm="1">
        <f t="array" ref="R454">IF(""=$F454,"",AND("Yes"=$L454,0&lt;SUM(COUNTIFS(WeightRange,"&gt;"&amp;0,DOSRange,$D454,TypeRange,{"2","3","21","22","23","25"}))))</f>
        <v/>
      </c>
      <c r="S454" s="170" t="str">
        <f t="shared" si="56"/>
        <v/>
      </c>
      <c r="T454" s="138"/>
      <c r="U454" s="177" t="str">
        <f t="shared" si="51"/>
        <v/>
      </c>
      <c r="V454" s="171" t="str">
        <f>IF($F454="","",MAX(0.25,IF(AND("2"=$J454,1&lt;COUNTIF(TypeRange,2)),0.5^(COUNTIFS(TypeRange,"2",DOSRange,$D454,WeightRange,"&gt;="&amp;$I454)-COUNTIFS($J454:$J$520,"2",$D454:$D$520,$D454,$I454:$I$520,$I454)),1)))</f>
        <v/>
      </c>
      <c r="W454" s="171" t="str">
        <f>IF($F454="","",MAX(0.25,IF(AND("Yes"=$O454,1&lt;COUNTIFS(AncDiscoRange,"Yes",DOSRange,$D454,EAPGRange,$F454,PaidRange,"EAPG")),0.5^(COUNTIFS(AncDiscoRange,"Yes",WeightRange,"&gt;="&amp;$I454,DOSRange,$D454,EAPGRange,$F454,PaidRange,"EAPG")-COUNTIFS($O454:$O$520,"Yes",$I454:$I$520,$I454,$D454:$D$520,$D454,$F454:$F$520,$F454,$C454:$C$520,"EAPG")),1)))</f>
        <v/>
      </c>
      <c r="X454" s="172" t="str">
        <f t="shared" si="52"/>
        <v/>
      </c>
      <c r="Y454" s="138"/>
      <c r="Z454" s="173" t="str">
        <f t="shared" si="53"/>
        <v/>
      </c>
      <c r="AA454" s="174" t="str">
        <f t="shared" si="57"/>
        <v/>
      </c>
      <c r="AB454" s="175" t="str">
        <f t="shared" si="54"/>
        <v/>
      </c>
    </row>
    <row r="455" spans="2:28" ht="15" x14ac:dyDescent="0.25">
      <c r="B455" s="178">
        <f t="shared" si="58"/>
        <v>435</v>
      </c>
      <c r="C455" s="120"/>
      <c r="D455" s="191"/>
      <c r="E455" s="179"/>
      <c r="F455" s="166"/>
      <c r="G455" s="182" t="str">
        <f>IF(""=F455,"",MATCH(1*$F455,'EAPG Table'!$B:$B,0))</f>
        <v/>
      </c>
      <c r="H455" s="179" t="str" cm="1">
        <f t="array" ref="H455">IF($F455="","",INDEX('EAPG Table'!$C:$C,$G455))</f>
        <v/>
      </c>
      <c r="I455" s="180" t="str" cm="1">
        <f t="array" ref="I455">IF($F455="","",IF("EAPG"&lt;&gt;C455,0,INDEX('EAPG Table'!$I:$I,$G455)))</f>
        <v/>
      </c>
      <c r="J455" s="181" t="str" cm="1">
        <f t="array" ref="J455">IF($F455="", "", INDEX('EAPG Table'!$D:$D, $G455))</f>
        <v/>
      </c>
      <c r="K455" s="120"/>
      <c r="L455" s="225" t="str" cm="1">
        <f t="array" ref="L455">IF(""=$F455,"",TRIM(INDEX('EAPG Table'!$F:$F,$G455)))</f>
        <v/>
      </c>
      <c r="M455" s="163"/>
      <c r="N455" s="181" t="str">
        <f t="shared" si="55"/>
        <v/>
      </c>
      <c r="O455" s="181" t="str">
        <f t="shared" si="50"/>
        <v/>
      </c>
      <c r="P455" s="182" t="str" cm="1">
        <f t="array" ref="P455">IF(""=$F455,"",IF(450=1*$F455,  IF(0&lt;COUNTIFS(WeightRange,"&gt;"&amp;0,TypeRange,"2"), TRUE, IF(AND(0&lt;COUNTIFS(WeightRange,"&gt;"&amp;0,TypeRange,"3"),0=COUNTIFS(WeightRange,"&gt;"&amp;0,TypeRange,{"2","2?"})), FALSE, TRUE)), ""))</f>
        <v/>
      </c>
      <c r="Q455" s="182" t="str">
        <f>IF(""=$F455,"",IF(450=$F455,0&lt;COUNTIFS(WeightRange,"&gt;="&amp;$I455,DOSRange,$D455,EAPGRange,$F455,PaidRange,"EAPG")-COUNTIFS($I455:$I$520,$I455,$D455:$D$520,$D455,$F455:$F$520,$F455,$C455:$C$520,"EAPG"),FALSE))</f>
        <v/>
      </c>
      <c r="R455" s="182" t="str" cm="1">
        <f t="array" ref="R455">IF(""=$F455,"",AND("Yes"=$L455,0&lt;SUM(COUNTIFS(WeightRange,"&gt;"&amp;0,DOSRange,$D455,TypeRange,{"2","3","21","22","23","25"}))))</f>
        <v/>
      </c>
      <c r="S455" s="183" t="str">
        <f t="shared" si="56"/>
        <v/>
      </c>
      <c r="T455" s="138"/>
      <c r="U455" s="184" t="str">
        <f t="shared" si="51"/>
        <v/>
      </c>
      <c r="V455" s="185" t="str">
        <f>IF($F455="","",MAX(0.25,IF(AND("2"=$J455,1&lt;COUNTIF(TypeRange,2)),0.5^(COUNTIFS(TypeRange,"2",DOSRange,$D455,WeightRange,"&gt;="&amp;$I455)-COUNTIFS($J455:$J$520,"2",$D455:$D$520,$D455,$I455:$I$520,$I455)),1)))</f>
        <v/>
      </c>
      <c r="W455" s="185" t="str">
        <f>IF($F455="","",MAX(0.25,IF(AND("Yes"=$O455,1&lt;COUNTIFS(AncDiscoRange,"Yes",DOSRange,$D455,EAPGRange,$F455,PaidRange,"EAPG")),0.5^(COUNTIFS(AncDiscoRange,"Yes",WeightRange,"&gt;="&amp;$I455,DOSRange,$D455,EAPGRange,$F455,PaidRange,"EAPG")-COUNTIFS($O455:$O$520,"Yes",$I455:$I$520,$I455,$D455:$D$520,$D455,$F455:$F$520,$F455,$C455:$C$520,"EAPG")),1)))</f>
        <v/>
      </c>
      <c r="X455" s="186" t="str">
        <f t="shared" si="52"/>
        <v/>
      </c>
      <c r="Y455" s="138"/>
      <c r="Z455" s="187" t="str">
        <f t="shared" si="53"/>
        <v/>
      </c>
      <c r="AA455" s="188" t="str">
        <f t="shared" si="57"/>
        <v/>
      </c>
      <c r="AB455" s="189" t="str">
        <f t="shared" si="54"/>
        <v/>
      </c>
    </row>
    <row r="456" spans="2:28" ht="15" x14ac:dyDescent="0.25">
      <c r="B456" s="163">
        <f t="shared" si="58"/>
        <v>436</v>
      </c>
      <c r="C456" s="119"/>
      <c r="D456" s="190"/>
      <c r="E456" s="165"/>
      <c r="F456" s="166"/>
      <c r="G456" s="169" t="str">
        <f>IF(""=F456,"",MATCH(1*$F456,'EAPG Table'!$B:$B,0))</f>
        <v/>
      </c>
      <c r="H456" s="165" t="str" cm="1">
        <f t="array" ref="H456">IF($F456="","",INDEX('EAPG Table'!$C:$C,$G456))</f>
        <v/>
      </c>
      <c r="I456" s="167" t="str" cm="1">
        <f t="array" ref="I456">IF($F456="","",IF("EAPG"&lt;&gt;C456,0,INDEX('EAPG Table'!$I:$I,$G456)))</f>
        <v/>
      </c>
      <c r="J456" s="138" t="str" cm="1">
        <f t="array" ref="J456">IF($F456="", "", INDEX('EAPG Table'!$D:$D, $G456))</f>
        <v/>
      </c>
      <c r="K456" s="119"/>
      <c r="L456" s="224" t="str" cm="1">
        <f t="array" ref="L456">IF(""=$F456,"",TRIM(INDEX('EAPG Table'!$F:$F,$G456)))</f>
        <v/>
      </c>
      <c r="M456" s="163"/>
      <c r="N456" s="138" t="str">
        <f t="shared" si="55"/>
        <v/>
      </c>
      <c r="O456" s="138" t="str">
        <f t="shared" si="50"/>
        <v/>
      </c>
      <c r="P456" s="169" t="str" cm="1">
        <f t="array" ref="P456">IF(""=$F456,"",IF(450=1*$F456,  IF(0&lt;COUNTIFS(WeightRange,"&gt;"&amp;0,TypeRange,"2"), TRUE, IF(AND(0&lt;COUNTIFS(WeightRange,"&gt;"&amp;0,TypeRange,"3"),0=COUNTIFS(WeightRange,"&gt;"&amp;0,TypeRange,{"2","2?"})), FALSE, TRUE)), ""))</f>
        <v/>
      </c>
      <c r="Q456" s="169" t="str">
        <f>IF(""=$F456,"",IF(450=$F456,0&lt;COUNTIFS(WeightRange,"&gt;="&amp;$I456,DOSRange,$D456,EAPGRange,$F456,PaidRange,"EAPG")-COUNTIFS($I456:$I$520,$I456,$D456:$D$520,$D456,$F456:$F$520,$F456,$C456:$C$520,"EAPG"),FALSE))</f>
        <v/>
      </c>
      <c r="R456" s="169" t="str" cm="1">
        <f t="array" ref="R456">IF(""=$F456,"",AND("Yes"=$L456,0&lt;SUM(COUNTIFS(WeightRange,"&gt;"&amp;0,DOSRange,$D456,TypeRange,{"2","3","21","22","23","25"}))))</f>
        <v/>
      </c>
      <c r="S456" s="170" t="str">
        <f t="shared" si="56"/>
        <v/>
      </c>
      <c r="T456" s="138"/>
      <c r="U456" s="177" t="str">
        <f t="shared" si="51"/>
        <v/>
      </c>
      <c r="V456" s="171" t="str">
        <f>IF($F456="","",MAX(0.25,IF(AND("2"=$J456,1&lt;COUNTIF(TypeRange,2)),0.5^(COUNTIFS(TypeRange,"2",DOSRange,$D456,WeightRange,"&gt;="&amp;$I456)-COUNTIFS($J456:$J$520,"2",$D456:$D$520,$D456,$I456:$I$520,$I456)),1)))</f>
        <v/>
      </c>
      <c r="W456" s="171" t="str">
        <f>IF($F456="","",MAX(0.25,IF(AND("Yes"=$O456,1&lt;COUNTIFS(AncDiscoRange,"Yes",DOSRange,$D456,EAPGRange,$F456,PaidRange,"EAPG")),0.5^(COUNTIFS(AncDiscoRange,"Yes",WeightRange,"&gt;="&amp;$I456,DOSRange,$D456,EAPGRange,$F456,PaidRange,"EAPG")-COUNTIFS($O456:$O$520,"Yes",$I456:$I$520,$I456,$D456:$D$520,$D456,$F456:$F$520,$F456,$C456:$C$520,"EAPG")),1)))</f>
        <v/>
      </c>
      <c r="X456" s="172" t="str">
        <f t="shared" si="52"/>
        <v/>
      </c>
      <c r="Y456" s="138"/>
      <c r="Z456" s="173" t="str">
        <f t="shared" si="53"/>
        <v/>
      </c>
      <c r="AA456" s="174" t="str">
        <f t="shared" si="57"/>
        <v/>
      </c>
      <c r="AB456" s="175" t="str">
        <f t="shared" si="54"/>
        <v/>
      </c>
    </row>
    <row r="457" spans="2:28" ht="15" x14ac:dyDescent="0.25">
      <c r="B457" s="163">
        <f t="shared" si="58"/>
        <v>437</v>
      </c>
      <c r="C457" s="119"/>
      <c r="D457" s="190"/>
      <c r="E457" s="165"/>
      <c r="F457" s="166"/>
      <c r="G457" s="169" t="str">
        <f>IF(""=F457,"",MATCH(1*$F457,'EAPG Table'!$B:$B,0))</f>
        <v/>
      </c>
      <c r="H457" s="165" t="str" cm="1">
        <f t="array" ref="H457">IF($F457="","",INDEX('EAPG Table'!$C:$C,$G457))</f>
        <v/>
      </c>
      <c r="I457" s="167" t="str" cm="1">
        <f t="array" ref="I457">IF($F457="","",IF("EAPG"&lt;&gt;C457,0,INDEX('EAPG Table'!$I:$I,$G457)))</f>
        <v/>
      </c>
      <c r="J457" s="138" t="str" cm="1">
        <f t="array" ref="J457">IF($F457="", "", INDEX('EAPG Table'!$D:$D, $G457))</f>
        <v/>
      </c>
      <c r="K457" s="119"/>
      <c r="L457" s="224" t="str" cm="1">
        <f t="array" ref="L457">IF(""=$F457,"",TRIM(INDEX('EAPG Table'!$F:$F,$G457)))</f>
        <v/>
      </c>
      <c r="M457" s="163"/>
      <c r="N457" s="138" t="str">
        <f t="shared" si="55"/>
        <v/>
      </c>
      <c r="O457" s="138" t="str">
        <f t="shared" si="50"/>
        <v/>
      </c>
      <c r="P457" s="169" t="str" cm="1">
        <f t="array" ref="P457">IF(""=$F457,"",IF(450=1*$F457,  IF(0&lt;COUNTIFS(WeightRange,"&gt;"&amp;0,TypeRange,"2"), TRUE, IF(AND(0&lt;COUNTIFS(WeightRange,"&gt;"&amp;0,TypeRange,"3"),0=COUNTIFS(WeightRange,"&gt;"&amp;0,TypeRange,{"2","2?"})), FALSE, TRUE)), ""))</f>
        <v/>
      </c>
      <c r="Q457" s="169" t="str">
        <f>IF(""=$F457,"",IF(450=$F457,0&lt;COUNTIFS(WeightRange,"&gt;="&amp;$I457,DOSRange,$D457,EAPGRange,$F457,PaidRange,"EAPG")-COUNTIFS($I457:$I$520,$I457,$D457:$D$520,$D457,$F457:$F$520,$F457,$C457:$C$520,"EAPG"),FALSE))</f>
        <v/>
      </c>
      <c r="R457" s="169" t="str" cm="1">
        <f t="array" ref="R457">IF(""=$F457,"",AND("Yes"=$L457,0&lt;SUM(COUNTIFS(WeightRange,"&gt;"&amp;0,DOSRange,$D457,TypeRange,{"2","3","21","22","23","25"}))))</f>
        <v/>
      </c>
      <c r="S457" s="170" t="str">
        <f t="shared" si="56"/>
        <v/>
      </c>
      <c r="T457" s="138"/>
      <c r="U457" s="177" t="str">
        <f t="shared" si="51"/>
        <v/>
      </c>
      <c r="V457" s="171" t="str">
        <f>IF($F457="","",MAX(0.25,IF(AND("2"=$J457,1&lt;COUNTIF(TypeRange,2)),0.5^(COUNTIFS(TypeRange,"2",DOSRange,$D457,WeightRange,"&gt;="&amp;$I457)-COUNTIFS($J457:$J$520,"2",$D457:$D$520,$D457,$I457:$I$520,$I457)),1)))</f>
        <v/>
      </c>
      <c r="W457" s="171" t="str">
        <f>IF($F457="","",MAX(0.25,IF(AND("Yes"=$O457,1&lt;COUNTIFS(AncDiscoRange,"Yes",DOSRange,$D457,EAPGRange,$F457,PaidRange,"EAPG")),0.5^(COUNTIFS(AncDiscoRange,"Yes",WeightRange,"&gt;="&amp;$I457,DOSRange,$D457,EAPGRange,$F457,PaidRange,"EAPG")-COUNTIFS($O457:$O$520,"Yes",$I457:$I$520,$I457,$D457:$D$520,$D457,$F457:$F$520,$F457,$C457:$C$520,"EAPG")),1)))</f>
        <v/>
      </c>
      <c r="X457" s="172" t="str">
        <f t="shared" si="52"/>
        <v/>
      </c>
      <c r="Y457" s="138"/>
      <c r="Z457" s="173" t="str">
        <f t="shared" si="53"/>
        <v/>
      </c>
      <c r="AA457" s="174" t="str">
        <f t="shared" si="57"/>
        <v/>
      </c>
      <c r="AB457" s="175" t="str">
        <f t="shared" si="54"/>
        <v/>
      </c>
    </row>
    <row r="458" spans="2:28" ht="15" x14ac:dyDescent="0.25">
      <c r="B458" s="163">
        <f t="shared" si="58"/>
        <v>438</v>
      </c>
      <c r="C458" s="119"/>
      <c r="D458" s="190"/>
      <c r="E458" s="165"/>
      <c r="F458" s="166"/>
      <c r="G458" s="169" t="str">
        <f>IF(""=F458,"",MATCH(1*$F458,'EAPG Table'!$B:$B,0))</f>
        <v/>
      </c>
      <c r="H458" s="165" t="str" cm="1">
        <f t="array" ref="H458">IF($F458="","",INDEX('EAPG Table'!$C:$C,$G458))</f>
        <v/>
      </c>
      <c r="I458" s="167" t="str" cm="1">
        <f t="array" ref="I458">IF($F458="","",IF("EAPG"&lt;&gt;C458,0,INDEX('EAPG Table'!$I:$I,$G458)))</f>
        <v/>
      </c>
      <c r="J458" s="138" t="str" cm="1">
        <f t="array" ref="J458">IF($F458="", "", INDEX('EAPG Table'!$D:$D, $G458))</f>
        <v/>
      </c>
      <c r="K458" s="119"/>
      <c r="L458" s="224" t="str" cm="1">
        <f t="array" ref="L458">IF(""=$F458,"",TRIM(INDEX('EAPG Table'!$F:$F,$G458)))</f>
        <v/>
      </c>
      <c r="M458" s="163"/>
      <c r="N458" s="138" t="str">
        <f t="shared" si="55"/>
        <v/>
      </c>
      <c r="O458" s="138" t="str">
        <f t="shared" si="50"/>
        <v/>
      </c>
      <c r="P458" s="169" t="str" cm="1">
        <f t="array" ref="P458">IF(""=$F458,"",IF(450=1*$F458,  IF(0&lt;COUNTIFS(WeightRange,"&gt;"&amp;0,TypeRange,"2"), TRUE, IF(AND(0&lt;COUNTIFS(WeightRange,"&gt;"&amp;0,TypeRange,"3"),0=COUNTIFS(WeightRange,"&gt;"&amp;0,TypeRange,{"2","2?"})), FALSE, TRUE)), ""))</f>
        <v/>
      </c>
      <c r="Q458" s="169" t="str">
        <f>IF(""=$F458,"",IF(450=$F458,0&lt;COUNTIFS(WeightRange,"&gt;="&amp;$I458,DOSRange,$D458,EAPGRange,$F458,PaidRange,"EAPG")-COUNTIFS($I458:$I$520,$I458,$D458:$D$520,$D458,$F458:$F$520,$F458,$C458:$C$520,"EAPG"),FALSE))</f>
        <v/>
      </c>
      <c r="R458" s="169" t="str" cm="1">
        <f t="array" ref="R458">IF(""=$F458,"",AND("Yes"=$L458,0&lt;SUM(COUNTIFS(WeightRange,"&gt;"&amp;0,DOSRange,$D458,TypeRange,{"2","3","21","22","23","25"}))))</f>
        <v/>
      </c>
      <c r="S458" s="170" t="str">
        <f t="shared" si="56"/>
        <v/>
      </c>
      <c r="T458" s="138"/>
      <c r="U458" s="177" t="str">
        <f t="shared" si="51"/>
        <v/>
      </c>
      <c r="V458" s="171" t="str">
        <f>IF($F458="","",MAX(0.25,IF(AND("2"=$J458,1&lt;COUNTIF(TypeRange,2)),0.5^(COUNTIFS(TypeRange,"2",DOSRange,$D458,WeightRange,"&gt;="&amp;$I458)-COUNTIFS($J458:$J$520,"2",$D458:$D$520,$D458,$I458:$I$520,$I458)),1)))</f>
        <v/>
      </c>
      <c r="W458" s="171" t="str">
        <f>IF($F458="","",MAX(0.25,IF(AND("Yes"=$O458,1&lt;COUNTIFS(AncDiscoRange,"Yes",DOSRange,$D458,EAPGRange,$F458,PaidRange,"EAPG")),0.5^(COUNTIFS(AncDiscoRange,"Yes",WeightRange,"&gt;="&amp;$I458,DOSRange,$D458,EAPGRange,$F458,PaidRange,"EAPG")-COUNTIFS($O458:$O$520,"Yes",$I458:$I$520,$I458,$D458:$D$520,$D458,$F458:$F$520,$F458,$C458:$C$520,"EAPG")),1)))</f>
        <v/>
      </c>
      <c r="X458" s="172" t="str">
        <f t="shared" si="52"/>
        <v/>
      </c>
      <c r="Y458" s="138"/>
      <c r="Z458" s="173" t="str">
        <f t="shared" si="53"/>
        <v/>
      </c>
      <c r="AA458" s="174" t="str">
        <f t="shared" si="57"/>
        <v/>
      </c>
      <c r="AB458" s="175" t="str">
        <f t="shared" si="54"/>
        <v/>
      </c>
    </row>
    <row r="459" spans="2:28" ht="15" x14ac:dyDescent="0.25">
      <c r="B459" s="163">
        <f t="shared" si="58"/>
        <v>439</v>
      </c>
      <c r="C459" s="119"/>
      <c r="D459" s="190"/>
      <c r="E459" s="165"/>
      <c r="F459" s="166"/>
      <c r="G459" s="169" t="str">
        <f>IF(""=F459,"",MATCH(1*$F459,'EAPG Table'!$B:$B,0))</f>
        <v/>
      </c>
      <c r="H459" s="165" t="str" cm="1">
        <f t="array" ref="H459">IF($F459="","",INDEX('EAPG Table'!$C:$C,$G459))</f>
        <v/>
      </c>
      <c r="I459" s="167" t="str" cm="1">
        <f t="array" ref="I459">IF($F459="","",IF("EAPG"&lt;&gt;C459,0,INDEX('EAPG Table'!$I:$I,$G459)))</f>
        <v/>
      </c>
      <c r="J459" s="138" t="str" cm="1">
        <f t="array" ref="J459">IF($F459="", "", INDEX('EAPG Table'!$D:$D, $G459))</f>
        <v/>
      </c>
      <c r="K459" s="119"/>
      <c r="L459" s="224" t="str" cm="1">
        <f t="array" ref="L459">IF(""=$F459,"",TRIM(INDEX('EAPG Table'!$F:$F,$G459)))</f>
        <v/>
      </c>
      <c r="M459" s="163"/>
      <c r="N459" s="138" t="str">
        <f t="shared" si="55"/>
        <v/>
      </c>
      <c r="O459" s="138" t="str">
        <f t="shared" si="50"/>
        <v/>
      </c>
      <c r="P459" s="169" t="str" cm="1">
        <f t="array" ref="P459">IF(""=$F459,"",IF(450=1*$F459,  IF(0&lt;COUNTIFS(WeightRange,"&gt;"&amp;0,TypeRange,"2"), TRUE, IF(AND(0&lt;COUNTIFS(WeightRange,"&gt;"&amp;0,TypeRange,"3"),0=COUNTIFS(WeightRange,"&gt;"&amp;0,TypeRange,{"2","2?"})), FALSE, TRUE)), ""))</f>
        <v/>
      </c>
      <c r="Q459" s="169" t="str">
        <f>IF(""=$F459,"",IF(450=$F459,0&lt;COUNTIFS(WeightRange,"&gt;="&amp;$I459,DOSRange,$D459,EAPGRange,$F459,PaidRange,"EAPG")-COUNTIFS($I459:$I$520,$I459,$D459:$D$520,$D459,$F459:$F$520,$F459,$C459:$C$520,"EAPG"),FALSE))</f>
        <v/>
      </c>
      <c r="R459" s="169" t="str" cm="1">
        <f t="array" ref="R459">IF(""=$F459,"",AND("Yes"=$L459,0&lt;SUM(COUNTIFS(WeightRange,"&gt;"&amp;0,DOSRange,$D459,TypeRange,{"2","3","21","22","23","25"}))))</f>
        <v/>
      </c>
      <c r="S459" s="170" t="str">
        <f t="shared" si="56"/>
        <v/>
      </c>
      <c r="T459" s="138"/>
      <c r="U459" s="177" t="str">
        <f t="shared" si="51"/>
        <v/>
      </c>
      <c r="V459" s="171" t="str">
        <f>IF($F459="","",MAX(0.25,IF(AND("2"=$J459,1&lt;COUNTIF(TypeRange,2)),0.5^(COUNTIFS(TypeRange,"2",DOSRange,$D459,WeightRange,"&gt;="&amp;$I459)-COUNTIFS($J459:$J$520,"2",$D459:$D$520,$D459,$I459:$I$520,$I459)),1)))</f>
        <v/>
      </c>
      <c r="W459" s="171" t="str">
        <f>IF($F459="","",MAX(0.25,IF(AND("Yes"=$O459,1&lt;COUNTIFS(AncDiscoRange,"Yes",DOSRange,$D459,EAPGRange,$F459,PaidRange,"EAPG")),0.5^(COUNTIFS(AncDiscoRange,"Yes",WeightRange,"&gt;="&amp;$I459,DOSRange,$D459,EAPGRange,$F459,PaidRange,"EAPG")-COUNTIFS($O459:$O$520,"Yes",$I459:$I$520,$I459,$D459:$D$520,$D459,$F459:$F$520,$F459,$C459:$C$520,"EAPG")),1)))</f>
        <v/>
      </c>
      <c r="X459" s="172" t="str">
        <f t="shared" si="52"/>
        <v/>
      </c>
      <c r="Y459" s="138"/>
      <c r="Z459" s="173" t="str">
        <f t="shared" si="53"/>
        <v/>
      </c>
      <c r="AA459" s="174" t="str">
        <f t="shared" si="57"/>
        <v/>
      </c>
      <c r="AB459" s="175" t="str">
        <f t="shared" si="54"/>
        <v/>
      </c>
    </row>
    <row r="460" spans="2:28" ht="15" x14ac:dyDescent="0.25">
      <c r="B460" s="178">
        <f t="shared" si="58"/>
        <v>440</v>
      </c>
      <c r="C460" s="120"/>
      <c r="D460" s="191"/>
      <c r="E460" s="179"/>
      <c r="F460" s="166"/>
      <c r="G460" s="182" t="str">
        <f>IF(""=F460,"",MATCH(1*$F460,'EAPG Table'!$B:$B,0))</f>
        <v/>
      </c>
      <c r="H460" s="179" t="str" cm="1">
        <f t="array" ref="H460">IF($F460="","",INDEX('EAPG Table'!$C:$C,$G460))</f>
        <v/>
      </c>
      <c r="I460" s="180" t="str" cm="1">
        <f t="array" ref="I460">IF($F460="","",IF("EAPG"&lt;&gt;C460,0,INDEX('EAPG Table'!$I:$I,$G460)))</f>
        <v/>
      </c>
      <c r="J460" s="181" t="str" cm="1">
        <f t="array" ref="J460">IF($F460="", "", INDEX('EAPG Table'!$D:$D, $G460))</f>
        <v/>
      </c>
      <c r="K460" s="120"/>
      <c r="L460" s="225" t="str" cm="1">
        <f t="array" ref="L460">IF(""=$F460,"",TRIM(INDEX('EAPG Table'!$F:$F,$G460)))</f>
        <v/>
      </c>
      <c r="M460" s="163"/>
      <c r="N460" s="181" t="str">
        <f t="shared" si="55"/>
        <v/>
      </c>
      <c r="O460" s="181" t="str">
        <f t="shared" si="50"/>
        <v/>
      </c>
      <c r="P460" s="182" t="str" cm="1">
        <f t="array" ref="P460">IF(""=$F460,"",IF(450=1*$F460,  IF(0&lt;COUNTIFS(WeightRange,"&gt;"&amp;0,TypeRange,"2"), TRUE, IF(AND(0&lt;COUNTIFS(WeightRange,"&gt;"&amp;0,TypeRange,"3"),0=COUNTIFS(WeightRange,"&gt;"&amp;0,TypeRange,{"2","2?"})), FALSE, TRUE)), ""))</f>
        <v/>
      </c>
      <c r="Q460" s="182" t="str">
        <f>IF(""=$F460,"",IF(450=$F460,0&lt;COUNTIFS(WeightRange,"&gt;="&amp;$I460,DOSRange,$D460,EAPGRange,$F460,PaidRange,"EAPG")-COUNTIFS($I460:$I$520,$I460,$D460:$D$520,$D460,$F460:$F$520,$F460,$C460:$C$520,"EAPG"),FALSE))</f>
        <v/>
      </c>
      <c r="R460" s="182" t="str" cm="1">
        <f t="array" ref="R460">IF(""=$F460,"",AND("Yes"=$L460,0&lt;SUM(COUNTIFS(WeightRange,"&gt;"&amp;0,DOSRange,$D460,TypeRange,{"2","3","21","22","23","25"}))))</f>
        <v/>
      </c>
      <c r="S460" s="183" t="str">
        <f t="shared" si="56"/>
        <v/>
      </c>
      <c r="T460" s="138"/>
      <c r="U460" s="184" t="str">
        <f t="shared" si="51"/>
        <v/>
      </c>
      <c r="V460" s="185" t="str">
        <f>IF($F460="","",MAX(0.25,IF(AND("2"=$J460,1&lt;COUNTIF(TypeRange,2)),0.5^(COUNTIFS(TypeRange,"2",DOSRange,$D460,WeightRange,"&gt;="&amp;$I460)-COUNTIFS($J460:$J$520,"2",$D460:$D$520,$D460,$I460:$I$520,$I460)),1)))</f>
        <v/>
      </c>
      <c r="W460" s="185" t="str">
        <f>IF($F460="","",MAX(0.25,IF(AND("Yes"=$O460,1&lt;COUNTIFS(AncDiscoRange,"Yes",DOSRange,$D460,EAPGRange,$F460,PaidRange,"EAPG")),0.5^(COUNTIFS(AncDiscoRange,"Yes",WeightRange,"&gt;="&amp;$I460,DOSRange,$D460,EAPGRange,$F460,PaidRange,"EAPG")-COUNTIFS($O460:$O$520,"Yes",$I460:$I$520,$I460,$D460:$D$520,$D460,$F460:$F$520,$F460,$C460:$C$520,"EAPG")),1)))</f>
        <v/>
      </c>
      <c r="X460" s="186" t="str">
        <f t="shared" si="52"/>
        <v/>
      </c>
      <c r="Y460" s="138"/>
      <c r="Z460" s="187" t="str">
        <f t="shared" si="53"/>
        <v/>
      </c>
      <c r="AA460" s="188" t="str">
        <f t="shared" si="57"/>
        <v/>
      </c>
      <c r="AB460" s="189" t="str">
        <f t="shared" si="54"/>
        <v/>
      </c>
    </row>
    <row r="461" spans="2:28" ht="15" x14ac:dyDescent="0.25">
      <c r="B461" s="163">
        <f t="shared" si="58"/>
        <v>441</v>
      </c>
      <c r="C461" s="119"/>
      <c r="D461" s="190"/>
      <c r="E461" s="165"/>
      <c r="F461" s="166"/>
      <c r="G461" s="169" t="str">
        <f>IF(""=F461,"",MATCH(1*$F461,'EAPG Table'!$B:$B,0))</f>
        <v/>
      </c>
      <c r="H461" s="165" t="str" cm="1">
        <f t="array" ref="H461">IF($F461="","",INDEX('EAPG Table'!$C:$C,$G461))</f>
        <v/>
      </c>
      <c r="I461" s="167" t="str" cm="1">
        <f t="array" ref="I461">IF($F461="","",IF("EAPG"&lt;&gt;C461,0,INDEX('EAPG Table'!$I:$I,$G461)))</f>
        <v/>
      </c>
      <c r="J461" s="138" t="str" cm="1">
        <f t="array" ref="J461">IF($F461="", "", INDEX('EAPG Table'!$D:$D, $G461))</f>
        <v/>
      </c>
      <c r="K461" s="119"/>
      <c r="L461" s="224" t="str" cm="1">
        <f t="array" ref="L461">IF(""=$F461,"",TRIM(INDEX('EAPG Table'!$F:$F,$G461)))</f>
        <v/>
      </c>
      <c r="M461" s="163"/>
      <c r="N461" s="138" t="str">
        <f t="shared" si="55"/>
        <v/>
      </c>
      <c r="O461" s="138" t="str">
        <f t="shared" si="50"/>
        <v/>
      </c>
      <c r="P461" s="169" t="str" cm="1">
        <f t="array" ref="P461">IF(""=$F461,"",IF(450=1*$F461,  IF(0&lt;COUNTIFS(WeightRange,"&gt;"&amp;0,TypeRange,"2"), TRUE, IF(AND(0&lt;COUNTIFS(WeightRange,"&gt;"&amp;0,TypeRange,"3"),0=COUNTIFS(WeightRange,"&gt;"&amp;0,TypeRange,{"2","2?"})), FALSE, TRUE)), ""))</f>
        <v/>
      </c>
      <c r="Q461" s="169" t="str">
        <f>IF(""=$F461,"",IF(450=$F461,0&lt;COUNTIFS(WeightRange,"&gt;="&amp;$I461,DOSRange,$D461,EAPGRange,$F461,PaidRange,"EAPG")-COUNTIFS($I461:$I$520,$I461,$D461:$D$520,$D461,$F461:$F$520,$F461,$C461:$C$520,"EAPG"),FALSE))</f>
        <v/>
      </c>
      <c r="R461" s="169" t="str" cm="1">
        <f t="array" ref="R461">IF(""=$F461,"",AND("Yes"=$L461,0&lt;SUM(COUNTIFS(WeightRange,"&gt;"&amp;0,DOSRange,$D461,TypeRange,{"2","3","21","22","23","25"}))))</f>
        <v/>
      </c>
      <c r="S461" s="170" t="str">
        <f t="shared" si="56"/>
        <v/>
      </c>
      <c r="T461" s="138"/>
      <c r="U461" s="177" t="str">
        <f t="shared" si="51"/>
        <v/>
      </c>
      <c r="V461" s="171" t="str">
        <f>IF($F461="","",MAX(0.25,IF(AND("2"=$J461,1&lt;COUNTIF(TypeRange,2)),0.5^(COUNTIFS(TypeRange,"2",DOSRange,$D461,WeightRange,"&gt;="&amp;$I461)-COUNTIFS($J461:$J$520,"2",$D461:$D$520,$D461,$I461:$I$520,$I461)),1)))</f>
        <v/>
      </c>
      <c r="W461" s="171" t="str">
        <f>IF($F461="","",MAX(0.25,IF(AND("Yes"=$O461,1&lt;COUNTIFS(AncDiscoRange,"Yes",DOSRange,$D461,EAPGRange,$F461,PaidRange,"EAPG")),0.5^(COUNTIFS(AncDiscoRange,"Yes",WeightRange,"&gt;="&amp;$I461,DOSRange,$D461,EAPGRange,$F461,PaidRange,"EAPG")-COUNTIFS($O461:$O$520,"Yes",$I461:$I$520,$I461,$D461:$D$520,$D461,$F461:$F$520,$F461,$C461:$C$520,"EAPG")),1)))</f>
        <v/>
      </c>
      <c r="X461" s="172" t="str">
        <f t="shared" si="52"/>
        <v/>
      </c>
      <c r="Y461" s="138"/>
      <c r="Z461" s="173" t="str">
        <f t="shared" si="53"/>
        <v/>
      </c>
      <c r="AA461" s="174" t="str">
        <f t="shared" si="57"/>
        <v/>
      </c>
      <c r="AB461" s="175" t="str">
        <f t="shared" si="54"/>
        <v/>
      </c>
    </row>
    <row r="462" spans="2:28" ht="15" x14ac:dyDescent="0.25">
      <c r="B462" s="163">
        <f t="shared" si="58"/>
        <v>442</v>
      </c>
      <c r="C462" s="119"/>
      <c r="D462" s="190"/>
      <c r="E462" s="165"/>
      <c r="F462" s="166"/>
      <c r="G462" s="169" t="str">
        <f>IF(""=F462,"",MATCH(1*$F462,'EAPG Table'!$B:$B,0))</f>
        <v/>
      </c>
      <c r="H462" s="165" t="str" cm="1">
        <f t="array" ref="H462">IF($F462="","",INDEX('EAPG Table'!$C:$C,$G462))</f>
        <v/>
      </c>
      <c r="I462" s="167" t="str" cm="1">
        <f t="array" ref="I462">IF($F462="","",IF("EAPG"&lt;&gt;C462,0,INDEX('EAPG Table'!$I:$I,$G462)))</f>
        <v/>
      </c>
      <c r="J462" s="138" t="str" cm="1">
        <f t="array" ref="J462">IF($F462="", "", INDEX('EAPG Table'!$D:$D, $G462))</f>
        <v/>
      </c>
      <c r="K462" s="119"/>
      <c r="L462" s="224" t="str" cm="1">
        <f t="array" ref="L462">IF(""=$F462,"",TRIM(INDEX('EAPG Table'!$F:$F,$G462)))</f>
        <v/>
      </c>
      <c r="M462" s="163"/>
      <c r="N462" s="138" t="str">
        <f t="shared" si="55"/>
        <v/>
      </c>
      <c r="O462" s="138" t="str">
        <f t="shared" si="50"/>
        <v/>
      </c>
      <c r="P462" s="169" t="str" cm="1">
        <f t="array" ref="P462">IF(""=$F462,"",IF(450=1*$F462,  IF(0&lt;COUNTIFS(WeightRange,"&gt;"&amp;0,TypeRange,"2"), TRUE, IF(AND(0&lt;COUNTIFS(WeightRange,"&gt;"&amp;0,TypeRange,"3"),0=COUNTIFS(WeightRange,"&gt;"&amp;0,TypeRange,{"2","2?"})), FALSE, TRUE)), ""))</f>
        <v/>
      </c>
      <c r="Q462" s="169" t="str">
        <f>IF(""=$F462,"",IF(450=$F462,0&lt;COUNTIFS(WeightRange,"&gt;="&amp;$I462,DOSRange,$D462,EAPGRange,$F462,PaidRange,"EAPG")-COUNTIFS($I462:$I$520,$I462,$D462:$D$520,$D462,$F462:$F$520,$F462,$C462:$C$520,"EAPG"),FALSE))</f>
        <v/>
      </c>
      <c r="R462" s="169" t="str" cm="1">
        <f t="array" ref="R462">IF(""=$F462,"",AND("Yes"=$L462,0&lt;SUM(COUNTIFS(WeightRange,"&gt;"&amp;0,DOSRange,$D462,TypeRange,{"2","3","21","22","23","25"}))))</f>
        <v/>
      </c>
      <c r="S462" s="170" t="str">
        <f t="shared" si="56"/>
        <v/>
      </c>
      <c r="T462" s="138"/>
      <c r="U462" s="177" t="str">
        <f t="shared" si="51"/>
        <v/>
      </c>
      <c r="V462" s="171" t="str">
        <f>IF($F462="","",MAX(0.25,IF(AND("2"=$J462,1&lt;COUNTIF(TypeRange,2)),0.5^(COUNTIFS(TypeRange,"2",DOSRange,$D462,WeightRange,"&gt;="&amp;$I462)-COUNTIFS($J462:$J$520,"2",$D462:$D$520,$D462,$I462:$I$520,$I462)),1)))</f>
        <v/>
      </c>
      <c r="W462" s="171" t="str">
        <f>IF($F462="","",MAX(0.25,IF(AND("Yes"=$O462,1&lt;COUNTIFS(AncDiscoRange,"Yes",DOSRange,$D462,EAPGRange,$F462,PaidRange,"EAPG")),0.5^(COUNTIFS(AncDiscoRange,"Yes",WeightRange,"&gt;="&amp;$I462,DOSRange,$D462,EAPGRange,$F462,PaidRange,"EAPG")-COUNTIFS($O462:$O$520,"Yes",$I462:$I$520,$I462,$D462:$D$520,$D462,$F462:$F$520,$F462,$C462:$C$520,"EAPG")),1)))</f>
        <v/>
      </c>
      <c r="X462" s="172" t="str">
        <f t="shared" si="52"/>
        <v/>
      </c>
      <c r="Y462" s="138"/>
      <c r="Z462" s="173" t="str">
        <f t="shared" si="53"/>
        <v/>
      </c>
      <c r="AA462" s="174" t="str">
        <f t="shared" si="57"/>
        <v/>
      </c>
      <c r="AB462" s="175" t="str">
        <f t="shared" si="54"/>
        <v/>
      </c>
    </row>
    <row r="463" spans="2:28" ht="15" x14ac:dyDescent="0.25">
      <c r="B463" s="163">
        <f t="shared" si="58"/>
        <v>443</v>
      </c>
      <c r="C463" s="119"/>
      <c r="D463" s="190"/>
      <c r="E463" s="165"/>
      <c r="F463" s="166"/>
      <c r="G463" s="169" t="str">
        <f>IF(""=F463,"",MATCH(1*$F463,'EAPG Table'!$B:$B,0))</f>
        <v/>
      </c>
      <c r="H463" s="165" t="str" cm="1">
        <f t="array" ref="H463">IF($F463="","",INDEX('EAPG Table'!$C:$C,$G463))</f>
        <v/>
      </c>
      <c r="I463" s="167" t="str" cm="1">
        <f t="array" ref="I463">IF($F463="","",IF("EAPG"&lt;&gt;C463,0,INDEX('EAPG Table'!$I:$I,$G463)))</f>
        <v/>
      </c>
      <c r="J463" s="138" t="str" cm="1">
        <f t="array" ref="J463">IF($F463="", "", INDEX('EAPG Table'!$D:$D, $G463))</f>
        <v/>
      </c>
      <c r="K463" s="119"/>
      <c r="L463" s="224" t="str" cm="1">
        <f t="array" ref="L463">IF(""=$F463,"",TRIM(INDEX('EAPG Table'!$F:$F,$G463)))</f>
        <v/>
      </c>
      <c r="M463" s="163"/>
      <c r="N463" s="138" t="str">
        <f t="shared" si="55"/>
        <v/>
      </c>
      <c r="O463" s="138" t="str">
        <f t="shared" si="50"/>
        <v/>
      </c>
      <c r="P463" s="169" t="str" cm="1">
        <f t="array" ref="P463">IF(""=$F463,"",IF(450=1*$F463,  IF(0&lt;COUNTIFS(WeightRange,"&gt;"&amp;0,TypeRange,"2"), TRUE, IF(AND(0&lt;COUNTIFS(WeightRange,"&gt;"&amp;0,TypeRange,"3"),0=COUNTIFS(WeightRange,"&gt;"&amp;0,TypeRange,{"2","2?"})), FALSE, TRUE)), ""))</f>
        <v/>
      </c>
      <c r="Q463" s="169" t="str">
        <f>IF(""=$F463,"",IF(450=$F463,0&lt;COUNTIFS(WeightRange,"&gt;="&amp;$I463,DOSRange,$D463,EAPGRange,$F463,PaidRange,"EAPG")-COUNTIFS($I463:$I$520,$I463,$D463:$D$520,$D463,$F463:$F$520,$F463,$C463:$C$520,"EAPG"),FALSE))</f>
        <v/>
      </c>
      <c r="R463" s="169" t="str" cm="1">
        <f t="array" ref="R463">IF(""=$F463,"",AND("Yes"=$L463,0&lt;SUM(COUNTIFS(WeightRange,"&gt;"&amp;0,DOSRange,$D463,TypeRange,{"2","3","21","22","23","25"}))))</f>
        <v/>
      </c>
      <c r="S463" s="170" t="str">
        <f t="shared" si="56"/>
        <v/>
      </c>
      <c r="T463" s="138"/>
      <c r="U463" s="177" t="str">
        <f t="shared" si="51"/>
        <v/>
      </c>
      <c r="V463" s="171" t="str">
        <f>IF($F463="","",MAX(0.25,IF(AND("2"=$J463,1&lt;COUNTIF(TypeRange,2)),0.5^(COUNTIFS(TypeRange,"2",DOSRange,$D463,WeightRange,"&gt;="&amp;$I463)-COUNTIFS($J463:$J$520,"2",$D463:$D$520,$D463,$I463:$I$520,$I463)),1)))</f>
        <v/>
      </c>
      <c r="W463" s="171" t="str">
        <f>IF($F463="","",MAX(0.25,IF(AND("Yes"=$O463,1&lt;COUNTIFS(AncDiscoRange,"Yes",DOSRange,$D463,EAPGRange,$F463,PaidRange,"EAPG")),0.5^(COUNTIFS(AncDiscoRange,"Yes",WeightRange,"&gt;="&amp;$I463,DOSRange,$D463,EAPGRange,$F463,PaidRange,"EAPG")-COUNTIFS($O463:$O$520,"Yes",$I463:$I$520,$I463,$D463:$D$520,$D463,$F463:$F$520,$F463,$C463:$C$520,"EAPG")),1)))</f>
        <v/>
      </c>
      <c r="X463" s="172" t="str">
        <f t="shared" si="52"/>
        <v/>
      </c>
      <c r="Y463" s="138"/>
      <c r="Z463" s="173" t="str">
        <f t="shared" si="53"/>
        <v/>
      </c>
      <c r="AA463" s="174" t="str">
        <f t="shared" si="57"/>
        <v/>
      </c>
      <c r="AB463" s="175" t="str">
        <f t="shared" si="54"/>
        <v/>
      </c>
    </row>
    <row r="464" spans="2:28" ht="15" x14ac:dyDescent="0.25">
      <c r="B464" s="163">
        <f t="shared" si="58"/>
        <v>444</v>
      </c>
      <c r="C464" s="119"/>
      <c r="D464" s="190"/>
      <c r="E464" s="165"/>
      <c r="F464" s="166"/>
      <c r="G464" s="169" t="str">
        <f>IF(""=F464,"",MATCH(1*$F464,'EAPG Table'!$B:$B,0))</f>
        <v/>
      </c>
      <c r="H464" s="165" t="str" cm="1">
        <f t="array" ref="H464">IF($F464="","",INDEX('EAPG Table'!$C:$C,$G464))</f>
        <v/>
      </c>
      <c r="I464" s="167" t="str" cm="1">
        <f t="array" ref="I464">IF($F464="","",IF("EAPG"&lt;&gt;C464,0,INDEX('EAPG Table'!$I:$I,$G464)))</f>
        <v/>
      </c>
      <c r="J464" s="138" t="str" cm="1">
        <f t="array" ref="J464">IF($F464="", "", INDEX('EAPG Table'!$D:$D, $G464))</f>
        <v/>
      </c>
      <c r="K464" s="119"/>
      <c r="L464" s="224" t="str" cm="1">
        <f t="array" ref="L464">IF(""=$F464,"",TRIM(INDEX('EAPG Table'!$F:$F,$G464)))</f>
        <v/>
      </c>
      <c r="M464" s="163"/>
      <c r="N464" s="138" t="str">
        <f t="shared" si="55"/>
        <v/>
      </c>
      <c r="O464" s="138" t="str">
        <f t="shared" si="50"/>
        <v/>
      </c>
      <c r="P464" s="169" t="str" cm="1">
        <f t="array" ref="P464">IF(""=$F464,"",IF(450=1*$F464,  IF(0&lt;COUNTIFS(WeightRange,"&gt;"&amp;0,TypeRange,"2"), TRUE, IF(AND(0&lt;COUNTIFS(WeightRange,"&gt;"&amp;0,TypeRange,"3"),0=COUNTIFS(WeightRange,"&gt;"&amp;0,TypeRange,{"2","2?"})), FALSE, TRUE)), ""))</f>
        <v/>
      </c>
      <c r="Q464" s="169" t="str">
        <f>IF(""=$F464,"",IF(450=$F464,0&lt;COUNTIFS(WeightRange,"&gt;="&amp;$I464,DOSRange,$D464,EAPGRange,$F464,PaidRange,"EAPG")-COUNTIFS($I464:$I$520,$I464,$D464:$D$520,$D464,$F464:$F$520,$F464,$C464:$C$520,"EAPG"),FALSE))</f>
        <v/>
      </c>
      <c r="R464" s="169" t="str" cm="1">
        <f t="array" ref="R464">IF(""=$F464,"",AND("Yes"=$L464,0&lt;SUM(COUNTIFS(WeightRange,"&gt;"&amp;0,DOSRange,$D464,TypeRange,{"2","3","21","22","23","25"}))))</f>
        <v/>
      </c>
      <c r="S464" s="170" t="str">
        <f t="shared" si="56"/>
        <v/>
      </c>
      <c r="T464" s="138"/>
      <c r="U464" s="177" t="str">
        <f t="shared" si="51"/>
        <v/>
      </c>
      <c r="V464" s="171" t="str">
        <f>IF($F464="","",MAX(0.25,IF(AND("2"=$J464,1&lt;COUNTIF(TypeRange,2)),0.5^(COUNTIFS(TypeRange,"2",DOSRange,$D464,WeightRange,"&gt;="&amp;$I464)-COUNTIFS($J464:$J$520,"2",$D464:$D$520,$D464,$I464:$I$520,$I464)),1)))</f>
        <v/>
      </c>
      <c r="W464" s="171" t="str">
        <f>IF($F464="","",MAX(0.25,IF(AND("Yes"=$O464,1&lt;COUNTIFS(AncDiscoRange,"Yes",DOSRange,$D464,EAPGRange,$F464,PaidRange,"EAPG")),0.5^(COUNTIFS(AncDiscoRange,"Yes",WeightRange,"&gt;="&amp;$I464,DOSRange,$D464,EAPGRange,$F464,PaidRange,"EAPG")-COUNTIFS($O464:$O$520,"Yes",$I464:$I$520,$I464,$D464:$D$520,$D464,$F464:$F$520,$F464,$C464:$C$520,"EAPG")),1)))</f>
        <v/>
      </c>
      <c r="X464" s="172" t="str">
        <f t="shared" si="52"/>
        <v/>
      </c>
      <c r="Y464" s="138"/>
      <c r="Z464" s="173" t="str">
        <f t="shared" si="53"/>
        <v/>
      </c>
      <c r="AA464" s="174" t="str">
        <f t="shared" si="57"/>
        <v/>
      </c>
      <c r="AB464" s="175" t="str">
        <f t="shared" si="54"/>
        <v/>
      </c>
    </row>
    <row r="465" spans="2:28" ht="15" x14ac:dyDescent="0.25">
      <c r="B465" s="178">
        <f t="shared" si="58"/>
        <v>445</v>
      </c>
      <c r="C465" s="120"/>
      <c r="D465" s="191"/>
      <c r="E465" s="179"/>
      <c r="F465" s="166"/>
      <c r="G465" s="182" t="str">
        <f>IF(""=F465,"",MATCH(1*$F465,'EAPG Table'!$B:$B,0))</f>
        <v/>
      </c>
      <c r="H465" s="179" t="str" cm="1">
        <f t="array" ref="H465">IF($F465="","",INDEX('EAPG Table'!$C:$C,$G465))</f>
        <v/>
      </c>
      <c r="I465" s="180" t="str" cm="1">
        <f t="array" ref="I465">IF($F465="","",IF("EAPG"&lt;&gt;C465,0,INDEX('EAPG Table'!$I:$I,$G465)))</f>
        <v/>
      </c>
      <c r="J465" s="181" t="str" cm="1">
        <f t="array" ref="J465">IF($F465="", "", INDEX('EAPG Table'!$D:$D, $G465))</f>
        <v/>
      </c>
      <c r="K465" s="120"/>
      <c r="L465" s="225" t="str" cm="1">
        <f t="array" ref="L465">IF(""=$F465,"",TRIM(INDEX('EAPG Table'!$F:$F,$G465)))</f>
        <v/>
      </c>
      <c r="M465" s="163"/>
      <c r="N465" s="181" t="str">
        <f t="shared" si="55"/>
        <v/>
      </c>
      <c r="O465" s="181" t="str">
        <f t="shared" si="50"/>
        <v/>
      </c>
      <c r="P465" s="182" t="str" cm="1">
        <f t="array" ref="P465">IF(""=$F465,"",IF(450=1*$F465,  IF(0&lt;COUNTIFS(WeightRange,"&gt;"&amp;0,TypeRange,"2"), TRUE, IF(AND(0&lt;COUNTIFS(WeightRange,"&gt;"&amp;0,TypeRange,"3"),0=COUNTIFS(WeightRange,"&gt;"&amp;0,TypeRange,{"2","2?"})), FALSE, TRUE)), ""))</f>
        <v/>
      </c>
      <c r="Q465" s="182" t="str">
        <f>IF(""=$F465,"",IF(450=$F465,0&lt;COUNTIFS(WeightRange,"&gt;="&amp;$I465,DOSRange,$D465,EAPGRange,$F465,PaidRange,"EAPG")-COUNTIFS($I465:$I$520,$I465,$D465:$D$520,$D465,$F465:$F$520,$F465,$C465:$C$520,"EAPG"),FALSE))</f>
        <v/>
      </c>
      <c r="R465" s="182" t="str" cm="1">
        <f t="array" ref="R465">IF(""=$F465,"",AND("Yes"=$L465,0&lt;SUM(COUNTIFS(WeightRange,"&gt;"&amp;0,DOSRange,$D465,TypeRange,{"2","3","21","22","23","25"}))))</f>
        <v/>
      </c>
      <c r="S465" s="183" t="str">
        <f t="shared" si="56"/>
        <v/>
      </c>
      <c r="T465" s="138"/>
      <c r="U465" s="184" t="str">
        <f t="shared" si="51"/>
        <v/>
      </c>
      <c r="V465" s="185" t="str">
        <f>IF($F465="","",MAX(0.25,IF(AND("2"=$J465,1&lt;COUNTIF(TypeRange,2)),0.5^(COUNTIFS(TypeRange,"2",DOSRange,$D465,WeightRange,"&gt;="&amp;$I465)-COUNTIFS($J465:$J$520,"2",$D465:$D$520,$D465,$I465:$I$520,$I465)),1)))</f>
        <v/>
      </c>
      <c r="W465" s="185" t="str">
        <f>IF($F465="","",MAX(0.25,IF(AND("Yes"=$O465,1&lt;COUNTIFS(AncDiscoRange,"Yes",DOSRange,$D465,EAPGRange,$F465,PaidRange,"EAPG")),0.5^(COUNTIFS(AncDiscoRange,"Yes",WeightRange,"&gt;="&amp;$I465,DOSRange,$D465,EAPGRange,$F465,PaidRange,"EAPG")-COUNTIFS($O465:$O$520,"Yes",$I465:$I$520,$I465,$D465:$D$520,$D465,$F465:$F$520,$F465,$C465:$C$520,"EAPG")),1)))</f>
        <v/>
      </c>
      <c r="X465" s="186" t="str">
        <f t="shared" si="52"/>
        <v/>
      </c>
      <c r="Y465" s="138"/>
      <c r="Z465" s="187" t="str">
        <f t="shared" si="53"/>
        <v/>
      </c>
      <c r="AA465" s="188" t="str">
        <f t="shared" si="57"/>
        <v/>
      </c>
      <c r="AB465" s="189" t="str">
        <f t="shared" si="54"/>
        <v/>
      </c>
    </row>
    <row r="466" spans="2:28" ht="15" x14ac:dyDescent="0.25">
      <c r="B466" s="163">
        <f t="shared" si="58"/>
        <v>446</v>
      </c>
      <c r="C466" s="119"/>
      <c r="D466" s="190"/>
      <c r="E466" s="165"/>
      <c r="F466" s="166"/>
      <c r="G466" s="169" t="str">
        <f>IF(""=F466,"",MATCH(1*$F466,'EAPG Table'!$B:$B,0))</f>
        <v/>
      </c>
      <c r="H466" s="165" t="str" cm="1">
        <f t="array" ref="H466">IF($F466="","",INDEX('EAPG Table'!$C:$C,$G466))</f>
        <v/>
      </c>
      <c r="I466" s="167" t="str" cm="1">
        <f t="array" ref="I466">IF($F466="","",IF("EAPG"&lt;&gt;C466,0,INDEX('EAPG Table'!$I:$I,$G466)))</f>
        <v/>
      </c>
      <c r="J466" s="138" t="str" cm="1">
        <f t="array" ref="J466">IF($F466="", "", INDEX('EAPG Table'!$D:$D, $G466))</f>
        <v/>
      </c>
      <c r="K466" s="119"/>
      <c r="L466" s="224" t="str" cm="1">
        <f t="array" ref="L466">IF(""=$F466,"",TRIM(INDEX('EAPG Table'!$F:$F,$G466)))</f>
        <v/>
      </c>
      <c r="M466" s="163"/>
      <c r="N466" s="138" t="str">
        <f t="shared" si="55"/>
        <v/>
      </c>
      <c r="O466" s="138" t="str">
        <f t="shared" si="50"/>
        <v/>
      </c>
      <c r="P466" s="169" t="str" cm="1">
        <f t="array" ref="P466">IF(""=$F466,"",IF(450=1*$F466,  IF(0&lt;COUNTIFS(WeightRange,"&gt;"&amp;0,TypeRange,"2"), TRUE, IF(AND(0&lt;COUNTIFS(WeightRange,"&gt;"&amp;0,TypeRange,"3"),0=COUNTIFS(WeightRange,"&gt;"&amp;0,TypeRange,{"2","2?"})), FALSE, TRUE)), ""))</f>
        <v/>
      </c>
      <c r="Q466" s="169" t="str">
        <f>IF(""=$F466,"",IF(450=$F466,0&lt;COUNTIFS(WeightRange,"&gt;="&amp;$I466,DOSRange,$D466,EAPGRange,$F466,PaidRange,"EAPG")-COUNTIFS($I466:$I$520,$I466,$D466:$D$520,$D466,$F466:$F$520,$F466,$C466:$C$520,"EAPG"),FALSE))</f>
        <v/>
      </c>
      <c r="R466" s="169" t="str" cm="1">
        <f t="array" ref="R466">IF(""=$F466,"",AND("Yes"=$L466,0&lt;SUM(COUNTIFS(WeightRange,"&gt;"&amp;0,DOSRange,$D466,TypeRange,{"2","3","21","22","23","25"}))))</f>
        <v/>
      </c>
      <c r="S466" s="170" t="str">
        <f t="shared" si="56"/>
        <v/>
      </c>
      <c r="T466" s="138"/>
      <c r="U466" s="177" t="str">
        <f t="shared" si="51"/>
        <v/>
      </c>
      <c r="V466" s="171" t="str">
        <f>IF($F466="","",MAX(0.25,IF(AND("2"=$J466,1&lt;COUNTIF(TypeRange,2)),0.5^(COUNTIFS(TypeRange,"2",DOSRange,$D466,WeightRange,"&gt;="&amp;$I466)-COUNTIFS($J466:$J$520,"2",$D466:$D$520,$D466,$I466:$I$520,$I466)),1)))</f>
        <v/>
      </c>
      <c r="W466" s="171" t="str">
        <f>IF($F466="","",MAX(0.25,IF(AND("Yes"=$O466,1&lt;COUNTIFS(AncDiscoRange,"Yes",DOSRange,$D466,EAPGRange,$F466,PaidRange,"EAPG")),0.5^(COUNTIFS(AncDiscoRange,"Yes",WeightRange,"&gt;="&amp;$I466,DOSRange,$D466,EAPGRange,$F466,PaidRange,"EAPG")-COUNTIFS($O466:$O$520,"Yes",$I466:$I$520,$I466,$D466:$D$520,$D466,$F466:$F$520,$F466,$C466:$C$520,"EAPG")),1)))</f>
        <v/>
      </c>
      <c r="X466" s="172" t="str">
        <f t="shared" si="52"/>
        <v/>
      </c>
      <c r="Y466" s="138"/>
      <c r="Z466" s="173" t="str">
        <f t="shared" si="53"/>
        <v/>
      </c>
      <c r="AA466" s="174" t="str">
        <f t="shared" si="57"/>
        <v/>
      </c>
      <c r="AB466" s="175" t="str">
        <f t="shared" si="54"/>
        <v/>
      </c>
    </row>
    <row r="467" spans="2:28" ht="15" x14ac:dyDescent="0.25">
      <c r="B467" s="163">
        <f t="shared" si="58"/>
        <v>447</v>
      </c>
      <c r="C467" s="119"/>
      <c r="D467" s="190"/>
      <c r="E467" s="165"/>
      <c r="F467" s="166"/>
      <c r="G467" s="169" t="str">
        <f>IF(""=F467,"",MATCH(1*$F467,'EAPG Table'!$B:$B,0))</f>
        <v/>
      </c>
      <c r="H467" s="165" t="str" cm="1">
        <f t="array" ref="H467">IF($F467="","",INDEX('EAPG Table'!$C:$C,$G467))</f>
        <v/>
      </c>
      <c r="I467" s="167" t="str" cm="1">
        <f t="array" ref="I467">IF($F467="","",IF("EAPG"&lt;&gt;C467,0,INDEX('EAPG Table'!$I:$I,$G467)))</f>
        <v/>
      </c>
      <c r="J467" s="138" t="str" cm="1">
        <f t="array" ref="J467">IF($F467="", "", INDEX('EAPG Table'!$D:$D, $G467))</f>
        <v/>
      </c>
      <c r="K467" s="119"/>
      <c r="L467" s="224" t="str" cm="1">
        <f t="array" ref="L467">IF(""=$F467,"",TRIM(INDEX('EAPG Table'!$F:$F,$G467)))</f>
        <v/>
      </c>
      <c r="M467" s="163"/>
      <c r="N467" s="138" t="str">
        <f t="shared" si="55"/>
        <v/>
      </c>
      <c r="O467" s="138" t="str">
        <f t="shared" si="50"/>
        <v/>
      </c>
      <c r="P467" s="169" t="str" cm="1">
        <f t="array" ref="P467">IF(""=$F467,"",IF(450=1*$F467,  IF(0&lt;COUNTIFS(WeightRange,"&gt;"&amp;0,TypeRange,"2"), TRUE, IF(AND(0&lt;COUNTIFS(WeightRange,"&gt;"&amp;0,TypeRange,"3"),0=COUNTIFS(WeightRange,"&gt;"&amp;0,TypeRange,{"2","2?"})), FALSE, TRUE)), ""))</f>
        <v/>
      </c>
      <c r="Q467" s="169" t="str">
        <f>IF(""=$F467,"",IF(450=$F467,0&lt;COUNTIFS(WeightRange,"&gt;="&amp;$I467,DOSRange,$D467,EAPGRange,$F467,PaidRange,"EAPG")-COUNTIFS($I467:$I$520,$I467,$D467:$D$520,$D467,$F467:$F$520,$F467,$C467:$C$520,"EAPG"),FALSE))</f>
        <v/>
      </c>
      <c r="R467" s="169" t="str" cm="1">
        <f t="array" ref="R467">IF(""=$F467,"",AND("Yes"=$L467,0&lt;SUM(COUNTIFS(WeightRange,"&gt;"&amp;0,DOSRange,$D467,TypeRange,{"2","3","21","22","23","25"}))))</f>
        <v/>
      </c>
      <c r="S467" s="170" t="str">
        <f t="shared" si="56"/>
        <v/>
      </c>
      <c r="T467" s="138"/>
      <c r="U467" s="177" t="str">
        <f t="shared" si="51"/>
        <v/>
      </c>
      <c r="V467" s="171" t="str">
        <f>IF($F467="","",MAX(0.25,IF(AND("2"=$J467,1&lt;COUNTIF(TypeRange,2)),0.5^(COUNTIFS(TypeRange,"2",DOSRange,$D467,WeightRange,"&gt;="&amp;$I467)-COUNTIFS($J467:$J$520,"2",$D467:$D$520,$D467,$I467:$I$520,$I467)),1)))</f>
        <v/>
      </c>
      <c r="W467" s="171" t="str">
        <f>IF($F467="","",MAX(0.25,IF(AND("Yes"=$O467,1&lt;COUNTIFS(AncDiscoRange,"Yes",DOSRange,$D467,EAPGRange,$F467,PaidRange,"EAPG")),0.5^(COUNTIFS(AncDiscoRange,"Yes",WeightRange,"&gt;="&amp;$I467,DOSRange,$D467,EAPGRange,$F467,PaidRange,"EAPG")-COUNTIFS($O467:$O$520,"Yes",$I467:$I$520,$I467,$D467:$D$520,$D467,$F467:$F$520,$F467,$C467:$C$520,"EAPG")),1)))</f>
        <v/>
      </c>
      <c r="X467" s="172" t="str">
        <f t="shared" si="52"/>
        <v/>
      </c>
      <c r="Y467" s="138"/>
      <c r="Z467" s="173" t="str">
        <f t="shared" si="53"/>
        <v/>
      </c>
      <c r="AA467" s="174" t="str">
        <f t="shared" si="57"/>
        <v/>
      </c>
      <c r="AB467" s="175" t="str">
        <f t="shared" si="54"/>
        <v/>
      </c>
    </row>
    <row r="468" spans="2:28" ht="15" x14ac:dyDescent="0.25">
      <c r="B468" s="163">
        <f t="shared" si="58"/>
        <v>448</v>
      </c>
      <c r="C468" s="119"/>
      <c r="D468" s="190"/>
      <c r="E468" s="165"/>
      <c r="F468" s="166"/>
      <c r="G468" s="169" t="str">
        <f>IF(""=F468,"",MATCH(1*$F468,'EAPG Table'!$B:$B,0))</f>
        <v/>
      </c>
      <c r="H468" s="165" t="str" cm="1">
        <f t="array" ref="H468">IF($F468="","",INDEX('EAPG Table'!$C:$C,$G468))</f>
        <v/>
      </c>
      <c r="I468" s="167" t="str" cm="1">
        <f t="array" ref="I468">IF($F468="","",IF("EAPG"&lt;&gt;C468,0,INDEX('EAPG Table'!$I:$I,$G468)))</f>
        <v/>
      </c>
      <c r="J468" s="138" t="str" cm="1">
        <f t="array" ref="J468">IF($F468="", "", INDEX('EAPG Table'!$D:$D, $G468))</f>
        <v/>
      </c>
      <c r="K468" s="119"/>
      <c r="L468" s="224" t="str" cm="1">
        <f t="array" ref="L468">IF(""=$F468,"",TRIM(INDEX('EAPG Table'!$F:$F,$G468)))</f>
        <v/>
      </c>
      <c r="M468" s="163"/>
      <c r="N468" s="138" t="str">
        <f t="shared" si="55"/>
        <v/>
      </c>
      <c r="O468" s="138" t="str">
        <f t="shared" si="50"/>
        <v/>
      </c>
      <c r="P468" s="169" t="str" cm="1">
        <f t="array" ref="P468">IF(""=$F468,"",IF(450=1*$F468,  IF(0&lt;COUNTIFS(WeightRange,"&gt;"&amp;0,TypeRange,"2"), TRUE, IF(AND(0&lt;COUNTIFS(WeightRange,"&gt;"&amp;0,TypeRange,"3"),0=COUNTIFS(WeightRange,"&gt;"&amp;0,TypeRange,{"2","2?"})), FALSE, TRUE)), ""))</f>
        <v/>
      </c>
      <c r="Q468" s="169" t="str">
        <f>IF(""=$F468,"",IF(450=$F468,0&lt;COUNTIFS(WeightRange,"&gt;="&amp;$I468,DOSRange,$D468,EAPGRange,$F468,PaidRange,"EAPG")-COUNTIFS($I468:$I$520,$I468,$D468:$D$520,$D468,$F468:$F$520,$F468,$C468:$C$520,"EAPG"),FALSE))</f>
        <v/>
      </c>
      <c r="R468" s="169" t="str" cm="1">
        <f t="array" ref="R468">IF(""=$F468,"",AND("Yes"=$L468,0&lt;SUM(COUNTIFS(WeightRange,"&gt;"&amp;0,DOSRange,$D468,TypeRange,{"2","3","21","22","23","25"}))))</f>
        <v/>
      </c>
      <c r="S468" s="170" t="str">
        <f t="shared" si="56"/>
        <v/>
      </c>
      <c r="T468" s="138"/>
      <c r="U468" s="177" t="str">
        <f t="shared" si="51"/>
        <v/>
      </c>
      <c r="V468" s="171" t="str">
        <f>IF($F468="","",MAX(0.25,IF(AND("2"=$J468,1&lt;COUNTIF(TypeRange,2)),0.5^(COUNTIFS(TypeRange,"2",DOSRange,$D468,WeightRange,"&gt;="&amp;$I468)-COUNTIFS($J468:$J$520,"2",$D468:$D$520,$D468,$I468:$I$520,$I468)),1)))</f>
        <v/>
      </c>
      <c r="W468" s="171" t="str">
        <f>IF($F468="","",MAX(0.25,IF(AND("Yes"=$O468,1&lt;COUNTIFS(AncDiscoRange,"Yes",DOSRange,$D468,EAPGRange,$F468,PaidRange,"EAPG")),0.5^(COUNTIFS(AncDiscoRange,"Yes",WeightRange,"&gt;="&amp;$I468,DOSRange,$D468,EAPGRange,$F468,PaidRange,"EAPG")-COUNTIFS($O468:$O$520,"Yes",$I468:$I$520,$I468,$D468:$D$520,$D468,$F468:$F$520,$F468,$C468:$C$520,"EAPG")),1)))</f>
        <v/>
      </c>
      <c r="X468" s="172" t="str">
        <f t="shared" si="52"/>
        <v/>
      </c>
      <c r="Y468" s="138"/>
      <c r="Z468" s="173" t="str">
        <f t="shared" si="53"/>
        <v/>
      </c>
      <c r="AA468" s="174" t="str">
        <f t="shared" si="57"/>
        <v/>
      </c>
      <c r="AB468" s="175" t="str">
        <f t="shared" si="54"/>
        <v/>
      </c>
    </row>
    <row r="469" spans="2:28" ht="15" x14ac:dyDescent="0.25">
      <c r="B469" s="163">
        <f t="shared" si="58"/>
        <v>449</v>
      </c>
      <c r="C469" s="119"/>
      <c r="D469" s="190"/>
      <c r="E469" s="165"/>
      <c r="F469" s="166"/>
      <c r="G469" s="169" t="str">
        <f>IF(""=F469,"",MATCH(1*$F469,'EAPG Table'!$B:$B,0))</f>
        <v/>
      </c>
      <c r="H469" s="165" t="str" cm="1">
        <f t="array" ref="H469">IF($F469="","",INDEX('EAPG Table'!$C:$C,$G469))</f>
        <v/>
      </c>
      <c r="I469" s="167" t="str" cm="1">
        <f t="array" ref="I469">IF($F469="","",IF("EAPG"&lt;&gt;C469,0,INDEX('EAPG Table'!$I:$I,$G469)))</f>
        <v/>
      </c>
      <c r="J469" s="138" t="str" cm="1">
        <f t="array" ref="J469">IF($F469="", "", INDEX('EAPG Table'!$D:$D, $G469))</f>
        <v/>
      </c>
      <c r="K469" s="119"/>
      <c r="L469" s="224" t="str" cm="1">
        <f t="array" ref="L469">IF(""=$F469,"",TRIM(INDEX('EAPG Table'!$F:$F,$G469)))</f>
        <v/>
      </c>
      <c r="M469" s="163"/>
      <c r="N469" s="138" t="str">
        <f t="shared" si="55"/>
        <v/>
      </c>
      <c r="O469" s="138" t="str">
        <f t="shared" ref="O469:O520" si="59">IF(""=$F469,"",IF(AND("4"=$J469,"00450"&lt;&gt;$F469,1&lt;COUNTIFS($J$21:$J$520,"4",EAPGRange,$F469,DOSRange,$D469)),"Yes","No"))</f>
        <v/>
      </c>
      <c r="P469" s="169" t="str" cm="1">
        <f t="array" ref="P469">IF(""=$F469,"",IF(450=1*$F469,  IF(0&lt;COUNTIFS(WeightRange,"&gt;"&amp;0,TypeRange,"2"), TRUE, IF(AND(0&lt;COUNTIFS(WeightRange,"&gt;"&amp;0,TypeRange,"3"),0=COUNTIFS(WeightRange,"&gt;"&amp;0,TypeRange,{"2","2?"})), FALSE, TRUE)), ""))</f>
        <v/>
      </c>
      <c r="Q469" s="169" t="str">
        <f>IF(""=$F469,"",IF(450=$F469,0&lt;COUNTIFS(WeightRange,"&gt;="&amp;$I469,DOSRange,$D469,EAPGRange,$F469,PaidRange,"EAPG")-COUNTIFS($I469:$I$520,$I469,$D469:$D$520,$D469,$F469:$F$520,$F469,$C469:$C$520,"EAPG"),FALSE))</f>
        <v/>
      </c>
      <c r="R469" s="169" t="str" cm="1">
        <f t="array" ref="R469">IF(""=$F469,"",AND("Yes"=$L469,0&lt;SUM(COUNTIFS(WeightRange,"&gt;"&amp;0,DOSRange,$D469,TypeRange,{"2","3","21","22","23","25"}))))</f>
        <v/>
      </c>
      <c r="S469" s="170" t="str">
        <f t="shared" si="56"/>
        <v/>
      </c>
      <c r="T469" s="138"/>
      <c r="U469" s="177" t="str">
        <f t="shared" ref="U469:U520" si="60">IF($F469="","",IF($K469="Yes",1.5,1))</f>
        <v/>
      </c>
      <c r="V469" s="171" t="str">
        <f>IF($F469="","",MAX(0.25,IF(AND("2"=$J469,1&lt;COUNTIF(TypeRange,2)),0.5^(COUNTIFS(TypeRange,"2",DOSRange,$D469,WeightRange,"&gt;="&amp;$I469)-COUNTIFS($J469:$J$520,"2",$D469:$D$520,$D469,$I469:$I$520,$I469)),1)))</f>
        <v/>
      </c>
      <c r="W469" s="171" t="str">
        <f>IF($F469="","",MAX(0.25,IF(AND("Yes"=$O469,1&lt;COUNTIFS(AncDiscoRange,"Yes",DOSRange,$D469,EAPGRange,$F469,PaidRange,"EAPG")),0.5^(COUNTIFS(AncDiscoRange,"Yes",WeightRange,"&gt;="&amp;$I469,DOSRange,$D469,EAPGRange,$F469,PaidRange,"EAPG")-COUNTIFS($O469:$O$520,"Yes",$I469:$I$520,$I469,$D469:$D$520,$D469,$F469:$F$520,$F469,$C469:$C$520,"EAPG")),1)))</f>
        <v/>
      </c>
      <c r="X469" s="172" t="str">
        <f t="shared" ref="X469:X520" si="61">IF($F469="","",IF(AND("Yes"=$S469,0&lt;SUMIFS(WeightRange,LineRange,"&lt;&gt;"&amp;$B469)),0,1))</f>
        <v/>
      </c>
      <c r="Y469" s="138"/>
      <c r="Z469" s="173" t="str">
        <f t="shared" ref="Z469:Z520" si="62">IFERROR(IF($F469="","",ROUND($F$13*$I469,2)), "")</f>
        <v/>
      </c>
      <c r="AA469" s="174" t="str">
        <f t="shared" si="57"/>
        <v/>
      </c>
      <c r="AB469" s="175" t="str">
        <f t="shared" ref="AB469:AB520" si="63">IF(Z469="","",IF($F469="","",IF($C469="EAPG",$Z469*$AA469,0)))</f>
        <v/>
      </c>
    </row>
    <row r="470" spans="2:28" ht="15" x14ac:dyDescent="0.25">
      <c r="B470" s="178">
        <f t="shared" si="58"/>
        <v>450</v>
      </c>
      <c r="C470" s="120"/>
      <c r="D470" s="191"/>
      <c r="E470" s="179"/>
      <c r="F470" s="166"/>
      <c r="G470" s="182" t="str">
        <f>IF(""=F470,"",MATCH(1*$F470,'EAPG Table'!$B:$B,0))</f>
        <v/>
      </c>
      <c r="H470" s="179" t="str" cm="1">
        <f t="array" ref="H470">IF($F470="","",INDEX('EAPG Table'!$C:$C,$G470))</f>
        <v/>
      </c>
      <c r="I470" s="180" t="str" cm="1">
        <f t="array" ref="I470">IF($F470="","",IF("EAPG"&lt;&gt;C470,0,INDEX('EAPG Table'!$I:$I,$G470)))</f>
        <v/>
      </c>
      <c r="J470" s="181" t="str" cm="1">
        <f t="array" ref="J470">IF($F470="", "", INDEX('EAPG Table'!$D:$D, $G470))</f>
        <v/>
      </c>
      <c r="K470" s="120"/>
      <c r="L470" s="225" t="str" cm="1">
        <f t="array" ref="L470">IF(""=$F470,"",TRIM(INDEX('EAPG Table'!$F:$F,$G470)))</f>
        <v/>
      </c>
      <c r="M470" s="163"/>
      <c r="N470" s="181" t="str">
        <f t="shared" ref="N470:N520" si="64">IF($F470="","",IF(V470&lt;1,"Yes","No"))</f>
        <v/>
      </c>
      <c r="O470" s="181" t="str">
        <f t="shared" si="59"/>
        <v/>
      </c>
      <c r="P470" s="182" t="str" cm="1">
        <f t="array" ref="P470">IF(""=$F470,"",IF(450=1*$F470,  IF(0&lt;COUNTIFS(WeightRange,"&gt;"&amp;0,TypeRange,"2"), TRUE, IF(AND(0&lt;COUNTIFS(WeightRange,"&gt;"&amp;0,TypeRange,"3"),0=COUNTIFS(WeightRange,"&gt;"&amp;0,TypeRange,{"2","2?"})), FALSE, TRUE)), ""))</f>
        <v/>
      </c>
      <c r="Q470" s="182" t="str">
        <f>IF(""=$F470,"",IF(450=$F470,0&lt;COUNTIFS(WeightRange,"&gt;="&amp;$I470,DOSRange,$D470,EAPGRange,$F470,PaidRange,"EAPG")-COUNTIFS($I470:$I$520,$I470,$D470:$D$520,$D470,$F470:$F$520,$F470,$C470:$C$520,"EAPG"),FALSE))</f>
        <v/>
      </c>
      <c r="R470" s="182" t="str" cm="1">
        <f t="array" ref="R470">IF(""=$F470,"",AND("Yes"=$L470,0&lt;SUM(COUNTIFS(WeightRange,"&gt;"&amp;0,DOSRange,$D470,TypeRange,{"2","3","21","22","23","25"}))))</f>
        <v/>
      </c>
      <c r="S470" s="183" t="str">
        <f t="shared" ref="S470:S520" si="65">IF(""=$F470,"",IF(OR(P470:R470),"Yes","No"))</f>
        <v/>
      </c>
      <c r="T470" s="138"/>
      <c r="U470" s="184" t="str">
        <f t="shared" si="60"/>
        <v/>
      </c>
      <c r="V470" s="185" t="str">
        <f>IF($F470="","",MAX(0.25,IF(AND("2"=$J470,1&lt;COUNTIF(TypeRange,2)),0.5^(COUNTIFS(TypeRange,"2",DOSRange,$D470,WeightRange,"&gt;="&amp;$I470)-COUNTIFS($J470:$J$520,"2",$D470:$D$520,$D470,$I470:$I$520,$I470)),1)))</f>
        <v/>
      </c>
      <c r="W470" s="185" t="str">
        <f>IF($F470="","",MAX(0.25,IF(AND("Yes"=$O470,1&lt;COUNTIFS(AncDiscoRange,"Yes",DOSRange,$D470,EAPGRange,$F470,PaidRange,"EAPG")),0.5^(COUNTIFS(AncDiscoRange,"Yes",WeightRange,"&gt;="&amp;$I470,DOSRange,$D470,EAPGRange,$F470,PaidRange,"EAPG")-COUNTIFS($O470:$O$520,"Yes",$I470:$I$520,$I470,$D470:$D$520,$D470,$F470:$F$520,$F470,$C470:$C$520,"EAPG")),1)))</f>
        <v/>
      </c>
      <c r="X470" s="186" t="str">
        <f t="shared" si="61"/>
        <v/>
      </c>
      <c r="Y470" s="138"/>
      <c r="Z470" s="187" t="str">
        <f t="shared" si="62"/>
        <v/>
      </c>
      <c r="AA470" s="188" t="str">
        <f t="shared" ref="AA470:AA520" si="66">IF(Z470="","",PRODUCT(U470:X470))</f>
        <v/>
      </c>
      <c r="AB470" s="189" t="str">
        <f t="shared" si="63"/>
        <v/>
      </c>
    </row>
    <row r="471" spans="2:28" ht="15" x14ac:dyDescent="0.25">
      <c r="B471" s="163">
        <f t="shared" ref="B471:B520" si="67">B470+1</f>
        <v>451</v>
      </c>
      <c r="C471" s="119"/>
      <c r="D471" s="190"/>
      <c r="E471" s="165"/>
      <c r="F471" s="166"/>
      <c r="G471" s="169" t="str">
        <f>IF(""=F471,"",MATCH(1*$F471,'EAPG Table'!$B:$B,0))</f>
        <v/>
      </c>
      <c r="H471" s="165" t="str" cm="1">
        <f t="array" ref="H471">IF($F471="","",INDEX('EAPG Table'!$C:$C,$G471))</f>
        <v/>
      </c>
      <c r="I471" s="167" t="str" cm="1">
        <f t="array" ref="I471">IF($F471="","",IF("EAPG"&lt;&gt;C471,0,INDEX('EAPG Table'!$I:$I,$G471)))</f>
        <v/>
      </c>
      <c r="J471" s="138" t="str" cm="1">
        <f t="array" ref="J471">IF($F471="", "", INDEX('EAPG Table'!$D:$D, $G471))</f>
        <v/>
      </c>
      <c r="K471" s="119"/>
      <c r="L471" s="224" t="str" cm="1">
        <f t="array" ref="L471">IF(""=$F471,"",TRIM(INDEX('EAPG Table'!$F:$F,$G471)))</f>
        <v/>
      </c>
      <c r="M471" s="163"/>
      <c r="N471" s="138" t="str">
        <f t="shared" si="64"/>
        <v/>
      </c>
      <c r="O471" s="138" t="str">
        <f t="shared" si="59"/>
        <v/>
      </c>
      <c r="P471" s="169" t="str" cm="1">
        <f t="array" ref="P471">IF(""=$F471,"",IF(450=1*$F471,  IF(0&lt;COUNTIFS(WeightRange,"&gt;"&amp;0,TypeRange,"2"), TRUE, IF(AND(0&lt;COUNTIFS(WeightRange,"&gt;"&amp;0,TypeRange,"3"),0=COUNTIFS(WeightRange,"&gt;"&amp;0,TypeRange,{"2","2?"})), FALSE, TRUE)), ""))</f>
        <v/>
      </c>
      <c r="Q471" s="169" t="str">
        <f>IF(""=$F471,"",IF(450=$F471,0&lt;COUNTIFS(WeightRange,"&gt;="&amp;$I471,DOSRange,$D471,EAPGRange,$F471,PaidRange,"EAPG")-COUNTIFS($I471:$I$520,$I471,$D471:$D$520,$D471,$F471:$F$520,$F471,$C471:$C$520,"EAPG"),FALSE))</f>
        <v/>
      </c>
      <c r="R471" s="169" t="str" cm="1">
        <f t="array" ref="R471">IF(""=$F471,"",AND("Yes"=$L471,0&lt;SUM(COUNTIFS(WeightRange,"&gt;"&amp;0,DOSRange,$D471,TypeRange,{"2","3","21","22","23","25"}))))</f>
        <v/>
      </c>
      <c r="S471" s="170" t="str">
        <f t="shared" si="65"/>
        <v/>
      </c>
      <c r="T471" s="138"/>
      <c r="U471" s="177" t="str">
        <f t="shared" si="60"/>
        <v/>
      </c>
      <c r="V471" s="171" t="str">
        <f>IF($F471="","",MAX(0.25,IF(AND("2"=$J471,1&lt;COUNTIF(TypeRange,2)),0.5^(COUNTIFS(TypeRange,"2",DOSRange,$D471,WeightRange,"&gt;="&amp;$I471)-COUNTIFS($J471:$J$520,"2",$D471:$D$520,$D471,$I471:$I$520,$I471)),1)))</f>
        <v/>
      </c>
      <c r="W471" s="171" t="str">
        <f>IF($F471="","",MAX(0.25,IF(AND("Yes"=$O471,1&lt;COUNTIFS(AncDiscoRange,"Yes",DOSRange,$D471,EAPGRange,$F471,PaidRange,"EAPG")),0.5^(COUNTIFS(AncDiscoRange,"Yes",WeightRange,"&gt;="&amp;$I471,DOSRange,$D471,EAPGRange,$F471,PaidRange,"EAPG")-COUNTIFS($O471:$O$520,"Yes",$I471:$I$520,$I471,$D471:$D$520,$D471,$F471:$F$520,$F471,$C471:$C$520,"EAPG")),1)))</f>
        <v/>
      </c>
      <c r="X471" s="172" t="str">
        <f t="shared" si="61"/>
        <v/>
      </c>
      <c r="Y471" s="138"/>
      <c r="Z471" s="173" t="str">
        <f t="shared" si="62"/>
        <v/>
      </c>
      <c r="AA471" s="174" t="str">
        <f t="shared" si="66"/>
        <v/>
      </c>
      <c r="AB471" s="175" t="str">
        <f t="shared" si="63"/>
        <v/>
      </c>
    </row>
    <row r="472" spans="2:28" ht="15" x14ac:dyDescent="0.25">
      <c r="B472" s="163">
        <f t="shared" si="67"/>
        <v>452</v>
      </c>
      <c r="C472" s="119"/>
      <c r="D472" s="190"/>
      <c r="E472" s="165"/>
      <c r="F472" s="166"/>
      <c r="G472" s="169" t="str">
        <f>IF(""=F472,"",MATCH(1*$F472,'EAPG Table'!$B:$B,0))</f>
        <v/>
      </c>
      <c r="H472" s="165" t="str" cm="1">
        <f t="array" ref="H472">IF($F472="","",INDEX('EAPG Table'!$C:$C,$G472))</f>
        <v/>
      </c>
      <c r="I472" s="167" t="str" cm="1">
        <f t="array" ref="I472">IF($F472="","",IF("EAPG"&lt;&gt;C472,0,INDEX('EAPG Table'!$I:$I,$G472)))</f>
        <v/>
      </c>
      <c r="J472" s="138" t="str" cm="1">
        <f t="array" ref="J472">IF($F472="", "", INDEX('EAPG Table'!$D:$D, $G472))</f>
        <v/>
      </c>
      <c r="K472" s="119"/>
      <c r="L472" s="224" t="str" cm="1">
        <f t="array" ref="L472">IF(""=$F472,"",TRIM(INDEX('EAPG Table'!$F:$F,$G472)))</f>
        <v/>
      </c>
      <c r="M472" s="163"/>
      <c r="N472" s="138" t="str">
        <f t="shared" si="64"/>
        <v/>
      </c>
      <c r="O472" s="138" t="str">
        <f t="shared" si="59"/>
        <v/>
      </c>
      <c r="P472" s="169" t="str" cm="1">
        <f t="array" ref="P472">IF(""=$F472,"",IF(450=1*$F472,  IF(0&lt;COUNTIFS(WeightRange,"&gt;"&amp;0,TypeRange,"2"), TRUE, IF(AND(0&lt;COUNTIFS(WeightRange,"&gt;"&amp;0,TypeRange,"3"),0=COUNTIFS(WeightRange,"&gt;"&amp;0,TypeRange,{"2","2?"})), FALSE, TRUE)), ""))</f>
        <v/>
      </c>
      <c r="Q472" s="169" t="str">
        <f>IF(""=$F472,"",IF(450=$F472,0&lt;COUNTIFS(WeightRange,"&gt;="&amp;$I472,DOSRange,$D472,EAPGRange,$F472,PaidRange,"EAPG")-COUNTIFS($I472:$I$520,$I472,$D472:$D$520,$D472,$F472:$F$520,$F472,$C472:$C$520,"EAPG"),FALSE))</f>
        <v/>
      </c>
      <c r="R472" s="169" t="str" cm="1">
        <f t="array" ref="R472">IF(""=$F472,"",AND("Yes"=$L472,0&lt;SUM(COUNTIFS(WeightRange,"&gt;"&amp;0,DOSRange,$D472,TypeRange,{"2","3","21","22","23","25"}))))</f>
        <v/>
      </c>
      <c r="S472" s="170" t="str">
        <f t="shared" si="65"/>
        <v/>
      </c>
      <c r="T472" s="138"/>
      <c r="U472" s="177" t="str">
        <f t="shared" si="60"/>
        <v/>
      </c>
      <c r="V472" s="171" t="str">
        <f>IF($F472="","",MAX(0.25,IF(AND("2"=$J472,1&lt;COUNTIF(TypeRange,2)),0.5^(COUNTIFS(TypeRange,"2",DOSRange,$D472,WeightRange,"&gt;="&amp;$I472)-COUNTIFS($J472:$J$520,"2",$D472:$D$520,$D472,$I472:$I$520,$I472)),1)))</f>
        <v/>
      </c>
      <c r="W472" s="171" t="str">
        <f>IF($F472="","",MAX(0.25,IF(AND("Yes"=$O472,1&lt;COUNTIFS(AncDiscoRange,"Yes",DOSRange,$D472,EAPGRange,$F472,PaidRange,"EAPG")),0.5^(COUNTIFS(AncDiscoRange,"Yes",WeightRange,"&gt;="&amp;$I472,DOSRange,$D472,EAPGRange,$F472,PaidRange,"EAPG")-COUNTIFS($O472:$O$520,"Yes",$I472:$I$520,$I472,$D472:$D$520,$D472,$F472:$F$520,$F472,$C472:$C$520,"EAPG")),1)))</f>
        <v/>
      </c>
      <c r="X472" s="172" t="str">
        <f t="shared" si="61"/>
        <v/>
      </c>
      <c r="Y472" s="138"/>
      <c r="Z472" s="173" t="str">
        <f t="shared" si="62"/>
        <v/>
      </c>
      <c r="AA472" s="174" t="str">
        <f t="shared" si="66"/>
        <v/>
      </c>
      <c r="AB472" s="175" t="str">
        <f t="shared" si="63"/>
        <v/>
      </c>
    </row>
    <row r="473" spans="2:28" ht="15" x14ac:dyDescent="0.25">
      <c r="B473" s="163">
        <f t="shared" si="67"/>
        <v>453</v>
      </c>
      <c r="C473" s="119"/>
      <c r="D473" s="190"/>
      <c r="E473" s="165"/>
      <c r="F473" s="166"/>
      <c r="G473" s="169" t="str">
        <f>IF(""=F473,"",MATCH(1*$F473,'EAPG Table'!$B:$B,0))</f>
        <v/>
      </c>
      <c r="H473" s="165" t="str" cm="1">
        <f t="array" ref="H473">IF($F473="","",INDEX('EAPG Table'!$C:$C,$G473))</f>
        <v/>
      </c>
      <c r="I473" s="167" t="str" cm="1">
        <f t="array" ref="I473">IF($F473="","",IF("EAPG"&lt;&gt;C473,0,INDEX('EAPG Table'!$I:$I,$G473)))</f>
        <v/>
      </c>
      <c r="J473" s="138" t="str" cm="1">
        <f t="array" ref="J473">IF($F473="", "", INDEX('EAPG Table'!$D:$D, $G473))</f>
        <v/>
      </c>
      <c r="K473" s="119"/>
      <c r="L473" s="224" t="str" cm="1">
        <f t="array" ref="L473">IF(""=$F473,"",TRIM(INDEX('EAPG Table'!$F:$F,$G473)))</f>
        <v/>
      </c>
      <c r="M473" s="163"/>
      <c r="N473" s="138" t="str">
        <f t="shared" si="64"/>
        <v/>
      </c>
      <c r="O473" s="138" t="str">
        <f t="shared" si="59"/>
        <v/>
      </c>
      <c r="P473" s="169" t="str" cm="1">
        <f t="array" ref="P473">IF(""=$F473,"",IF(450=1*$F473,  IF(0&lt;COUNTIFS(WeightRange,"&gt;"&amp;0,TypeRange,"2"), TRUE, IF(AND(0&lt;COUNTIFS(WeightRange,"&gt;"&amp;0,TypeRange,"3"),0=COUNTIFS(WeightRange,"&gt;"&amp;0,TypeRange,{"2","2?"})), FALSE, TRUE)), ""))</f>
        <v/>
      </c>
      <c r="Q473" s="169" t="str">
        <f>IF(""=$F473,"",IF(450=$F473,0&lt;COUNTIFS(WeightRange,"&gt;="&amp;$I473,DOSRange,$D473,EAPGRange,$F473,PaidRange,"EAPG")-COUNTIFS($I473:$I$520,$I473,$D473:$D$520,$D473,$F473:$F$520,$F473,$C473:$C$520,"EAPG"),FALSE))</f>
        <v/>
      </c>
      <c r="R473" s="169" t="str" cm="1">
        <f t="array" ref="R473">IF(""=$F473,"",AND("Yes"=$L473,0&lt;SUM(COUNTIFS(WeightRange,"&gt;"&amp;0,DOSRange,$D473,TypeRange,{"2","3","21","22","23","25"}))))</f>
        <v/>
      </c>
      <c r="S473" s="170" t="str">
        <f t="shared" si="65"/>
        <v/>
      </c>
      <c r="T473" s="138"/>
      <c r="U473" s="177" t="str">
        <f t="shared" si="60"/>
        <v/>
      </c>
      <c r="V473" s="171" t="str">
        <f>IF($F473="","",MAX(0.25,IF(AND("2"=$J473,1&lt;COUNTIF(TypeRange,2)),0.5^(COUNTIFS(TypeRange,"2",DOSRange,$D473,WeightRange,"&gt;="&amp;$I473)-COUNTIFS($J473:$J$520,"2",$D473:$D$520,$D473,$I473:$I$520,$I473)),1)))</f>
        <v/>
      </c>
      <c r="W473" s="171" t="str">
        <f>IF($F473="","",MAX(0.25,IF(AND("Yes"=$O473,1&lt;COUNTIFS(AncDiscoRange,"Yes",DOSRange,$D473,EAPGRange,$F473,PaidRange,"EAPG")),0.5^(COUNTIFS(AncDiscoRange,"Yes",WeightRange,"&gt;="&amp;$I473,DOSRange,$D473,EAPGRange,$F473,PaidRange,"EAPG")-COUNTIFS($O473:$O$520,"Yes",$I473:$I$520,$I473,$D473:$D$520,$D473,$F473:$F$520,$F473,$C473:$C$520,"EAPG")),1)))</f>
        <v/>
      </c>
      <c r="X473" s="172" t="str">
        <f t="shared" si="61"/>
        <v/>
      </c>
      <c r="Y473" s="138"/>
      <c r="Z473" s="173" t="str">
        <f t="shared" si="62"/>
        <v/>
      </c>
      <c r="AA473" s="174" t="str">
        <f t="shared" si="66"/>
        <v/>
      </c>
      <c r="AB473" s="175" t="str">
        <f t="shared" si="63"/>
        <v/>
      </c>
    </row>
    <row r="474" spans="2:28" ht="15" x14ac:dyDescent="0.25">
      <c r="B474" s="163">
        <f t="shared" si="67"/>
        <v>454</v>
      </c>
      <c r="C474" s="119"/>
      <c r="D474" s="190"/>
      <c r="E474" s="165"/>
      <c r="F474" s="166"/>
      <c r="G474" s="169" t="str">
        <f>IF(""=F474,"",MATCH(1*$F474,'EAPG Table'!$B:$B,0))</f>
        <v/>
      </c>
      <c r="H474" s="165" t="str" cm="1">
        <f t="array" ref="H474">IF($F474="","",INDEX('EAPG Table'!$C:$C,$G474))</f>
        <v/>
      </c>
      <c r="I474" s="167" t="str" cm="1">
        <f t="array" ref="I474">IF($F474="","",IF("EAPG"&lt;&gt;C474,0,INDEX('EAPG Table'!$I:$I,$G474)))</f>
        <v/>
      </c>
      <c r="J474" s="138" t="str" cm="1">
        <f t="array" ref="J474">IF($F474="", "", INDEX('EAPG Table'!$D:$D, $G474))</f>
        <v/>
      </c>
      <c r="K474" s="119"/>
      <c r="L474" s="224" t="str" cm="1">
        <f t="array" ref="L474">IF(""=$F474,"",TRIM(INDEX('EAPG Table'!$F:$F,$G474)))</f>
        <v/>
      </c>
      <c r="M474" s="163"/>
      <c r="N474" s="138" t="str">
        <f t="shared" si="64"/>
        <v/>
      </c>
      <c r="O474" s="138" t="str">
        <f t="shared" si="59"/>
        <v/>
      </c>
      <c r="P474" s="169" t="str" cm="1">
        <f t="array" ref="P474">IF(""=$F474,"",IF(450=1*$F474,  IF(0&lt;COUNTIFS(WeightRange,"&gt;"&amp;0,TypeRange,"2"), TRUE, IF(AND(0&lt;COUNTIFS(WeightRange,"&gt;"&amp;0,TypeRange,"3"),0=COUNTIFS(WeightRange,"&gt;"&amp;0,TypeRange,{"2","2?"})), FALSE, TRUE)), ""))</f>
        <v/>
      </c>
      <c r="Q474" s="169" t="str">
        <f>IF(""=$F474,"",IF(450=$F474,0&lt;COUNTIFS(WeightRange,"&gt;="&amp;$I474,DOSRange,$D474,EAPGRange,$F474,PaidRange,"EAPG")-COUNTIFS($I474:$I$520,$I474,$D474:$D$520,$D474,$F474:$F$520,$F474,$C474:$C$520,"EAPG"),FALSE))</f>
        <v/>
      </c>
      <c r="R474" s="169" t="str" cm="1">
        <f t="array" ref="R474">IF(""=$F474,"",AND("Yes"=$L474,0&lt;SUM(COUNTIFS(WeightRange,"&gt;"&amp;0,DOSRange,$D474,TypeRange,{"2","3","21","22","23","25"}))))</f>
        <v/>
      </c>
      <c r="S474" s="170" t="str">
        <f t="shared" si="65"/>
        <v/>
      </c>
      <c r="T474" s="138"/>
      <c r="U474" s="177" t="str">
        <f t="shared" si="60"/>
        <v/>
      </c>
      <c r="V474" s="171" t="str">
        <f>IF($F474="","",MAX(0.25,IF(AND("2"=$J474,1&lt;COUNTIF(TypeRange,2)),0.5^(COUNTIFS(TypeRange,"2",DOSRange,$D474,WeightRange,"&gt;="&amp;$I474)-COUNTIFS($J474:$J$520,"2",$D474:$D$520,$D474,$I474:$I$520,$I474)),1)))</f>
        <v/>
      </c>
      <c r="W474" s="171" t="str">
        <f>IF($F474="","",MAX(0.25,IF(AND("Yes"=$O474,1&lt;COUNTIFS(AncDiscoRange,"Yes",DOSRange,$D474,EAPGRange,$F474,PaidRange,"EAPG")),0.5^(COUNTIFS(AncDiscoRange,"Yes",WeightRange,"&gt;="&amp;$I474,DOSRange,$D474,EAPGRange,$F474,PaidRange,"EAPG")-COUNTIFS($O474:$O$520,"Yes",$I474:$I$520,$I474,$D474:$D$520,$D474,$F474:$F$520,$F474,$C474:$C$520,"EAPG")),1)))</f>
        <v/>
      </c>
      <c r="X474" s="172" t="str">
        <f t="shared" si="61"/>
        <v/>
      </c>
      <c r="Y474" s="138"/>
      <c r="Z474" s="173" t="str">
        <f t="shared" si="62"/>
        <v/>
      </c>
      <c r="AA474" s="174" t="str">
        <f t="shared" si="66"/>
        <v/>
      </c>
      <c r="AB474" s="175" t="str">
        <f t="shared" si="63"/>
        <v/>
      </c>
    </row>
    <row r="475" spans="2:28" ht="15" x14ac:dyDescent="0.25">
      <c r="B475" s="178">
        <f t="shared" si="67"/>
        <v>455</v>
      </c>
      <c r="C475" s="120"/>
      <c r="D475" s="191"/>
      <c r="E475" s="179"/>
      <c r="F475" s="166"/>
      <c r="G475" s="182" t="str">
        <f>IF(""=F475,"",MATCH(1*$F475,'EAPG Table'!$B:$B,0))</f>
        <v/>
      </c>
      <c r="H475" s="179" t="str" cm="1">
        <f t="array" ref="H475">IF($F475="","",INDEX('EAPG Table'!$C:$C,$G475))</f>
        <v/>
      </c>
      <c r="I475" s="180" t="str" cm="1">
        <f t="array" ref="I475">IF($F475="","",IF("EAPG"&lt;&gt;C475,0,INDEX('EAPG Table'!$I:$I,$G475)))</f>
        <v/>
      </c>
      <c r="J475" s="181" t="str" cm="1">
        <f t="array" ref="J475">IF($F475="", "", INDEX('EAPG Table'!$D:$D, $G475))</f>
        <v/>
      </c>
      <c r="K475" s="120"/>
      <c r="L475" s="225" t="str" cm="1">
        <f t="array" ref="L475">IF(""=$F475,"",TRIM(INDEX('EAPG Table'!$F:$F,$G475)))</f>
        <v/>
      </c>
      <c r="M475" s="163"/>
      <c r="N475" s="181" t="str">
        <f t="shared" si="64"/>
        <v/>
      </c>
      <c r="O475" s="181" t="str">
        <f t="shared" si="59"/>
        <v/>
      </c>
      <c r="P475" s="182" t="str" cm="1">
        <f t="array" ref="P475">IF(""=$F475,"",IF(450=1*$F475,  IF(0&lt;COUNTIFS(WeightRange,"&gt;"&amp;0,TypeRange,"2"), TRUE, IF(AND(0&lt;COUNTIFS(WeightRange,"&gt;"&amp;0,TypeRange,"3"),0=COUNTIFS(WeightRange,"&gt;"&amp;0,TypeRange,{"2","2?"})), FALSE, TRUE)), ""))</f>
        <v/>
      </c>
      <c r="Q475" s="182" t="str">
        <f>IF(""=$F475,"",IF(450=$F475,0&lt;COUNTIFS(WeightRange,"&gt;="&amp;$I475,DOSRange,$D475,EAPGRange,$F475,PaidRange,"EAPG")-COUNTIFS($I475:$I$520,$I475,$D475:$D$520,$D475,$F475:$F$520,$F475,$C475:$C$520,"EAPG"),FALSE))</f>
        <v/>
      </c>
      <c r="R475" s="182" t="str" cm="1">
        <f t="array" ref="R475">IF(""=$F475,"",AND("Yes"=$L475,0&lt;SUM(COUNTIFS(WeightRange,"&gt;"&amp;0,DOSRange,$D475,TypeRange,{"2","3","21","22","23","25"}))))</f>
        <v/>
      </c>
      <c r="S475" s="183" t="str">
        <f t="shared" si="65"/>
        <v/>
      </c>
      <c r="T475" s="138"/>
      <c r="U475" s="184" t="str">
        <f t="shared" si="60"/>
        <v/>
      </c>
      <c r="V475" s="185" t="str">
        <f>IF($F475="","",MAX(0.25,IF(AND("2"=$J475,1&lt;COUNTIF(TypeRange,2)),0.5^(COUNTIFS(TypeRange,"2",DOSRange,$D475,WeightRange,"&gt;="&amp;$I475)-COUNTIFS($J475:$J$520,"2",$D475:$D$520,$D475,$I475:$I$520,$I475)),1)))</f>
        <v/>
      </c>
      <c r="W475" s="185" t="str">
        <f>IF($F475="","",MAX(0.25,IF(AND("Yes"=$O475,1&lt;COUNTIFS(AncDiscoRange,"Yes",DOSRange,$D475,EAPGRange,$F475,PaidRange,"EAPG")),0.5^(COUNTIFS(AncDiscoRange,"Yes",WeightRange,"&gt;="&amp;$I475,DOSRange,$D475,EAPGRange,$F475,PaidRange,"EAPG")-COUNTIFS($O475:$O$520,"Yes",$I475:$I$520,$I475,$D475:$D$520,$D475,$F475:$F$520,$F475,$C475:$C$520,"EAPG")),1)))</f>
        <v/>
      </c>
      <c r="X475" s="186" t="str">
        <f t="shared" si="61"/>
        <v/>
      </c>
      <c r="Y475" s="138"/>
      <c r="Z475" s="187" t="str">
        <f t="shared" si="62"/>
        <v/>
      </c>
      <c r="AA475" s="188" t="str">
        <f t="shared" si="66"/>
        <v/>
      </c>
      <c r="AB475" s="189" t="str">
        <f t="shared" si="63"/>
        <v/>
      </c>
    </row>
    <row r="476" spans="2:28" ht="15" x14ac:dyDescent="0.25">
      <c r="B476" s="163">
        <f t="shared" si="67"/>
        <v>456</v>
      </c>
      <c r="C476" s="119"/>
      <c r="D476" s="190"/>
      <c r="E476" s="165"/>
      <c r="F476" s="166"/>
      <c r="G476" s="169" t="str">
        <f>IF(""=F476,"",MATCH(1*$F476,'EAPG Table'!$B:$B,0))</f>
        <v/>
      </c>
      <c r="H476" s="165" t="str" cm="1">
        <f t="array" ref="H476">IF($F476="","",INDEX('EAPG Table'!$C:$C,$G476))</f>
        <v/>
      </c>
      <c r="I476" s="167" t="str" cm="1">
        <f t="array" ref="I476">IF($F476="","",IF("EAPG"&lt;&gt;C476,0,INDEX('EAPG Table'!$I:$I,$G476)))</f>
        <v/>
      </c>
      <c r="J476" s="138" t="str" cm="1">
        <f t="array" ref="J476">IF($F476="", "", INDEX('EAPG Table'!$D:$D, $G476))</f>
        <v/>
      </c>
      <c r="K476" s="119"/>
      <c r="L476" s="224" t="str" cm="1">
        <f t="array" ref="L476">IF(""=$F476,"",TRIM(INDEX('EAPG Table'!$F:$F,$G476)))</f>
        <v/>
      </c>
      <c r="M476" s="163"/>
      <c r="N476" s="138" t="str">
        <f t="shared" si="64"/>
        <v/>
      </c>
      <c r="O476" s="138" t="str">
        <f t="shared" si="59"/>
        <v/>
      </c>
      <c r="P476" s="169" t="str" cm="1">
        <f t="array" ref="P476">IF(""=$F476,"",IF(450=1*$F476,  IF(0&lt;COUNTIFS(WeightRange,"&gt;"&amp;0,TypeRange,"2"), TRUE, IF(AND(0&lt;COUNTIFS(WeightRange,"&gt;"&amp;0,TypeRange,"3"),0=COUNTIFS(WeightRange,"&gt;"&amp;0,TypeRange,{"2","2?"})), FALSE, TRUE)), ""))</f>
        <v/>
      </c>
      <c r="Q476" s="169" t="str">
        <f>IF(""=$F476,"",IF(450=$F476,0&lt;COUNTIFS(WeightRange,"&gt;="&amp;$I476,DOSRange,$D476,EAPGRange,$F476,PaidRange,"EAPG")-COUNTIFS($I476:$I$520,$I476,$D476:$D$520,$D476,$F476:$F$520,$F476,$C476:$C$520,"EAPG"),FALSE))</f>
        <v/>
      </c>
      <c r="R476" s="169" t="str" cm="1">
        <f t="array" ref="R476">IF(""=$F476,"",AND("Yes"=$L476,0&lt;SUM(COUNTIFS(WeightRange,"&gt;"&amp;0,DOSRange,$D476,TypeRange,{"2","3","21","22","23","25"}))))</f>
        <v/>
      </c>
      <c r="S476" s="170" t="str">
        <f t="shared" si="65"/>
        <v/>
      </c>
      <c r="T476" s="138"/>
      <c r="U476" s="177" t="str">
        <f t="shared" si="60"/>
        <v/>
      </c>
      <c r="V476" s="171" t="str">
        <f>IF($F476="","",MAX(0.25,IF(AND("2"=$J476,1&lt;COUNTIF(TypeRange,2)),0.5^(COUNTIFS(TypeRange,"2",DOSRange,$D476,WeightRange,"&gt;="&amp;$I476)-COUNTIFS($J476:$J$520,"2",$D476:$D$520,$D476,$I476:$I$520,$I476)),1)))</f>
        <v/>
      </c>
      <c r="W476" s="171" t="str">
        <f>IF($F476="","",MAX(0.25,IF(AND("Yes"=$O476,1&lt;COUNTIFS(AncDiscoRange,"Yes",DOSRange,$D476,EAPGRange,$F476,PaidRange,"EAPG")),0.5^(COUNTIFS(AncDiscoRange,"Yes",WeightRange,"&gt;="&amp;$I476,DOSRange,$D476,EAPGRange,$F476,PaidRange,"EAPG")-COUNTIFS($O476:$O$520,"Yes",$I476:$I$520,$I476,$D476:$D$520,$D476,$F476:$F$520,$F476,$C476:$C$520,"EAPG")),1)))</f>
        <v/>
      </c>
      <c r="X476" s="172" t="str">
        <f t="shared" si="61"/>
        <v/>
      </c>
      <c r="Y476" s="138"/>
      <c r="Z476" s="173" t="str">
        <f t="shared" si="62"/>
        <v/>
      </c>
      <c r="AA476" s="174" t="str">
        <f t="shared" si="66"/>
        <v/>
      </c>
      <c r="AB476" s="175" t="str">
        <f t="shared" si="63"/>
        <v/>
      </c>
    </row>
    <row r="477" spans="2:28" ht="15" x14ac:dyDescent="0.25">
      <c r="B477" s="163">
        <f t="shared" si="67"/>
        <v>457</v>
      </c>
      <c r="C477" s="119"/>
      <c r="D477" s="190"/>
      <c r="E477" s="165"/>
      <c r="F477" s="166"/>
      <c r="G477" s="169" t="str">
        <f>IF(""=F477,"",MATCH(1*$F477,'EAPG Table'!$B:$B,0))</f>
        <v/>
      </c>
      <c r="H477" s="165" t="str" cm="1">
        <f t="array" ref="H477">IF($F477="","",INDEX('EAPG Table'!$C:$C,$G477))</f>
        <v/>
      </c>
      <c r="I477" s="167" t="str" cm="1">
        <f t="array" ref="I477">IF($F477="","",IF("EAPG"&lt;&gt;C477,0,INDEX('EAPG Table'!$I:$I,$G477)))</f>
        <v/>
      </c>
      <c r="J477" s="138" t="str" cm="1">
        <f t="array" ref="J477">IF($F477="", "", INDEX('EAPG Table'!$D:$D, $G477))</f>
        <v/>
      </c>
      <c r="K477" s="119"/>
      <c r="L477" s="224" t="str" cm="1">
        <f t="array" ref="L477">IF(""=$F477,"",TRIM(INDEX('EAPG Table'!$F:$F,$G477)))</f>
        <v/>
      </c>
      <c r="M477" s="163"/>
      <c r="N477" s="138" t="str">
        <f t="shared" si="64"/>
        <v/>
      </c>
      <c r="O477" s="138" t="str">
        <f t="shared" si="59"/>
        <v/>
      </c>
      <c r="P477" s="169" t="str" cm="1">
        <f t="array" ref="P477">IF(""=$F477,"",IF(450=1*$F477,  IF(0&lt;COUNTIFS(WeightRange,"&gt;"&amp;0,TypeRange,"2"), TRUE, IF(AND(0&lt;COUNTIFS(WeightRange,"&gt;"&amp;0,TypeRange,"3"),0=COUNTIFS(WeightRange,"&gt;"&amp;0,TypeRange,{"2","2?"})), FALSE, TRUE)), ""))</f>
        <v/>
      </c>
      <c r="Q477" s="169" t="str">
        <f>IF(""=$F477,"",IF(450=$F477,0&lt;COUNTIFS(WeightRange,"&gt;="&amp;$I477,DOSRange,$D477,EAPGRange,$F477,PaidRange,"EAPG")-COUNTIFS($I477:$I$520,$I477,$D477:$D$520,$D477,$F477:$F$520,$F477,$C477:$C$520,"EAPG"),FALSE))</f>
        <v/>
      </c>
      <c r="R477" s="169" t="str" cm="1">
        <f t="array" ref="R477">IF(""=$F477,"",AND("Yes"=$L477,0&lt;SUM(COUNTIFS(WeightRange,"&gt;"&amp;0,DOSRange,$D477,TypeRange,{"2","3","21","22","23","25"}))))</f>
        <v/>
      </c>
      <c r="S477" s="170" t="str">
        <f t="shared" si="65"/>
        <v/>
      </c>
      <c r="T477" s="138"/>
      <c r="U477" s="177" t="str">
        <f t="shared" si="60"/>
        <v/>
      </c>
      <c r="V477" s="171" t="str">
        <f>IF($F477="","",MAX(0.25,IF(AND("2"=$J477,1&lt;COUNTIF(TypeRange,2)),0.5^(COUNTIFS(TypeRange,"2",DOSRange,$D477,WeightRange,"&gt;="&amp;$I477)-COUNTIFS($J477:$J$520,"2",$D477:$D$520,$D477,$I477:$I$520,$I477)),1)))</f>
        <v/>
      </c>
      <c r="W477" s="171" t="str">
        <f>IF($F477="","",MAX(0.25,IF(AND("Yes"=$O477,1&lt;COUNTIFS(AncDiscoRange,"Yes",DOSRange,$D477,EAPGRange,$F477,PaidRange,"EAPG")),0.5^(COUNTIFS(AncDiscoRange,"Yes",WeightRange,"&gt;="&amp;$I477,DOSRange,$D477,EAPGRange,$F477,PaidRange,"EAPG")-COUNTIFS($O477:$O$520,"Yes",$I477:$I$520,$I477,$D477:$D$520,$D477,$F477:$F$520,$F477,$C477:$C$520,"EAPG")),1)))</f>
        <v/>
      </c>
      <c r="X477" s="172" t="str">
        <f t="shared" si="61"/>
        <v/>
      </c>
      <c r="Y477" s="138"/>
      <c r="Z477" s="173" t="str">
        <f t="shared" si="62"/>
        <v/>
      </c>
      <c r="AA477" s="174" t="str">
        <f t="shared" si="66"/>
        <v/>
      </c>
      <c r="AB477" s="175" t="str">
        <f t="shared" si="63"/>
        <v/>
      </c>
    </row>
    <row r="478" spans="2:28" ht="15" x14ac:dyDescent="0.25">
      <c r="B478" s="163">
        <f t="shared" si="67"/>
        <v>458</v>
      </c>
      <c r="C478" s="119"/>
      <c r="D478" s="190"/>
      <c r="E478" s="165"/>
      <c r="F478" s="166"/>
      <c r="G478" s="169" t="str">
        <f>IF(""=F478,"",MATCH(1*$F478,'EAPG Table'!$B:$B,0))</f>
        <v/>
      </c>
      <c r="H478" s="165" t="str" cm="1">
        <f t="array" ref="H478">IF($F478="","",INDEX('EAPG Table'!$C:$C,$G478))</f>
        <v/>
      </c>
      <c r="I478" s="167" t="str" cm="1">
        <f t="array" ref="I478">IF($F478="","",IF("EAPG"&lt;&gt;C478,0,INDEX('EAPG Table'!$I:$I,$G478)))</f>
        <v/>
      </c>
      <c r="J478" s="138" t="str" cm="1">
        <f t="array" ref="J478">IF($F478="", "", INDEX('EAPG Table'!$D:$D, $G478))</f>
        <v/>
      </c>
      <c r="K478" s="119"/>
      <c r="L478" s="224" t="str" cm="1">
        <f t="array" ref="L478">IF(""=$F478,"",TRIM(INDEX('EAPG Table'!$F:$F,$G478)))</f>
        <v/>
      </c>
      <c r="M478" s="163"/>
      <c r="N478" s="138" t="str">
        <f t="shared" si="64"/>
        <v/>
      </c>
      <c r="O478" s="138" t="str">
        <f t="shared" si="59"/>
        <v/>
      </c>
      <c r="P478" s="169" t="str" cm="1">
        <f t="array" ref="P478">IF(""=$F478,"",IF(450=1*$F478,  IF(0&lt;COUNTIFS(WeightRange,"&gt;"&amp;0,TypeRange,"2"), TRUE, IF(AND(0&lt;COUNTIFS(WeightRange,"&gt;"&amp;0,TypeRange,"3"),0=COUNTIFS(WeightRange,"&gt;"&amp;0,TypeRange,{"2","2?"})), FALSE, TRUE)), ""))</f>
        <v/>
      </c>
      <c r="Q478" s="169" t="str">
        <f>IF(""=$F478,"",IF(450=$F478,0&lt;COUNTIFS(WeightRange,"&gt;="&amp;$I478,DOSRange,$D478,EAPGRange,$F478,PaidRange,"EAPG")-COUNTIFS($I478:$I$520,$I478,$D478:$D$520,$D478,$F478:$F$520,$F478,$C478:$C$520,"EAPG"),FALSE))</f>
        <v/>
      </c>
      <c r="R478" s="169" t="str" cm="1">
        <f t="array" ref="R478">IF(""=$F478,"",AND("Yes"=$L478,0&lt;SUM(COUNTIFS(WeightRange,"&gt;"&amp;0,DOSRange,$D478,TypeRange,{"2","3","21","22","23","25"}))))</f>
        <v/>
      </c>
      <c r="S478" s="170" t="str">
        <f t="shared" si="65"/>
        <v/>
      </c>
      <c r="T478" s="138"/>
      <c r="U478" s="177" t="str">
        <f t="shared" si="60"/>
        <v/>
      </c>
      <c r="V478" s="171" t="str">
        <f>IF($F478="","",MAX(0.25,IF(AND("2"=$J478,1&lt;COUNTIF(TypeRange,2)),0.5^(COUNTIFS(TypeRange,"2",DOSRange,$D478,WeightRange,"&gt;="&amp;$I478)-COUNTIFS($J478:$J$520,"2",$D478:$D$520,$D478,$I478:$I$520,$I478)),1)))</f>
        <v/>
      </c>
      <c r="W478" s="171" t="str">
        <f>IF($F478="","",MAX(0.25,IF(AND("Yes"=$O478,1&lt;COUNTIFS(AncDiscoRange,"Yes",DOSRange,$D478,EAPGRange,$F478,PaidRange,"EAPG")),0.5^(COUNTIFS(AncDiscoRange,"Yes",WeightRange,"&gt;="&amp;$I478,DOSRange,$D478,EAPGRange,$F478,PaidRange,"EAPG")-COUNTIFS($O478:$O$520,"Yes",$I478:$I$520,$I478,$D478:$D$520,$D478,$F478:$F$520,$F478,$C478:$C$520,"EAPG")),1)))</f>
        <v/>
      </c>
      <c r="X478" s="172" t="str">
        <f t="shared" si="61"/>
        <v/>
      </c>
      <c r="Y478" s="138"/>
      <c r="Z478" s="173" t="str">
        <f t="shared" si="62"/>
        <v/>
      </c>
      <c r="AA478" s="174" t="str">
        <f t="shared" si="66"/>
        <v/>
      </c>
      <c r="AB478" s="175" t="str">
        <f t="shared" si="63"/>
        <v/>
      </c>
    </row>
    <row r="479" spans="2:28" ht="15" x14ac:dyDescent="0.25">
      <c r="B479" s="163">
        <f t="shared" si="67"/>
        <v>459</v>
      </c>
      <c r="C479" s="119"/>
      <c r="D479" s="190"/>
      <c r="E479" s="165"/>
      <c r="F479" s="166"/>
      <c r="G479" s="169" t="str">
        <f>IF(""=F479,"",MATCH(1*$F479,'EAPG Table'!$B:$B,0))</f>
        <v/>
      </c>
      <c r="H479" s="165" t="str" cm="1">
        <f t="array" ref="H479">IF($F479="","",INDEX('EAPG Table'!$C:$C,$G479))</f>
        <v/>
      </c>
      <c r="I479" s="167" t="str" cm="1">
        <f t="array" ref="I479">IF($F479="","",IF("EAPG"&lt;&gt;C479,0,INDEX('EAPG Table'!$I:$I,$G479)))</f>
        <v/>
      </c>
      <c r="J479" s="138" t="str" cm="1">
        <f t="array" ref="J479">IF($F479="", "", INDEX('EAPG Table'!$D:$D, $G479))</f>
        <v/>
      </c>
      <c r="K479" s="119"/>
      <c r="L479" s="224" t="str" cm="1">
        <f t="array" ref="L479">IF(""=$F479,"",TRIM(INDEX('EAPG Table'!$F:$F,$G479)))</f>
        <v/>
      </c>
      <c r="M479" s="163"/>
      <c r="N479" s="138" t="str">
        <f t="shared" si="64"/>
        <v/>
      </c>
      <c r="O479" s="138" t="str">
        <f t="shared" si="59"/>
        <v/>
      </c>
      <c r="P479" s="169" t="str" cm="1">
        <f t="array" ref="P479">IF(""=$F479,"",IF(450=1*$F479,  IF(0&lt;COUNTIFS(WeightRange,"&gt;"&amp;0,TypeRange,"2"), TRUE, IF(AND(0&lt;COUNTIFS(WeightRange,"&gt;"&amp;0,TypeRange,"3"),0=COUNTIFS(WeightRange,"&gt;"&amp;0,TypeRange,{"2","2?"})), FALSE, TRUE)), ""))</f>
        <v/>
      </c>
      <c r="Q479" s="169" t="str">
        <f>IF(""=$F479,"",IF(450=$F479,0&lt;COUNTIFS(WeightRange,"&gt;="&amp;$I479,DOSRange,$D479,EAPGRange,$F479,PaidRange,"EAPG")-COUNTIFS($I479:$I$520,$I479,$D479:$D$520,$D479,$F479:$F$520,$F479,$C479:$C$520,"EAPG"),FALSE))</f>
        <v/>
      </c>
      <c r="R479" s="169" t="str" cm="1">
        <f t="array" ref="R479">IF(""=$F479,"",AND("Yes"=$L479,0&lt;SUM(COUNTIFS(WeightRange,"&gt;"&amp;0,DOSRange,$D479,TypeRange,{"2","3","21","22","23","25"}))))</f>
        <v/>
      </c>
      <c r="S479" s="170" t="str">
        <f t="shared" si="65"/>
        <v/>
      </c>
      <c r="T479" s="138"/>
      <c r="U479" s="177" t="str">
        <f t="shared" si="60"/>
        <v/>
      </c>
      <c r="V479" s="171" t="str">
        <f>IF($F479="","",MAX(0.25,IF(AND("2"=$J479,1&lt;COUNTIF(TypeRange,2)),0.5^(COUNTIFS(TypeRange,"2",DOSRange,$D479,WeightRange,"&gt;="&amp;$I479)-COUNTIFS($J479:$J$520,"2",$D479:$D$520,$D479,$I479:$I$520,$I479)),1)))</f>
        <v/>
      </c>
      <c r="W479" s="171" t="str">
        <f>IF($F479="","",MAX(0.25,IF(AND("Yes"=$O479,1&lt;COUNTIFS(AncDiscoRange,"Yes",DOSRange,$D479,EAPGRange,$F479,PaidRange,"EAPG")),0.5^(COUNTIFS(AncDiscoRange,"Yes",WeightRange,"&gt;="&amp;$I479,DOSRange,$D479,EAPGRange,$F479,PaidRange,"EAPG")-COUNTIFS($O479:$O$520,"Yes",$I479:$I$520,$I479,$D479:$D$520,$D479,$F479:$F$520,$F479,$C479:$C$520,"EAPG")),1)))</f>
        <v/>
      </c>
      <c r="X479" s="172" t="str">
        <f t="shared" si="61"/>
        <v/>
      </c>
      <c r="Y479" s="138"/>
      <c r="Z479" s="173" t="str">
        <f t="shared" si="62"/>
        <v/>
      </c>
      <c r="AA479" s="174" t="str">
        <f t="shared" si="66"/>
        <v/>
      </c>
      <c r="AB479" s="175" t="str">
        <f t="shared" si="63"/>
        <v/>
      </c>
    </row>
    <row r="480" spans="2:28" ht="15" x14ac:dyDescent="0.25">
      <c r="B480" s="178">
        <f t="shared" si="67"/>
        <v>460</v>
      </c>
      <c r="C480" s="120"/>
      <c r="D480" s="191"/>
      <c r="E480" s="179"/>
      <c r="F480" s="166"/>
      <c r="G480" s="182" t="str">
        <f>IF(""=F480,"",MATCH(1*$F480,'EAPG Table'!$B:$B,0))</f>
        <v/>
      </c>
      <c r="H480" s="179" t="str" cm="1">
        <f t="array" ref="H480">IF($F480="","",INDEX('EAPG Table'!$C:$C,$G480))</f>
        <v/>
      </c>
      <c r="I480" s="180" t="str" cm="1">
        <f t="array" ref="I480">IF($F480="","",IF("EAPG"&lt;&gt;C480,0,INDEX('EAPG Table'!$I:$I,$G480)))</f>
        <v/>
      </c>
      <c r="J480" s="181" t="str" cm="1">
        <f t="array" ref="J480">IF($F480="", "", INDEX('EAPG Table'!$D:$D, $G480))</f>
        <v/>
      </c>
      <c r="K480" s="120"/>
      <c r="L480" s="225" t="str" cm="1">
        <f t="array" ref="L480">IF(""=$F480,"",TRIM(INDEX('EAPG Table'!$F:$F,$G480)))</f>
        <v/>
      </c>
      <c r="M480" s="163"/>
      <c r="N480" s="181" t="str">
        <f t="shared" si="64"/>
        <v/>
      </c>
      <c r="O480" s="181" t="str">
        <f t="shared" si="59"/>
        <v/>
      </c>
      <c r="P480" s="182" t="str" cm="1">
        <f t="array" ref="P480">IF(""=$F480,"",IF(450=1*$F480,  IF(0&lt;COUNTIFS(WeightRange,"&gt;"&amp;0,TypeRange,"2"), TRUE, IF(AND(0&lt;COUNTIFS(WeightRange,"&gt;"&amp;0,TypeRange,"3"),0=COUNTIFS(WeightRange,"&gt;"&amp;0,TypeRange,{"2","2?"})), FALSE, TRUE)), ""))</f>
        <v/>
      </c>
      <c r="Q480" s="182" t="str">
        <f>IF(""=$F480,"",IF(450=$F480,0&lt;COUNTIFS(WeightRange,"&gt;="&amp;$I480,DOSRange,$D480,EAPGRange,$F480,PaidRange,"EAPG")-COUNTIFS($I480:$I$520,$I480,$D480:$D$520,$D480,$F480:$F$520,$F480,$C480:$C$520,"EAPG"),FALSE))</f>
        <v/>
      </c>
      <c r="R480" s="182" t="str" cm="1">
        <f t="array" ref="R480">IF(""=$F480,"",AND("Yes"=$L480,0&lt;SUM(COUNTIFS(WeightRange,"&gt;"&amp;0,DOSRange,$D480,TypeRange,{"2","3","21","22","23","25"}))))</f>
        <v/>
      </c>
      <c r="S480" s="183" t="str">
        <f t="shared" si="65"/>
        <v/>
      </c>
      <c r="T480" s="138"/>
      <c r="U480" s="184" t="str">
        <f t="shared" si="60"/>
        <v/>
      </c>
      <c r="V480" s="185" t="str">
        <f>IF($F480="","",MAX(0.25,IF(AND("2"=$J480,1&lt;COUNTIF(TypeRange,2)),0.5^(COUNTIFS(TypeRange,"2",DOSRange,$D480,WeightRange,"&gt;="&amp;$I480)-COUNTIFS($J480:$J$520,"2",$D480:$D$520,$D480,$I480:$I$520,$I480)),1)))</f>
        <v/>
      </c>
      <c r="W480" s="185" t="str">
        <f>IF($F480="","",MAX(0.25,IF(AND("Yes"=$O480,1&lt;COUNTIFS(AncDiscoRange,"Yes",DOSRange,$D480,EAPGRange,$F480,PaidRange,"EAPG")),0.5^(COUNTIFS(AncDiscoRange,"Yes",WeightRange,"&gt;="&amp;$I480,DOSRange,$D480,EAPGRange,$F480,PaidRange,"EAPG")-COUNTIFS($O480:$O$520,"Yes",$I480:$I$520,$I480,$D480:$D$520,$D480,$F480:$F$520,$F480,$C480:$C$520,"EAPG")),1)))</f>
        <v/>
      </c>
      <c r="X480" s="186" t="str">
        <f t="shared" si="61"/>
        <v/>
      </c>
      <c r="Y480" s="138"/>
      <c r="Z480" s="187" t="str">
        <f t="shared" si="62"/>
        <v/>
      </c>
      <c r="AA480" s="188" t="str">
        <f t="shared" si="66"/>
        <v/>
      </c>
      <c r="AB480" s="189" t="str">
        <f t="shared" si="63"/>
        <v/>
      </c>
    </row>
    <row r="481" spans="2:28" ht="15" x14ac:dyDescent="0.25">
      <c r="B481" s="163">
        <f t="shared" si="67"/>
        <v>461</v>
      </c>
      <c r="C481" s="119"/>
      <c r="D481" s="190"/>
      <c r="E481" s="165"/>
      <c r="F481" s="166"/>
      <c r="G481" s="169" t="str">
        <f>IF(""=F481,"",MATCH(1*$F481,'EAPG Table'!$B:$B,0))</f>
        <v/>
      </c>
      <c r="H481" s="165" t="str" cm="1">
        <f t="array" ref="H481">IF($F481="","",INDEX('EAPG Table'!$C:$C,$G481))</f>
        <v/>
      </c>
      <c r="I481" s="167" t="str" cm="1">
        <f t="array" ref="I481">IF($F481="","",IF("EAPG"&lt;&gt;C481,0,INDEX('EAPG Table'!$I:$I,$G481)))</f>
        <v/>
      </c>
      <c r="J481" s="138" t="str" cm="1">
        <f t="array" ref="J481">IF($F481="", "", INDEX('EAPG Table'!$D:$D, $G481))</f>
        <v/>
      </c>
      <c r="K481" s="119"/>
      <c r="L481" s="224" t="str" cm="1">
        <f t="array" ref="L481">IF(""=$F481,"",TRIM(INDEX('EAPG Table'!$F:$F,$G481)))</f>
        <v/>
      </c>
      <c r="M481" s="163"/>
      <c r="N481" s="138" t="str">
        <f t="shared" si="64"/>
        <v/>
      </c>
      <c r="O481" s="138" t="str">
        <f t="shared" si="59"/>
        <v/>
      </c>
      <c r="P481" s="169" t="str" cm="1">
        <f t="array" ref="P481">IF(""=$F481,"",IF(450=1*$F481,  IF(0&lt;COUNTIFS(WeightRange,"&gt;"&amp;0,TypeRange,"2"), TRUE, IF(AND(0&lt;COUNTIFS(WeightRange,"&gt;"&amp;0,TypeRange,"3"),0=COUNTIFS(WeightRange,"&gt;"&amp;0,TypeRange,{"2","2?"})), FALSE, TRUE)), ""))</f>
        <v/>
      </c>
      <c r="Q481" s="169" t="str">
        <f>IF(""=$F481,"",IF(450=$F481,0&lt;COUNTIFS(WeightRange,"&gt;="&amp;$I481,DOSRange,$D481,EAPGRange,$F481,PaidRange,"EAPG")-COUNTIFS($I481:$I$520,$I481,$D481:$D$520,$D481,$F481:$F$520,$F481,$C481:$C$520,"EAPG"),FALSE))</f>
        <v/>
      </c>
      <c r="R481" s="169" t="str" cm="1">
        <f t="array" ref="R481">IF(""=$F481,"",AND("Yes"=$L481,0&lt;SUM(COUNTIFS(WeightRange,"&gt;"&amp;0,DOSRange,$D481,TypeRange,{"2","3","21","22","23","25"}))))</f>
        <v/>
      </c>
      <c r="S481" s="170" t="str">
        <f t="shared" si="65"/>
        <v/>
      </c>
      <c r="T481" s="138"/>
      <c r="U481" s="177" t="str">
        <f t="shared" si="60"/>
        <v/>
      </c>
      <c r="V481" s="171" t="str">
        <f>IF($F481="","",MAX(0.25,IF(AND("2"=$J481,1&lt;COUNTIF(TypeRange,2)),0.5^(COUNTIFS(TypeRange,"2",DOSRange,$D481,WeightRange,"&gt;="&amp;$I481)-COUNTIFS($J481:$J$520,"2",$D481:$D$520,$D481,$I481:$I$520,$I481)),1)))</f>
        <v/>
      </c>
      <c r="W481" s="171" t="str">
        <f>IF($F481="","",MAX(0.25,IF(AND("Yes"=$O481,1&lt;COUNTIFS(AncDiscoRange,"Yes",DOSRange,$D481,EAPGRange,$F481,PaidRange,"EAPG")),0.5^(COUNTIFS(AncDiscoRange,"Yes",WeightRange,"&gt;="&amp;$I481,DOSRange,$D481,EAPGRange,$F481,PaidRange,"EAPG")-COUNTIFS($O481:$O$520,"Yes",$I481:$I$520,$I481,$D481:$D$520,$D481,$F481:$F$520,$F481,$C481:$C$520,"EAPG")),1)))</f>
        <v/>
      </c>
      <c r="X481" s="172" t="str">
        <f t="shared" si="61"/>
        <v/>
      </c>
      <c r="Y481" s="138"/>
      <c r="Z481" s="173" t="str">
        <f t="shared" si="62"/>
        <v/>
      </c>
      <c r="AA481" s="174" t="str">
        <f t="shared" si="66"/>
        <v/>
      </c>
      <c r="AB481" s="175" t="str">
        <f t="shared" si="63"/>
        <v/>
      </c>
    </row>
    <row r="482" spans="2:28" ht="15" x14ac:dyDescent="0.25">
      <c r="B482" s="163">
        <f t="shared" si="67"/>
        <v>462</v>
      </c>
      <c r="C482" s="119"/>
      <c r="D482" s="190"/>
      <c r="E482" s="165"/>
      <c r="F482" s="166"/>
      <c r="G482" s="169" t="str">
        <f>IF(""=F482,"",MATCH(1*$F482,'EAPG Table'!$B:$B,0))</f>
        <v/>
      </c>
      <c r="H482" s="165" t="str" cm="1">
        <f t="array" ref="H482">IF($F482="","",INDEX('EAPG Table'!$C:$C,$G482))</f>
        <v/>
      </c>
      <c r="I482" s="167" t="str" cm="1">
        <f t="array" ref="I482">IF($F482="","",IF("EAPG"&lt;&gt;C482,0,INDEX('EAPG Table'!$I:$I,$G482)))</f>
        <v/>
      </c>
      <c r="J482" s="138" t="str" cm="1">
        <f t="array" ref="J482">IF($F482="", "", INDEX('EAPG Table'!$D:$D, $G482))</f>
        <v/>
      </c>
      <c r="K482" s="119"/>
      <c r="L482" s="224" t="str" cm="1">
        <f t="array" ref="L482">IF(""=$F482,"",TRIM(INDEX('EAPG Table'!$F:$F,$G482)))</f>
        <v/>
      </c>
      <c r="M482" s="163"/>
      <c r="N482" s="138" t="str">
        <f t="shared" si="64"/>
        <v/>
      </c>
      <c r="O482" s="138" t="str">
        <f t="shared" si="59"/>
        <v/>
      </c>
      <c r="P482" s="169" t="str" cm="1">
        <f t="array" ref="P482">IF(""=$F482,"",IF(450=1*$F482,  IF(0&lt;COUNTIFS(WeightRange,"&gt;"&amp;0,TypeRange,"2"), TRUE, IF(AND(0&lt;COUNTIFS(WeightRange,"&gt;"&amp;0,TypeRange,"3"),0=COUNTIFS(WeightRange,"&gt;"&amp;0,TypeRange,{"2","2?"})), FALSE, TRUE)), ""))</f>
        <v/>
      </c>
      <c r="Q482" s="169" t="str">
        <f>IF(""=$F482,"",IF(450=$F482,0&lt;COUNTIFS(WeightRange,"&gt;="&amp;$I482,DOSRange,$D482,EAPGRange,$F482,PaidRange,"EAPG")-COUNTIFS($I482:$I$520,$I482,$D482:$D$520,$D482,$F482:$F$520,$F482,$C482:$C$520,"EAPG"),FALSE))</f>
        <v/>
      </c>
      <c r="R482" s="169" t="str" cm="1">
        <f t="array" ref="R482">IF(""=$F482,"",AND("Yes"=$L482,0&lt;SUM(COUNTIFS(WeightRange,"&gt;"&amp;0,DOSRange,$D482,TypeRange,{"2","3","21","22","23","25"}))))</f>
        <v/>
      </c>
      <c r="S482" s="170" t="str">
        <f t="shared" si="65"/>
        <v/>
      </c>
      <c r="T482" s="138"/>
      <c r="U482" s="177" t="str">
        <f t="shared" si="60"/>
        <v/>
      </c>
      <c r="V482" s="171" t="str">
        <f>IF($F482="","",MAX(0.25,IF(AND("2"=$J482,1&lt;COUNTIF(TypeRange,2)),0.5^(COUNTIFS(TypeRange,"2",DOSRange,$D482,WeightRange,"&gt;="&amp;$I482)-COUNTIFS($J482:$J$520,"2",$D482:$D$520,$D482,$I482:$I$520,$I482)),1)))</f>
        <v/>
      </c>
      <c r="W482" s="171" t="str">
        <f>IF($F482="","",MAX(0.25,IF(AND("Yes"=$O482,1&lt;COUNTIFS(AncDiscoRange,"Yes",DOSRange,$D482,EAPGRange,$F482,PaidRange,"EAPG")),0.5^(COUNTIFS(AncDiscoRange,"Yes",WeightRange,"&gt;="&amp;$I482,DOSRange,$D482,EAPGRange,$F482,PaidRange,"EAPG")-COUNTIFS($O482:$O$520,"Yes",$I482:$I$520,$I482,$D482:$D$520,$D482,$F482:$F$520,$F482,$C482:$C$520,"EAPG")),1)))</f>
        <v/>
      </c>
      <c r="X482" s="172" t="str">
        <f t="shared" si="61"/>
        <v/>
      </c>
      <c r="Y482" s="138"/>
      <c r="Z482" s="173" t="str">
        <f t="shared" si="62"/>
        <v/>
      </c>
      <c r="AA482" s="174" t="str">
        <f t="shared" si="66"/>
        <v/>
      </c>
      <c r="AB482" s="175" t="str">
        <f t="shared" si="63"/>
        <v/>
      </c>
    </row>
    <row r="483" spans="2:28" ht="15" x14ac:dyDescent="0.25">
      <c r="B483" s="163">
        <f t="shared" si="67"/>
        <v>463</v>
      </c>
      <c r="C483" s="119"/>
      <c r="D483" s="190"/>
      <c r="E483" s="165"/>
      <c r="F483" s="166"/>
      <c r="G483" s="169" t="str">
        <f>IF(""=F483,"",MATCH(1*$F483,'EAPG Table'!$B:$B,0))</f>
        <v/>
      </c>
      <c r="H483" s="165" t="str" cm="1">
        <f t="array" ref="H483">IF($F483="","",INDEX('EAPG Table'!$C:$C,$G483))</f>
        <v/>
      </c>
      <c r="I483" s="167" t="str" cm="1">
        <f t="array" ref="I483">IF($F483="","",IF("EAPG"&lt;&gt;C483,0,INDEX('EAPG Table'!$I:$I,$G483)))</f>
        <v/>
      </c>
      <c r="J483" s="138" t="str" cm="1">
        <f t="array" ref="J483">IF($F483="", "", INDEX('EAPG Table'!$D:$D, $G483))</f>
        <v/>
      </c>
      <c r="K483" s="119"/>
      <c r="L483" s="224" t="str" cm="1">
        <f t="array" ref="L483">IF(""=$F483,"",TRIM(INDEX('EAPG Table'!$F:$F,$G483)))</f>
        <v/>
      </c>
      <c r="M483" s="163"/>
      <c r="N483" s="138" t="str">
        <f t="shared" si="64"/>
        <v/>
      </c>
      <c r="O483" s="138" t="str">
        <f t="shared" si="59"/>
        <v/>
      </c>
      <c r="P483" s="169" t="str" cm="1">
        <f t="array" ref="P483">IF(""=$F483,"",IF(450=1*$F483,  IF(0&lt;COUNTIFS(WeightRange,"&gt;"&amp;0,TypeRange,"2"), TRUE, IF(AND(0&lt;COUNTIFS(WeightRange,"&gt;"&amp;0,TypeRange,"3"),0=COUNTIFS(WeightRange,"&gt;"&amp;0,TypeRange,{"2","2?"})), FALSE, TRUE)), ""))</f>
        <v/>
      </c>
      <c r="Q483" s="169" t="str">
        <f>IF(""=$F483,"",IF(450=$F483,0&lt;COUNTIFS(WeightRange,"&gt;="&amp;$I483,DOSRange,$D483,EAPGRange,$F483,PaidRange,"EAPG")-COUNTIFS($I483:$I$520,$I483,$D483:$D$520,$D483,$F483:$F$520,$F483,$C483:$C$520,"EAPG"),FALSE))</f>
        <v/>
      </c>
      <c r="R483" s="169" t="str" cm="1">
        <f t="array" ref="R483">IF(""=$F483,"",AND("Yes"=$L483,0&lt;SUM(COUNTIFS(WeightRange,"&gt;"&amp;0,DOSRange,$D483,TypeRange,{"2","3","21","22","23","25"}))))</f>
        <v/>
      </c>
      <c r="S483" s="170" t="str">
        <f t="shared" si="65"/>
        <v/>
      </c>
      <c r="T483" s="138"/>
      <c r="U483" s="177" t="str">
        <f t="shared" si="60"/>
        <v/>
      </c>
      <c r="V483" s="171" t="str">
        <f>IF($F483="","",MAX(0.25,IF(AND("2"=$J483,1&lt;COUNTIF(TypeRange,2)),0.5^(COUNTIFS(TypeRange,"2",DOSRange,$D483,WeightRange,"&gt;="&amp;$I483)-COUNTIFS($J483:$J$520,"2",$D483:$D$520,$D483,$I483:$I$520,$I483)),1)))</f>
        <v/>
      </c>
      <c r="W483" s="171" t="str">
        <f>IF($F483="","",MAX(0.25,IF(AND("Yes"=$O483,1&lt;COUNTIFS(AncDiscoRange,"Yes",DOSRange,$D483,EAPGRange,$F483,PaidRange,"EAPG")),0.5^(COUNTIFS(AncDiscoRange,"Yes",WeightRange,"&gt;="&amp;$I483,DOSRange,$D483,EAPGRange,$F483,PaidRange,"EAPG")-COUNTIFS($O483:$O$520,"Yes",$I483:$I$520,$I483,$D483:$D$520,$D483,$F483:$F$520,$F483,$C483:$C$520,"EAPG")),1)))</f>
        <v/>
      </c>
      <c r="X483" s="172" t="str">
        <f t="shared" si="61"/>
        <v/>
      </c>
      <c r="Y483" s="138"/>
      <c r="Z483" s="173" t="str">
        <f t="shared" si="62"/>
        <v/>
      </c>
      <c r="AA483" s="174" t="str">
        <f t="shared" si="66"/>
        <v/>
      </c>
      <c r="AB483" s="175" t="str">
        <f t="shared" si="63"/>
        <v/>
      </c>
    </row>
    <row r="484" spans="2:28" ht="15" x14ac:dyDescent="0.25">
      <c r="B484" s="163">
        <f t="shared" si="67"/>
        <v>464</v>
      </c>
      <c r="C484" s="119"/>
      <c r="D484" s="190"/>
      <c r="E484" s="165"/>
      <c r="F484" s="166"/>
      <c r="G484" s="169" t="str">
        <f>IF(""=F484,"",MATCH(1*$F484,'EAPG Table'!$B:$B,0))</f>
        <v/>
      </c>
      <c r="H484" s="165" t="str" cm="1">
        <f t="array" ref="H484">IF($F484="","",INDEX('EAPG Table'!$C:$C,$G484))</f>
        <v/>
      </c>
      <c r="I484" s="167" t="str" cm="1">
        <f t="array" ref="I484">IF($F484="","",IF("EAPG"&lt;&gt;C484,0,INDEX('EAPG Table'!$I:$I,$G484)))</f>
        <v/>
      </c>
      <c r="J484" s="138" t="str" cm="1">
        <f t="array" ref="J484">IF($F484="", "", INDEX('EAPG Table'!$D:$D, $G484))</f>
        <v/>
      </c>
      <c r="K484" s="119"/>
      <c r="L484" s="224" t="str" cm="1">
        <f t="array" ref="L484">IF(""=$F484,"",TRIM(INDEX('EAPG Table'!$F:$F,$G484)))</f>
        <v/>
      </c>
      <c r="M484" s="163"/>
      <c r="N484" s="138" t="str">
        <f t="shared" si="64"/>
        <v/>
      </c>
      <c r="O484" s="138" t="str">
        <f t="shared" si="59"/>
        <v/>
      </c>
      <c r="P484" s="169" t="str" cm="1">
        <f t="array" ref="P484">IF(""=$F484,"",IF(450=1*$F484,  IF(0&lt;COUNTIFS(WeightRange,"&gt;"&amp;0,TypeRange,"2"), TRUE, IF(AND(0&lt;COUNTIFS(WeightRange,"&gt;"&amp;0,TypeRange,"3"),0=COUNTIFS(WeightRange,"&gt;"&amp;0,TypeRange,{"2","2?"})), FALSE, TRUE)), ""))</f>
        <v/>
      </c>
      <c r="Q484" s="169" t="str">
        <f>IF(""=$F484,"",IF(450=$F484,0&lt;COUNTIFS(WeightRange,"&gt;="&amp;$I484,DOSRange,$D484,EAPGRange,$F484,PaidRange,"EAPG")-COUNTIFS($I484:$I$520,$I484,$D484:$D$520,$D484,$F484:$F$520,$F484,$C484:$C$520,"EAPG"),FALSE))</f>
        <v/>
      </c>
      <c r="R484" s="169" t="str" cm="1">
        <f t="array" ref="R484">IF(""=$F484,"",AND("Yes"=$L484,0&lt;SUM(COUNTIFS(WeightRange,"&gt;"&amp;0,DOSRange,$D484,TypeRange,{"2","3","21","22","23","25"}))))</f>
        <v/>
      </c>
      <c r="S484" s="170" t="str">
        <f t="shared" si="65"/>
        <v/>
      </c>
      <c r="T484" s="138"/>
      <c r="U484" s="177" t="str">
        <f t="shared" si="60"/>
        <v/>
      </c>
      <c r="V484" s="171" t="str">
        <f>IF($F484="","",MAX(0.25,IF(AND("2"=$J484,1&lt;COUNTIF(TypeRange,2)),0.5^(COUNTIFS(TypeRange,"2",DOSRange,$D484,WeightRange,"&gt;="&amp;$I484)-COUNTIFS($J484:$J$520,"2",$D484:$D$520,$D484,$I484:$I$520,$I484)),1)))</f>
        <v/>
      </c>
      <c r="W484" s="171" t="str">
        <f>IF($F484="","",MAX(0.25,IF(AND("Yes"=$O484,1&lt;COUNTIFS(AncDiscoRange,"Yes",DOSRange,$D484,EAPGRange,$F484,PaidRange,"EAPG")),0.5^(COUNTIFS(AncDiscoRange,"Yes",WeightRange,"&gt;="&amp;$I484,DOSRange,$D484,EAPGRange,$F484,PaidRange,"EAPG")-COUNTIFS($O484:$O$520,"Yes",$I484:$I$520,$I484,$D484:$D$520,$D484,$F484:$F$520,$F484,$C484:$C$520,"EAPG")),1)))</f>
        <v/>
      </c>
      <c r="X484" s="172" t="str">
        <f t="shared" si="61"/>
        <v/>
      </c>
      <c r="Y484" s="138"/>
      <c r="Z484" s="173" t="str">
        <f t="shared" si="62"/>
        <v/>
      </c>
      <c r="AA484" s="174" t="str">
        <f t="shared" si="66"/>
        <v/>
      </c>
      <c r="AB484" s="175" t="str">
        <f t="shared" si="63"/>
        <v/>
      </c>
    </row>
    <row r="485" spans="2:28" ht="15" x14ac:dyDescent="0.25">
      <c r="B485" s="178">
        <f t="shared" si="67"/>
        <v>465</v>
      </c>
      <c r="C485" s="120"/>
      <c r="D485" s="191"/>
      <c r="E485" s="179"/>
      <c r="F485" s="166"/>
      <c r="G485" s="182" t="str">
        <f>IF(""=F485,"",MATCH(1*$F485,'EAPG Table'!$B:$B,0))</f>
        <v/>
      </c>
      <c r="H485" s="179" t="str" cm="1">
        <f t="array" ref="H485">IF($F485="","",INDEX('EAPG Table'!$C:$C,$G485))</f>
        <v/>
      </c>
      <c r="I485" s="180" t="str" cm="1">
        <f t="array" ref="I485">IF($F485="","",IF("EAPG"&lt;&gt;C485,0,INDEX('EAPG Table'!$I:$I,$G485)))</f>
        <v/>
      </c>
      <c r="J485" s="181" t="str" cm="1">
        <f t="array" ref="J485">IF($F485="", "", INDEX('EAPG Table'!$D:$D, $G485))</f>
        <v/>
      </c>
      <c r="K485" s="120"/>
      <c r="L485" s="225" t="str" cm="1">
        <f t="array" ref="L485">IF(""=$F485,"",TRIM(INDEX('EAPG Table'!$F:$F,$G485)))</f>
        <v/>
      </c>
      <c r="M485" s="163"/>
      <c r="N485" s="181" t="str">
        <f t="shared" si="64"/>
        <v/>
      </c>
      <c r="O485" s="181" t="str">
        <f t="shared" si="59"/>
        <v/>
      </c>
      <c r="P485" s="182" t="str" cm="1">
        <f t="array" ref="P485">IF(""=$F485,"",IF(450=1*$F485,  IF(0&lt;COUNTIFS(WeightRange,"&gt;"&amp;0,TypeRange,"2"), TRUE, IF(AND(0&lt;COUNTIFS(WeightRange,"&gt;"&amp;0,TypeRange,"3"),0=COUNTIFS(WeightRange,"&gt;"&amp;0,TypeRange,{"2","2?"})), FALSE, TRUE)), ""))</f>
        <v/>
      </c>
      <c r="Q485" s="182" t="str">
        <f>IF(""=$F485,"",IF(450=$F485,0&lt;COUNTIFS(WeightRange,"&gt;="&amp;$I485,DOSRange,$D485,EAPGRange,$F485,PaidRange,"EAPG")-COUNTIFS($I485:$I$520,$I485,$D485:$D$520,$D485,$F485:$F$520,$F485,$C485:$C$520,"EAPG"),FALSE))</f>
        <v/>
      </c>
      <c r="R485" s="182" t="str" cm="1">
        <f t="array" ref="R485">IF(""=$F485,"",AND("Yes"=$L485,0&lt;SUM(COUNTIFS(WeightRange,"&gt;"&amp;0,DOSRange,$D485,TypeRange,{"2","3","21","22","23","25"}))))</f>
        <v/>
      </c>
      <c r="S485" s="183" t="str">
        <f t="shared" si="65"/>
        <v/>
      </c>
      <c r="T485" s="138"/>
      <c r="U485" s="184" t="str">
        <f t="shared" si="60"/>
        <v/>
      </c>
      <c r="V485" s="185" t="str">
        <f>IF($F485="","",MAX(0.25,IF(AND("2"=$J485,1&lt;COUNTIF(TypeRange,2)),0.5^(COUNTIFS(TypeRange,"2",DOSRange,$D485,WeightRange,"&gt;="&amp;$I485)-COUNTIFS($J485:$J$520,"2",$D485:$D$520,$D485,$I485:$I$520,$I485)),1)))</f>
        <v/>
      </c>
      <c r="W485" s="185" t="str">
        <f>IF($F485="","",MAX(0.25,IF(AND("Yes"=$O485,1&lt;COUNTIFS(AncDiscoRange,"Yes",DOSRange,$D485,EAPGRange,$F485,PaidRange,"EAPG")),0.5^(COUNTIFS(AncDiscoRange,"Yes",WeightRange,"&gt;="&amp;$I485,DOSRange,$D485,EAPGRange,$F485,PaidRange,"EAPG")-COUNTIFS($O485:$O$520,"Yes",$I485:$I$520,$I485,$D485:$D$520,$D485,$F485:$F$520,$F485,$C485:$C$520,"EAPG")),1)))</f>
        <v/>
      </c>
      <c r="X485" s="186" t="str">
        <f t="shared" si="61"/>
        <v/>
      </c>
      <c r="Y485" s="138"/>
      <c r="Z485" s="187" t="str">
        <f t="shared" si="62"/>
        <v/>
      </c>
      <c r="AA485" s="188" t="str">
        <f t="shared" si="66"/>
        <v/>
      </c>
      <c r="AB485" s="189" t="str">
        <f t="shared" si="63"/>
        <v/>
      </c>
    </row>
    <row r="486" spans="2:28" ht="15" x14ac:dyDescent="0.25">
      <c r="B486" s="163">
        <f t="shared" si="67"/>
        <v>466</v>
      </c>
      <c r="C486" s="119"/>
      <c r="D486" s="190"/>
      <c r="E486" s="165"/>
      <c r="F486" s="166"/>
      <c r="G486" s="169" t="str">
        <f>IF(""=F486,"",MATCH(1*$F486,'EAPG Table'!$B:$B,0))</f>
        <v/>
      </c>
      <c r="H486" s="165" t="str" cm="1">
        <f t="array" ref="H486">IF($F486="","",INDEX('EAPG Table'!$C:$C,$G486))</f>
        <v/>
      </c>
      <c r="I486" s="167" t="str" cm="1">
        <f t="array" ref="I486">IF($F486="","",IF("EAPG"&lt;&gt;C486,0,INDEX('EAPG Table'!$I:$I,$G486)))</f>
        <v/>
      </c>
      <c r="J486" s="138" t="str" cm="1">
        <f t="array" ref="J486">IF($F486="", "", INDEX('EAPG Table'!$D:$D, $G486))</f>
        <v/>
      </c>
      <c r="K486" s="119"/>
      <c r="L486" s="224" t="str" cm="1">
        <f t="array" ref="L486">IF(""=$F486,"",TRIM(INDEX('EAPG Table'!$F:$F,$G486)))</f>
        <v/>
      </c>
      <c r="M486" s="163"/>
      <c r="N486" s="138" t="str">
        <f t="shared" si="64"/>
        <v/>
      </c>
      <c r="O486" s="138" t="str">
        <f t="shared" si="59"/>
        <v/>
      </c>
      <c r="P486" s="169" t="str" cm="1">
        <f t="array" ref="P486">IF(""=$F486,"",IF(450=1*$F486,  IF(0&lt;COUNTIFS(WeightRange,"&gt;"&amp;0,TypeRange,"2"), TRUE, IF(AND(0&lt;COUNTIFS(WeightRange,"&gt;"&amp;0,TypeRange,"3"),0=COUNTIFS(WeightRange,"&gt;"&amp;0,TypeRange,{"2","2?"})), FALSE, TRUE)), ""))</f>
        <v/>
      </c>
      <c r="Q486" s="169" t="str">
        <f>IF(""=$F486,"",IF(450=$F486,0&lt;COUNTIFS(WeightRange,"&gt;="&amp;$I486,DOSRange,$D486,EAPGRange,$F486,PaidRange,"EAPG")-COUNTIFS($I486:$I$520,$I486,$D486:$D$520,$D486,$F486:$F$520,$F486,$C486:$C$520,"EAPG"),FALSE))</f>
        <v/>
      </c>
      <c r="R486" s="169" t="str" cm="1">
        <f t="array" ref="R486">IF(""=$F486,"",AND("Yes"=$L486,0&lt;SUM(COUNTIFS(WeightRange,"&gt;"&amp;0,DOSRange,$D486,TypeRange,{"2","3","21","22","23","25"}))))</f>
        <v/>
      </c>
      <c r="S486" s="170" t="str">
        <f t="shared" si="65"/>
        <v/>
      </c>
      <c r="T486" s="138"/>
      <c r="U486" s="177" t="str">
        <f t="shared" si="60"/>
        <v/>
      </c>
      <c r="V486" s="171" t="str">
        <f>IF($F486="","",MAX(0.25,IF(AND("2"=$J486,1&lt;COUNTIF(TypeRange,2)),0.5^(COUNTIFS(TypeRange,"2",DOSRange,$D486,WeightRange,"&gt;="&amp;$I486)-COUNTIFS($J486:$J$520,"2",$D486:$D$520,$D486,$I486:$I$520,$I486)),1)))</f>
        <v/>
      </c>
      <c r="W486" s="171" t="str">
        <f>IF($F486="","",MAX(0.25,IF(AND("Yes"=$O486,1&lt;COUNTIFS(AncDiscoRange,"Yes",DOSRange,$D486,EAPGRange,$F486,PaidRange,"EAPG")),0.5^(COUNTIFS(AncDiscoRange,"Yes",WeightRange,"&gt;="&amp;$I486,DOSRange,$D486,EAPGRange,$F486,PaidRange,"EAPG")-COUNTIFS($O486:$O$520,"Yes",$I486:$I$520,$I486,$D486:$D$520,$D486,$F486:$F$520,$F486,$C486:$C$520,"EAPG")),1)))</f>
        <v/>
      </c>
      <c r="X486" s="172" t="str">
        <f t="shared" si="61"/>
        <v/>
      </c>
      <c r="Y486" s="138"/>
      <c r="Z486" s="173" t="str">
        <f t="shared" si="62"/>
        <v/>
      </c>
      <c r="AA486" s="174" t="str">
        <f t="shared" si="66"/>
        <v/>
      </c>
      <c r="AB486" s="175" t="str">
        <f t="shared" si="63"/>
        <v/>
      </c>
    </row>
    <row r="487" spans="2:28" ht="15" x14ac:dyDescent="0.25">
      <c r="B487" s="163">
        <f t="shared" si="67"/>
        <v>467</v>
      </c>
      <c r="C487" s="119"/>
      <c r="D487" s="190"/>
      <c r="E487" s="165"/>
      <c r="F487" s="166"/>
      <c r="G487" s="169" t="str">
        <f>IF(""=F487,"",MATCH(1*$F487,'EAPG Table'!$B:$B,0))</f>
        <v/>
      </c>
      <c r="H487" s="165" t="str" cm="1">
        <f t="array" ref="H487">IF($F487="","",INDEX('EAPG Table'!$C:$C,$G487))</f>
        <v/>
      </c>
      <c r="I487" s="167" t="str" cm="1">
        <f t="array" ref="I487">IF($F487="","",IF("EAPG"&lt;&gt;C487,0,INDEX('EAPG Table'!$I:$I,$G487)))</f>
        <v/>
      </c>
      <c r="J487" s="138" t="str" cm="1">
        <f t="array" ref="J487">IF($F487="", "", INDEX('EAPG Table'!$D:$D, $G487))</f>
        <v/>
      </c>
      <c r="K487" s="119"/>
      <c r="L487" s="224" t="str" cm="1">
        <f t="array" ref="L487">IF(""=$F487,"",TRIM(INDEX('EAPG Table'!$F:$F,$G487)))</f>
        <v/>
      </c>
      <c r="M487" s="163"/>
      <c r="N487" s="138" t="str">
        <f t="shared" si="64"/>
        <v/>
      </c>
      <c r="O487" s="138" t="str">
        <f t="shared" si="59"/>
        <v/>
      </c>
      <c r="P487" s="169" t="str" cm="1">
        <f t="array" ref="P487">IF(""=$F487,"",IF(450=1*$F487,  IF(0&lt;COUNTIFS(WeightRange,"&gt;"&amp;0,TypeRange,"2"), TRUE, IF(AND(0&lt;COUNTIFS(WeightRange,"&gt;"&amp;0,TypeRange,"3"),0=COUNTIFS(WeightRange,"&gt;"&amp;0,TypeRange,{"2","2?"})), FALSE, TRUE)), ""))</f>
        <v/>
      </c>
      <c r="Q487" s="169" t="str">
        <f>IF(""=$F487,"",IF(450=$F487,0&lt;COUNTIFS(WeightRange,"&gt;="&amp;$I487,DOSRange,$D487,EAPGRange,$F487,PaidRange,"EAPG")-COUNTIFS($I487:$I$520,$I487,$D487:$D$520,$D487,$F487:$F$520,$F487,$C487:$C$520,"EAPG"),FALSE))</f>
        <v/>
      </c>
      <c r="R487" s="169" t="str" cm="1">
        <f t="array" ref="R487">IF(""=$F487,"",AND("Yes"=$L487,0&lt;SUM(COUNTIFS(WeightRange,"&gt;"&amp;0,DOSRange,$D487,TypeRange,{"2","3","21","22","23","25"}))))</f>
        <v/>
      </c>
      <c r="S487" s="170" t="str">
        <f t="shared" si="65"/>
        <v/>
      </c>
      <c r="T487" s="138"/>
      <c r="U487" s="177" t="str">
        <f t="shared" si="60"/>
        <v/>
      </c>
      <c r="V487" s="171" t="str">
        <f>IF($F487="","",MAX(0.25,IF(AND("2"=$J487,1&lt;COUNTIF(TypeRange,2)),0.5^(COUNTIFS(TypeRange,"2",DOSRange,$D487,WeightRange,"&gt;="&amp;$I487)-COUNTIFS($J487:$J$520,"2",$D487:$D$520,$D487,$I487:$I$520,$I487)),1)))</f>
        <v/>
      </c>
      <c r="W487" s="171" t="str">
        <f>IF($F487="","",MAX(0.25,IF(AND("Yes"=$O487,1&lt;COUNTIFS(AncDiscoRange,"Yes",DOSRange,$D487,EAPGRange,$F487,PaidRange,"EAPG")),0.5^(COUNTIFS(AncDiscoRange,"Yes",WeightRange,"&gt;="&amp;$I487,DOSRange,$D487,EAPGRange,$F487,PaidRange,"EAPG")-COUNTIFS($O487:$O$520,"Yes",$I487:$I$520,$I487,$D487:$D$520,$D487,$F487:$F$520,$F487,$C487:$C$520,"EAPG")),1)))</f>
        <v/>
      </c>
      <c r="X487" s="172" t="str">
        <f t="shared" si="61"/>
        <v/>
      </c>
      <c r="Y487" s="138"/>
      <c r="Z487" s="173" t="str">
        <f t="shared" si="62"/>
        <v/>
      </c>
      <c r="AA487" s="174" t="str">
        <f t="shared" si="66"/>
        <v/>
      </c>
      <c r="AB487" s="175" t="str">
        <f t="shared" si="63"/>
        <v/>
      </c>
    </row>
    <row r="488" spans="2:28" ht="15" x14ac:dyDescent="0.25">
      <c r="B488" s="163">
        <f t="shared" si="67"/>
        <v>468</v>
      </c>
      <c r="C488" s="119"/>
      <c r="D488" s="190"/>
      <c r="E488" s="165"/>
      <c r="F488" s="166"/>
      <c r="G488" s="169" t="str">
        <f>IF(""=F488,"",MATCH(1*$F488,'EAPG Table'!$B:$B,0))</f>
        <v/>
      </c>
      <c r="H488" s="165" t="str" cm="1">
        <f t="array" ref="H488">IF($F488="","",INDEX('EAPG Table'!$C:$C,$G488))</f>
        <v/>
      </c>
      <c r="I488" s="167" t="str" cm="1">
        <f t="array" ref="I488">IF($F488="","",IF("EAPG"&lt;&gt;C488,0,INDEX('EAPG Table'!$I:$I,$G488)))</f>
        <v/>
      </c>
      <c r="J488" s="138" t="str" cm="1">
        <f t="array" ref="J488">IF($F488="", "", INDEX('EAPG Table'!$D:$D, $G488))</f>
        <v/>
      </c>
      <c r="K488" s="119"/>
      <c r="L488" s="224" t="str" cm="1">
        <f t="array" ref="L488">IF(""=$F488,"",TRIM(INDEX('EAPG Table'!$F:$F,$G488)))</f>
        <v/>
      </c>
      <c r="M488" s="163"/>
      <c r="N488" s="138" t="str">
        <f t="shared" si="64"/>
        <v/>
      </c>
      <c r="O488" s="138" t="str">
        <f t="shared" si="59"/>
        <v/>
      </c>
      <c r="P488" s="169" t="str" cm="1">
        <f t="array" ref="P488">IF(""=$F488,"",IF(450=1*$F488,  IF(0&lt;COUNTIFS(WeightRange,"&gt;"&amp;0,TypeRange,"2"), TRUE, IF(AND(0&lt;COUNTIFS(WeightRange,"&gt;"&amp;0,TypeRange,"3"),0=COUNTIFS(WeightRange,"&gt;"&amp;0,TypeRange,{"2","2?"})), FALSE, TRUE)), ""))</f>
        <v/>
      </c>
      <c r="Q488" s="169" t="str">
        <f>IF(""=$F488,"",IF(450=$F488,0&lt;COUNTIFS(WeightRange,"&gt;="&amp;$I488,DOSRange,$D488,EAPGRange,$F488,PaidRange,"EAPG")-COUNTIFS($I488:$I$520,$I488,$D488:$D$520,$D488,$F488:$F$520,$F488,$C488:$C$520,"EAPG"),FALSE))</f>
        <v/>
      </c>
      <c r="R488" s="169" t="str" cm="1">
        <f t="array" ref="R488">IF(""=$F488,"",AND("Yes"=$L488,0&lt;SUM(COUNTIFS(WeightRange,"&gt;"&amp;0,DOSRange,$D488,TypeRange,{"2","3","21","22","23","25"}))))</f>
        <v/>
      </c>
      <c r="S488" s="170" t="str">
        <f t="shared" si="65"/>
        <v/>
      </c>
      <c r="T488" s="138"/>
      <c r="U488" s="177" t="str">
        <f t="shared" si="60"/>
        <v/>
      </c>
      <c r="V488" s="171" t="str">
        <f>IF($F488="","",MAX(0.25,IF(AND("2"=$J488,1&lt;COUNTIF(TypeRange,2)),0.5^(COUNTIFS(TypeRange,"2",DOSRange,$D488,WeightRange,"&gt;="&amp;$I488)-COUNTIFS($J488:$J$520,"2",$D488:$D$520,$D488,$I488:$I$520,$I488)),1)))</f>
        <v/>
      </c>
      <c r="W488" s="171" t="str">
        <f>IF($F488="","",MAX(0.25,IF(AND("Yes"=$O488,1&lt;COUNTIFS(AncDiscoRange,"Yes",DOSRange,$D488,EAPGRange,$F488,PaidRange,"EAPG")),0.5^(COUNTIFS(AncDiscoRange,"Yes",WeightRange,"&gt;="&amp;$I488,DOSRange,$D488,EAPGRange,$F488,PaidRange,"EAPG")-COUNTIFS($O488:$O$520,"Yes",$I488:$I$520,$I488,$D488:$D$520,$D488,$F488:$F$520,$F488,$C488:$C$520,"EAPG")),1)))</f>
        <v/>
      </c>
      <c r="X488" s="172" t="str">
        <f t="shared" si="61"/>
        <v/>
      </c>
      <c r="Y488" s="138"/>
      <c r="Z488" s="173" t="str">
        <f t="shared" si="62"/>
        <v/>
      </c>
      <c r="AA488" s="174" t="str">
        <f t="shared" si="66"/>
        <v/>
      </c>
      <c r="AB488" s="175" t="str">
        <f t="shared" si="63"/>
        <v/>
      </c>
    </row>
    <row r="489" spans="2:28" ht="15" x14ac:dyDescent="0.25">
      <c r="B489" s="163">
        <f t="shared" si="67"/>
        <v>469</v>
      </c>
      <c r="C489" s="119"/>
      <c r="D489" s="190"/>
      <c r="E489" s="165"/>
      <c r="F489" s="166"/>
      <c r="G489" s="169" t="str">
        <f>IF(""=F489,"",MATCH(1*$F489,'EAPG Table'!$B:$B,0))</f>
        <v/>
      </c>
      <c r="H489" s="165" t="str" cm="1">
        <f t="array" ref="H489">IF($F489="","",INDEX('EAPG Table'!$C:$C,$G489))</f>
        <v/>
      </c>
      <c r="I489" s="167" t="str" cm="1">
        <f t="array" ref="I489">IF($F489="","",IF("EAPG"&lt;&gt;C489,0,INDEX('EAPG Table'!$I:$I,$G489)))</f>
        <v/>
      </c>
      <c r="J489" s="138" t="str" cm="1">
        <f t="array" ref="J489">IF($F489="", "", INDEX('EAPG Table'!$D:$D, $G489))</f>
        <v/>
      </c>
      <c r="K489" s="119"/>
      <c r="L489" s="224" t="str" cm="1">
        <f t="array" ref="L489">IF(""=$F489,"",TRIM(INDEX('EAPG Table'!$F:$F,$G489)))</f>
        <v/>
      </c>
      <c r="M489" s="163"/>
      <c r="N489" s="138" t="str">
        <f t="shared" si="64"/>
        <v/>
      </c>
      <c r="O489" s="138" t="str">
        <f t="shared" si="59"/>
        <v/>
      </c>
      <c r="P489" s="169" t="str" cm="1">
        <f t="array" ref="P489">IF(""=$F489,"",IF(450=1*$F489,  IF(0&lt;COUNTIFS(WeightRange,"&gt;"&amp;0,TypeRange,"2"), TRUE, IF(AND(0&lt;COUNTIFS(WeightRange,"&gt;"&amp;0,TypeRange,"3"),0=COUNTIFS(WeightRange,"&gt;"&amp;0,TypeRange,{"2","2?"})), FALSE, TRUE)), ""))</f>
        <v/>
      </c>
      <c r="Q489" s="169" t="str">
        <f>IF(""=$F489,"",IF(450=$F489,0&lt;COUNTIFS(WeightRange,"&gt;="&amp;$I489,DOSRange,$D489,EAPGRange,$F489,PaidRange,"EAPG")-COUNTIFS($I489:$I$520,$I489,$D489:$D$520,$D489,$F489:$F$520,$F489,$C489:$C$520,"EAPG"),FALSE))</f>
        <v/>
      </c>
      <c r="R489" s="169" t="str" cm="1">
        <f t="array" ref="R489">IF(""=$F489,"",AND("Yes"=$L489,0&lt;SUM(COUNTIFS(WeightRange,"&gt;"&amp;0,DOSRange,$D489,TypeRange,{"2","3","21","22","23","25"}))))</f>
        <v/>
      </c>
      <c r="S489" s="170" t="str">
        <f t="shared" si="65"/>
        <v/>
      </c>
      <c r="T489" s="138"/>
      <c r="U489" s="177" t="str">
        <f t="shared" si="60"/>
        <v/>
      </c>
      <c r="V489" s="171" t="str">
        <f>IF($F489="","",MAX(0.25,IF(AND("2"=$J489,1&lt;COUNTIF(TypeRange,2)),0.5^(COUNTIFS(TypeRange,"2",DOSRange,$D489,WeightRange,"&gt;="&amp;$I489)-COUNTIFS($J489:$J$520,"2",$D489:$D$520,$D489,$I489:$I$520,$I489)),1)))</f>
        <v/>
      </c>
      <c r="W489" s="171" t="str">
        <f>IF($F489="","",MAX(0.25,IF(AND("Yes"=$O489,1&lt;COUNTIFS(AncDiscoRange,"Yes",DOSRange,$D489,EAPGRange,$F489,PaidRange,"EAPG")),0.5^(COUNTIFS(AncDiscoRange,"Yes",WeightRange,"&gt;="&amp;$I489,DOSRange,$D489,EAPGRange,$F489,PaidRange,"EAPG")-COUNTIFS($O489:$O$520,"Yes",$I489:$I$520,$I489,$D489:$D$520,$D489,$F489:$F$520,$F489,$C489:$C$520,"EAPG")),1)))</f>
        <v/>
      </c>
      <c r="X489" s="172" t="str">
        <f t="shared" si="61"/>
        <v/>
      </c>
      <c r="Y489" s="138"/>
      <c r="Z489" s="173" t="str">
        <f t="shared" si="62"/>
        <v/>
      </c>
      <c r="AA489" s="174" t="str">
        <f t="shared" si="66"/>
        <v/>
      </c>
      <c r="AB489" s="175" t="str">
        <f t="shared" si="63"/>
        <v/>
      </c>
    </row>
    <row r="490" spans="2:28" ht="15" x14ac:dyDescent="0.25">
      <c r="B490" s="178">
        <f t="shared" si="67"/>
        <v>470</v>
      </c>
      <c r="C490" s="120"/>
      <c r="D490" s="191"/>
      <c r="E490" s="179"/>
      <c r="F490" s="166"/>
      <c r="G490" s="182" t="str">
        <f>IF(""=F490,"",MATCH(1*$F490,'EAPG Table'!$B:$B,0))</f>
        <v/>
      </c>
      <c r="H490" s="179" t="str" cm="1">
        <f t="array" ref="H490">IF($F490="","",INDEX('EAPG Table'!$C:$C,$G490))</f>
        <v/>
      </c>
      <c r="I490" s="180" t="str" cm="1">
        <f t="array" ref="I490">IF($F490="","",IF("EAPG"&lt;&gt;C490,0,INDEX('EAPG Table'!$I:$I,$G490)))</f>
        <v/>
      </c>
      <c r="J490" s="181" t="str" cm="1">
        <f t="array" ref="J490">IF($F490="", "", INDEX('EAPG Table'!$D:$D, $G490))</f>
        <v/>
      </c>
      <c r="K490" s="120"/>
      <c r="L490" s="225" t="str" cm="1">
        <f t="array" ref="L490">IF(""=$F490,"",TRIM(INDEX('EAPG Table'!$F:$F,$G490)))</f>
        <v/>
      </c>
      <c r="M490" s="163"/>
      <c r="N490" s="181" t="str">
        <f t="shared" si="64"/>
        <v/>
      </c>
      <c r="O490" s="181" t="str">
        <f t="shared" si="59"/>
        <v/>
      </c>
      <c r="P490" s="182" t="str" cm="1">
        <f t="array" ref="P490">IF(""=$F490,"",IF(450=1*$F490,  IF(0&lt;COUNTIFS(WeightRange,"&gt;"&amp;0,TypeRange,"2"), TRUE, IF(AND(0&lt;COUNTIFS(WeightRange,"&gt;"&amp;0,TypeRange,"3"),0=COUNTIFS(WeightRange,"&gt;"&amp;0,TypeRange,{"2","2?"})), FALSE, TRUE)), ""))</f>
        <v/>
      </c>
      <c r="Q490" s="182" t="str">
        <f>IF(""=$F490,"",IF(450=$F490,0&lt;COUNTIFS(WeightRange,"&gt;="&amp;$I490,DOSRange,$D490,EAPGRange,$F490,PaidRange,"EAPG")-COUNTIFS($I490:$I$520,$I490,$D490:$D$520,$D490,$F490:$F$520,$F490,$C490:$C$520,"EAPG"),FALSE))</f>
        <v/>
      </c>
      <c r="R490" s="182" t="str" cm="1">
        <f t="array" ref="R490">IF(""=$F490,"",AND("Yes"=$L490,0&lt;SUM(COUNTIFS(WeightRange,"&gt;"&amp;0,DOSRange,$D490,TypeRange,{"2","3","21","22","23","25"}))))</f>
        <v/>
      </c>
      <c r="S490" s="183" t="str">
        <f t="shared" si="65"/>
        <v/>
      </c>
      <c r="T490" s="138"/>
      <c r="U490" s="184" t="str">
        <f t="shared" si="60"/>
        <v/>
      </c>
      <c r="V490" s="185" t="str">
        <f>IF($F490="","",MAX(0.25,IF(AND("2"=$J490,1&lt;COUNTIF(TypeRange,2)),0.5^(COUNTIFS(TypeRange,"2",DOSRange,$D490,WeightRange,"&gt;="&amp;$I490)-COUNTIFS($J490:$J$520,"2",$D490:$D$520,$D490,$I490:$I$520,$I490)),1)))</f>
        <v/>
      </c>
      <c r="W490" s="185" t="str">
        <f>IF($F490="","",MAX(0.25,IF(AND("Yes"=$O490,1&lt;COUNTIFS(AncDiscoRange,"Yes",DOSRange,$D490,EAPGRange,$F490,PaidRange,"EAPG")),0.5^(COUNTIFS(AncDiscoRange,"Yes",WeightRange,"&gt;="&amp;$I490,DOSRange,$D490,EAPGRange,$F490,PaidRange,"EAPG")-COUNTIFS($O490:$O$520,"Yes",$I490:$I$520,$I490,$D490:$D$520,$D490,$F490:$F$520,$F490,$C490:$C$520,"EAPG")),1)))</f>
        <v/>
      </c>
      <c r="X490" s="186" t="str">
        <f t="shared" si="61"/>
        <v/>
      </c>
      <c r="Y490" s="138"/>
      <c r="Z490" s="187" t="str">
        <f t="shared" si="62"/>
        <v/>
      </c>
      <c r="AA490" s="188" t="str">
        <f t="shared" si="66"/>
        <v/>
      </c>
      <c r="AB490" s="189" t="str">
        <f t="shared" si="63"/>
        <v/>
      </c>
    </row>
    <row r="491" spans="2:28" ht="15" x14ac:dyDescent="0.25">
      <c r="B491" s="163">
        <f t="shared" si="67"/>
        <v>471</v>
      </c>
      <c r="C491" s="119"/>
      <c r="D491" s="190"/>
      <c r="E491" s="165"/>
      <c r="F491" s="166"/>
      <c r="G491" s="169" t="str">
        <f>IF(""=F491,"",MATCH(1*$F491,'EAPG Table'!$B:$B,0))</f>
        <v/>
      </c>
      <c r="H491" s="165" t="str" cm="1">
        <f t="array" ref="H491">IF($F491="","",INDEX('EAPG Table'!$C:$C,$G491))</f>
        <v/>
      </c>
      <c r="I491" s="167" t="str" cm="1">
        <f t="array" ref="I491">IF($F491="","",IF("EAPG"&lt;&gt;C491,0,INDEX('EAPG Table'!$I:$I,$G491)))</f>
        <v/>
      </c>
      <c r="J491" s="138" t="str" cm="1">
        <f t="array" ref="J491">IF($F491="", "", INDEX('EAPG Table'!$D:$D, $G491))</f>
        <v/>
      </c>
      <c r="K491" s="119"/>
      <c r="L491" s="224" t="str" cm="1">
        <f t="array" ref="L491">IF(""=$F491,"",TRIM(INDEX('EAPG Table'!$F:$F,$G491)))</f>
        <v/>
      </c>
      <c r="M491" s="163"/>
      <c r="N491" s="138" t="str">
        <f t="shared" si="64"/>
        <v/>
      </c>
      <c r="O491" s="138" t="str">
        <f t="shared" si="59"/>
        <v/>
      </c>
      <c r="P491" s="169" t="str" cm="1">
        <f t="array" ref="P491">IF(""=$F491,"",IF(450=1*$F491,  IF(0&lt;COUNTIFS(WeightRange,"&gt;"&amp;0,TypeRange,"2"), TRUE, IF(AND(0&lt;COUNTIFS(WeightRange,"&gt;"&amp;0,TypeRange,"3"),0=COUNTIFS(WeightRange,"&gt;"&amp;0,TypeRange,{"2","2?"})), FALSE, TRUE)), ""))</f>
        <v/>
      </c>
      <c r="Q491" s="169" t="str">
        <f>IF(""=$F491,"",IF(450=$F491,0&lt;COUNTIFS(WeightRange,"&gt;="&amp;$I491,DOSRange,$D491,EAPGRange,$F491,PaidRange,"EAPG")-COUNTIFS($I491:$I$520,$I491,$D491:$D$520,$D491,$F491:$F$520,$F491,$C491:$C$520,"EAPG"),FALSE))</f>
        <v/>
      </c>
      <c r="R491" s="169" t="str" cm="1">
        <f t="array" ref="R491">IF(""=$F491,"",AND("Yes"=$L491,0&lt;SUM(COUNTIFS(WeightRange,"&gt;"&amp;0,DOSRange,$D491,TypeRange,{"2","3","21","22","23","25"}))))</f>
        <v/>
      </c>
      <c r="S491" s="170" t="str">
        <f t="shared" si="65"/>
        <v/>
      </c>
      <c r="T491" s="138"/>
      <c r="U491" s="177" t="str">
        <f t="shared" si="60"/>
        <v/>
      </c>
      <c r="V491" s="171" t="str">
        <f>IF($F491="","",MAX(0.25,IF(AND("2"=$J491,1&lt;COUNTIF(TypeRange,2)),0.5^(COUNTIFS(TypeRange,"2",DOSRange,$D491,WeightRange,"&gt;="&amp;$I491)-COUNTIFS($J491:$J$520,"2",$D491:$D$520,$D491,$I491:$I$520,$I491)),1)))</f>
        <v/>
      </c>
      <c r="W491" s="171" t="str">
        <f>IF($F491="","",MAX(0.25,IF(AND("Yes"=$O491,1&lt;COUNTIFS(AncDiscoRange,"Yes",DOSRange,$D491,EAPGRange,$F491,PaidRange,"EAPG")),0.5^(COUNTIFS(AncDiscoRange,"Yes",WeightRange,"&gt;="&amp;$I491,DOSRange,$D491,EAPGRange,$F491,PaidRange,"EAPG")-COUNTIFS($O491:$O$520,"Yes",$I491:$I$520,$I491,$D491:$D$520,$D491,$F491:$F$520,$F491,$C491:$C$520,"EAPG")),1)))</f>
        <v/>
      </c>
      <c r="X491" s="172" t="str">
        <f t="shared" si="61"/>
        <v/>
      </c>
      <c r="Y491" s="138"/>
      <c r="Z491" s="173" t="str">
        <f t="shared" si="62"/>
        <v/>
      </c>
      <c r="AA491" s="174" t="str">
        <f t="shared" si="66"/>
        <v/>
      </c>
      <c r="AB491" s="175" t="str">
        <f t="shared" si="63"/>
        <v/>
      </c>
    </row>
    <row r="492" spans="2:28" ht="15" x14ac:dyDescent="0.25">
      <c r="B492" s="163">
        <f t="shared" si="67"/>
        <v>472</v>
      </c>
      <c r="C492" s="119"/>
      <c r="D492" s="190"/>
      <c r="E492" s="165"/>
      <c r="F492" s="166"/>
      <c r="G492" s="169" t="str">
        <f>IF(""=F492,"",MATCH(1*$F492,'EAPG Table'!$B:$B,0))</f>
        <v/>
      </c>
      <c r="H492" s="165" t="str" cm="1">
        <f t="array" ref="H492">IF($F492="","",INDEX('EAPG Table'!$C:$C,$G492))</f>
        <v/>
      </c>
      <c r="I492" s="167" t="str" cm="1">
        <f t="array" ref="I492">IF($F492="","",IF("EAPG"&lt;&gt;C492,0,INDEX('EAPG Table'!$I:$I,$G492)))</f>
        <v/>
      </c>
      <c r="J492" s="138" t="str" cm="1">
        <f t="array" ref="J492">IF($F492="", "", INDEX('EAPG Table'!$D:$D, $G492))</f>
        <v/>
      </c>
      <c r="K492" s="119"/>
      <c r="L492" s="224" t="str" cm="1">
        <f t="array" ref="L492">IF(""=$F492,"",TRIM(INDEX('EAPG Table'!$F:$F,$G492)))</f>
        <v/>
      </c>
      <c r="M492" s="163"/>
      <c r="N492" s="138" t="str">
        <f t="shared" si="64"/>
        <v/>
      </c>
      <c r="O492" s="138" t="str">
        <f t="shared" si="59"/>
        <v/>
      </c>
      <c r="P492" s="169" t="str" cm="1">
        <f t="array" ref="P492">IF(""=$F492,"",IF(450=1*$F492,  IF(0&lt;COUNTIFS(WeightRange,"&gt;"&amp;0,TypeRange,"2"), TRUE, IF(AND(0&lt;COUNTIFS(WeightRange,"&gt;"&amp;0,TypeRange,"3"),0=COUNTIFS(WeightRange,"&gt;"&amp;0,TypeRange,{"2","2?"})), FALSE, TRUE)), ""))</f>
        <v/>
      </c>
      <c r="Q492" s="169" t="str">
        <f>IF(""=$F492,"",IF(450=$F492,0&lt;COUNTIFS(WeightRange,"&gt;="&amp;$I492,DOSRange,$D492,EAPGRange,$F492,PaidRange,"EAPG")-COUNTIFS($I492:$I$520,$I492,$D492:$D$520,$D492,$F492:$F$520,$F492,$C492:$C$520,"EAPG"),FALSE))</f>
        <v/>
      </c>
      <c r="R492" s="169" t="str" cm="1">
        <f t="array" ref="R492">IF(""=$F492,"",AND("Yes"=$L492,0&lt;SUM(COUNTIFS(WeightRange,"&gt;"&amp;0,DOSRange,$D492,TypeRange,{"2","3","21","22","23","25"}))))</f>
        <v/>
      </c>
      <c r="S492" s="170" t="str">
        <f t="shared" si="65"/>
        <v/>
      </c>
      <c r="T492" s="138"/>
      <c r="U492" s="177" t="str">
        <f t="shared" si="60"/>
        <v/>
      </c>
      <c r="V492" s="171" t="str">
        <f>IF($F492="","",MAX(0.25,IF(AND("2"=$J492,1&lt;COUNTIF(TypeRange,2)),0.5^(COUNTIFS(TypeRange,"2",DOSRange,$D492,WeightRange,"&gt;="&amp;$I492)-COUNTIFS($J492:$J$520,"2",$D492:$D$520,$D492,$I492:$I$520,$I492)),1)))</f>
        <v/>
      </c>
      <c r="W492" s="171" t="str">
        <f>IF($F492="","",MAX(0.25,IF(AND("Yes"=$O492,1&lt;COUNTIFS(AncDiscoRange,"Yes",DOSRange,$D492,EAPGRange,$F492,PaidRange,"EAPG")),0.5^(COUNTIFS(AncDiscoRange,"Yes",WeightRange,"&gt;="&amp;$I492,DOSRange,$D492,EAPGRange,$F492,PaidRange,"EAPG")-COUNTIFS($O492:$O$520,"Yes",$I492:$I$520,$I492,$D492:$D$520,$D492,$F492:$F$520,$F492,$C492:$C$520,"EAPG")),1)))</f>
        <v/>
      </c>
      <c r="X492" s="172" t="str">
        <f t="shared" si="61"/>
        <v/>
      </c>
      <c r="Y492" s="138"/>
      <c r="Z492" s="173" t="str">
        <f t="shared" si="62"/>
        <v/>
      </c>
      <c r="AA492" s="174" t="str">
        <f t="shared" si="66"/>
        <v/>
      </c>
      <c r="AB492" s="175" t="str">
        <f t="shared" si="63"/>
        <v/>
      </c>
    </row>
    <row r="493" spans="2:28" ht="15" x14ac:dyDescent="0.25">
      <c r="B493" s="163">
        <f t="shared" si="67"/>
        <v>473</v>
      </c>
      <c r="C493" s="119"/>
      <c r="D493" s="190"/>
      <c r="E493" s="165"/>
      <c r="F493" s="166"/>
      <c r="G493" s="169" t="str">
        <f>IF(""=F493,"",MATCH(1*$F493,'EAPG Table'!$B:$B,0))</f>
        <v/>
      </c>
      <c r="H493" s="165" t="str" cm="1">
        <f t="array" ref="H493">IF($F493="","",INDEX('EAPG Table'!$C:$C,$G493))</f>
        <v/>
      </c>
      <c r="I493" s="167" t="str" cm="1">
        <f t="array" ref="I493">IF($F493="","",IF("EAPG"&lt;&gt;C493,0,INDEX('EAPG Table'!$I:$I,$G493)))</f>
        <v/>
      </c>
      <c r="J493" s="138" t="str" cm="1">
        <f t="array" ref="J493">IF($F493="", "", INDEX('EAPG Table'!$D:$D, $G493))</f>
        <v/>
      </c>
      <c r="K493" s="119"/>
      <c r="L493" s="224" t="str" cm="1">
        <f t="array" ref="L493">IF(""=$F493,"",TRIM(INDEX('EAPG Table'!$F:$F,$G493)))</f>
        <v/>
      </c>
      <c r="M493" s="163"/>
      <c r="N493" s="138" t="str">
        <f t="shared" si="64"/>
        <v/>
      </c>
      <c r="O493" s="138" t="str">
        <f t="shared" si="59"/>
        <v/>
      </c>
      <c r="P493" s="169" t="str" cm="1">
        <f t="array" ref="P493">IF(""=$F493,"",IF(450=1*$F493,  IF(0&lt;COUNTIFS(WeightRange,"&gt;"&amp;0,TypeRange,"2"), TRUE, IF(AND(0&lt;COUNTIFS(WeightRange,"&gt;"&amp;0,TypeRange,"3"),0=COUNTIFS(WeightRange,"&gt;"&amp;0,TypeRange,{"2","2?"})), FALSE, TRUE)), ""))</f>
        <v/>
      </c>
      <c r="Q493" s="169" t="str">
        <f>IF(""=$F493,"",IF(450=$F493,0&lt;COUNTIFS(WeightRange,"&gt;="&amp;$I493,DOSRange,$D493,EAPGRange,$F493,PaidRange,"EAPG")-COUNTIFS($I493:$I$520,$I493,$D493:$D$520,$D493,$F493:$F$520,$F493,$C493:$C$520,"EAPG"),FALSE))</f>
        <v/>
      </c>
      <c r="R493" s="169" t="str" cm="1">
        <f t="array" ref="R493">IF(""=$F493,"",AND("Yes"=$L493,0&lt;SUM(COUNTIFS(WeightRange,"&gt;"&amp;0,DOSRange,$D493,TypeRange,{"2","3","21","22","23","25"}))))</f>
        <v/>
      </c>
      <c r="S493" s="170" t="str">
        <f t="shared" si="65"/>
        <v/>
      </c>
      <c r="T493" s="138"/>
      <c r="U493" s="177" t="str">
        <f t="shared" si="60"/>
        <v/>
      </c>
      <c r="V493" s="171" t="str">
        <f>IF($F493="","",MAX(0.25,IF(AND("2"=$J493,1&lt;COUNTIF(TypeRange,2)),0.5^(COUNTIFS(TypeRange,"2",DOSRange,$D493,WeightRange,"&gt;="&amp;$I493)-COUNTIFS($J493:$J$520,"2",$D493:$D$520,$D493,$I493:$I$520,$I493)),1)))</f>
        <v/>
      </c>
      <c r="W493" s="171" t="str">
        <f>IF($F493="","",MAX(0.25,IF(AND("Yes"=$O493,1&lt;COUNTIFS(AncDiscoRange,"Yes",DOSRange,$D493,EAPGRange,$F493,PaidRange,"EAPG")),0.5^(COUNTIFS(AncDiscoRange,"Yes",WeightRange,"&gt;="&amp;$I493,DOSRange,$D493,EAPGRange,$F493,PaidRange,"EAPG")-COUNTIFS($O493:$O$520,"Yes",$I493:$I$520,$I493,$D493:$D$520,$D493,$F493:$F$520,$F493,$C493:$C$520,"EAPG")),1)))</f>
        <v/>
      </c>
      <c r="X493" s="172" t="str">
        <f t="shared" si="61"/>
        <v/>
      </c>
      <c r="Y493" s="138"/>
      <c r="Z493" s="173" t="str">
        <f t="shared" si="62"/>
        <v/>
      </c>
      <c r="AA493" s="174" t="str">
        <f t="shared" si="66"/>
        <v/>
      </c>
      <c r="AB493" s="175" t="str">
        <f t="shared" si="63"/>
        <v/>
      </c>
    </row>
    <row r="494" spans="2:28" ht="15" x14ac:dyDescent="0.25">
      <c r="B494" s="163">
        <f t="shared" si="67"/>
        <v>474</v>
      </c>
      <c r="C494" s="119"/>
      <c r="D494" s="190"/>
      <c r="E494" s="165"/>
      <c r="F494" s="166"/>
      <c r="G494" s="169" t="str">
        <f>IF(""=F494,"",MATCH(1*$F494,'EAPG Table'!$B:$B,0))</f>
        <v/>
      </c>
      <c r="H494" s="165" t="str" cm="1">
        <f t="array" ref="H494">IF($F494="","",INDEX('EAPG Table'!$C:$C,$G494))</f>
        <v/>
      </c>
      <c r="I494" s="167" t="str" cm="1">
        <f t="array" ref="I494">IF($F494="","",IF("EAPG"&lt;&gt;C494,0,INDEX('EAPG Table'!$I:$I,$G494)))</f>
        <v/>
      </c>
      <c r="J494" s="138" t="str" cm="1">
        <f t="array" ref="J494">IF($F494="", "", INDEX('EAPG Table'!$D:$D, $G494))</f>
        <v/>
      </c>
      <c r="K494" s="119"/>
      <c r="L494" s="224" t="str" cm="1">
        <f t="array" ref="L494">IF(""=$F494,"",TRIM(INDEX('EAPG Table'!$F:$F,$G494)))</f>
        <v/>
      </c>
      <c r="M494" s="163"/>
      <c r="N494" s="138" t="str">
        <f t="shared" si="64"/>
        <v/>
      </c>
      <c r="O494" s="138" t="str">
        <f t="shared" si="59"/>
        <v/>
      </c>
      <c r="P494" s="169" t="str" cm="1">
        <f t="array" ref="P494">IF(""=$F494,"",IF(450=1*$F494,  IF(0&lt;COUNTIFS(WeightRange,"&gt;"&amp;0,TypeRange,"2"), TRUE, IF(AND(0&lt;COUNTIFS(WeightRange,"&gt;"&amp;0,TypeRange,"3"),0=COUNTIFS(WeightRange,"&gt;"&amp;0,TypeRange,{"2","2?"})), FALSE, TRUE)), ""))</f>
        <v/>
      </c>
      <c r="Q494" s="169" t="str">
        <f>IF(""=$F494,"",IF(450=$F494,0&lt;COUNTIFS(WeightRange,"&gt;="&amp;$I494,DOSRange,$D494,EAPGRange,$F494,PaidRange,"EAPG")-COUNTIFS($I494:$I$520,$I494,$D494:$D$520,$D494,$F494:$F$520,$F494,$C494:$C$520,"EAPG"),FALSE))</f>
        <v/>
      </c>
      <c r="R494" s="169" t="str" cm="1">
        <f t="array" ref="R494">IF(""=$F494,"",AND("Yes"=$L494,0&lt;SUM(COUNTIFS(WeightRange,"&gt;"&amp;0,DOSRange,$D494,TypeRange,{"2","3","21","22","23","25"}))))</f>
        <v/>
      </c>
      <c r="S494" s="170" t="str">
        <f t="shared" si="65"/>
        <v/>
      </c>
      <c r="T494" s="138"/>
      <c r="U494" s="177" t="str">
        <f t="shared" si="60"/>
        <v/>
      </c>
      <c r="V494" s="171" t="str">
        <f>IF($F494="","",MAX(0.25,IF(AND("2"=$J494,1&lt;COUNTIF(TypeRange,2)),0.5^(COUNTIFS(TypeRange,"2",DOSRange,$D494,WeightRange,"&gt;="&amp;$I494)-COUNTIFS($J494:$J$520,"2",$D494:$D$520,$D494,$I494:$I$520,$I494)),1)))</f>
        <v/>
      </c>
      <c r="W494" s="171" t="str">
        <f>IF($F494="","",MAX(0.25,IF(AND("Yes"=$O494,1&lt;COUNTIFS(AncDiscoRange,"Yes",DOSRange,$D494,EAPGRange,$F494,PaidRange,"EAPG")),0.5^(COUNTIFS(AncDiscoRange,"Yes",WeightRange,"&gt;="&amp;$I494,DOSRange,$D494,EAPGRange,$F494,PaidRange,"EAPG")-COUNTIFS($O494:$O$520,"Yes",$I494:$I$520,$I494,$D494:$D$520,$D494,$F494:$F$520,$F494,$C494:$C$520,"EAPG")),1)))</f>
        <v/>
      </c>
      <c r="X494" s="172" t="str">
        <f t="shared" si="61"/>
        <v/>
      </c>
      <c r="Y494" s="138"/>
      <c r="Z494" s="173" t="str">
        <f t="shared" si="62"/>
        <v/>
      </c>
      <c r="AA494" s="174" t="str">
        <f t="shared" si="66"/>
        <v/>
      </c>
      <c r="AB494" s="175" t="str">
        <f t="shared" si="63"/>
        <v/>
      </c>
    </row>
    <row r="495" spans="2:28" ht="15" x14ac:dyDescent="0.25">
      <c r="B495" s="178">
        <f t="shared" si="67"/>
        <v>475</v>
      </c>
      <c r="C495" s="120"/>
      <c r="D495" s="191"/>
      <c r="E495" s="179"/>
      <c r="F495" s="166"/>
      <c r="G495" s="182" t="str">
        <f>IF(""=F495,"",MATCH(1*$F495,'EAPG Table'!$B:$B,0))</f>
        <v/>
      </c>
      <c r="H495" s="179" t="str" cm="1">
        <f t="array" ref="H495">IF($F495="","",INDEX('EAPG Table'!$C:$C,$G495))</f>
        <v/>
      </c>
      <c r="I495" s="180" t="str" cm="1">
        <f t="array" ref="I495">IF($F495="","",IF("EAPG"&lt;&gt;C495,0,INDEX('EAPG Table'!$I:$I,$G495)))</f>
        <v/>
      </c>
      <c r="J495" s="181" t="str" cm="1">
        <f t="array" ref="J495">IF($F495="", "", INDEX('EAPG Table'!$D:$D, $G495))</f>
        <v/>
      </c>
      <c r="K495" s="120"/>
      <c r="L495" s="225" t="str" cm="1">
        <f t="array" ref="L495">IF(""=$F495,"",TRIM(INDEX('EAPG Table'!$F:$F,$G495)))</f>
        <v/>
      </c>
      <c r="M495" s="163"/>
      <c r="N495" s="181" t="str">
        <f t="shared" si="64"/>
        <v/>
      </c>
      <c r="O495" s="181" t="str">
        <f t="shared" si="59"/>
        <v/>
      </c>
      <c r="P495" s="182" t="str" cm="1">
        <f t="array" ref="P495">IF(""=$F495,"",IF(450=1*$F495,  IF(0&lt;COUNTIFS(WeightRange,"&gt;"&amp;0,TypeRange,"2"), TRUE, IF(AND(0&lt;COUNTIFS(WeightRange,"&gt;"&amp;0,TypeRange,"3"),0=COUNTIFS(WeightRange,"&gt;"&amp;0,TypeRange,{"2","2?"})), FALSE, TRUE)), ""))</f>
        <v/>
      </c>
      <c r="Q495" s="182" t="str">
        <f>IF(""=$F495,"",IF(450=$F495,0&lt;COUNTIFS(WeightRange,"&gt;="&amp;$I495,DOSRange,$D495,EAPGRange,$F495,PaidRange,"EAPG")-COUNTIFS($I495:$I$520,$I495,$D495:$D$520,$D495,$F495:$F$520,$F495,$C495:$C$520,"EAPG"),FALSE))</f>
        <v/>
      </c>
      <c r="R495" s="182" t="str" cm="1">
        <f t="array" ref="R495">IF(""=$F495,"",AND("Yes"=$L495,0&lt;SUM(COUNTIFS(WeightRange,"&gt;"&amp;0,DOSRange,$D495,TypeRange,{"2","3","21","22","23","25"}))))</f>
        <v/>
      </c>
      <c r="S495" s="183" t="str">
        <f t="shared" si="65"/>
        <v/>
      </c>
      <c r="T495" s="138"/>
      <c r="U495" s="184" t="str">
        <f t="shared" si="60"/>
        <v/>
      </c>
      <c r="V495" s="185" t="str">
        <f>IF($F495="","",MAX(0.25,IF(AND("2"=$J495,1&lt;COUNTIF(TypeRange,2)),0.5^(COUNTIFS(TypeRange,"2",DOSRange,$D495,WeightRange,"&gt;="&amp;$I495)-COUNTIFS($J495:$J$520,"2",$D495:$D$520,$D495,$I495:$I$520,$I495)),1)))</f>
        <v/>
      </c>
      <c r="W495" s="185" t="str">
        <f>IF($F495="","",MAX(0.25,IF(AND("Yes"=$O495,1&lt;COUNTIFS(AncDiscoRange,"Yes",DOSRange,$D495,EAPGRange,$F495,PaidRange,"EAPG")),0.5^(COUNTIFS(AncDiscoRange,"Yes",WeightRange,"&gt;="&amp;$I495,DOSRange,$D495,EAPGRange,$F495,PaidRange,"EAPG")-COUNTIFS($O495:$O$520,"Yes",$I495:$I$520,$I495,$D495:$D$520,$D495,$F495:$F$520,$F495,$C495:$C$520,"EAPG")),1)))</f>
        <v/>
      </c>
      <c r="X495" s="186" t="str">
        <f t="shared" si="61"/>
        <v/>
      </c>
      <c r="Y495" s="138"/>
      <c r="Z495" s="187" t="str">
        <f t="shared" si="62"/>
        <v/>
      </c>
      <c r="AA495" s="188" t="str">
        <f t="shared" si="66"/>
        <v/>
      </c>
      <c r="AB495" s="189" t="str">
        <f t="shared" si="63"/>
        <v/>
      </c>
    </row>
    <row r="496" spans="2:28" ht="15" x14ac:dyDescent="0.25">
      <c r="B496" s="163">
        <f t="shared" si="67"/>
        <v>476</v>
      </c>
      <c r="C496" s="119"/>
      <c r="D496" s="190"/>
      <c r="E496" s="165"/>
      <c r="F496" s="166"/>
      <c r="G496" s="169" t="str">
        <f>IF(""=F496,"",MATCH(1*$F496,'EAPG Table'!$B:$B,0))</f>
        <v/>
      </c>
      <c r="H496" s="165" t="str" cm="1">
        <f t="array" ref="H496">IF($F496="","",INDEX('EAPG Table'!$C:$C,$G496))</f>
        <v/>
      </c>
      <c r="I496" s="167" t="str" cm="1">
        <f t="array" ref="I496">IF($F496="","",IF("EAPG"&lt;&gt;C496,0,INDEX('EAPG Table'!$I:$I,$G496)))</f>
        <v/>
      </c>
      <c r="J496" s="138" t="str" cm="1">
        <f t="array" ref="J496">IF($F496="", "", INDEX('EAPG Table'!$D:$D, $G496))</f>
        <v/>
      </c>
      <c r="K496" s="119"/>
      <c r="L496" s="224" t="str" cm="1">
        <f t="array" ref="L496">IF(""=$F496,"",TRIM(INDEX('EAPG Table'!$F:$F,$G496)))</f>
        <v/>
      </c>
      <c r="M496" s="163"/>
      <c r="N496" s="138" t="str">
        <f t="shared" si="64"/>
        <v/>
      </c>
      <c r="O496" s="138" t="str">
        <f t="shared" si="59"/>
        <v/>
      </c>
      <c r="P496" s="169" t="str" cm="1">
        <f t="array" ref="P496">IF(""=$F496,"",IF(450=1*$F496,  IF(0&lt;COUNTIFS(WeightRange,"&gt;"&amp;0,TypeRange,"2"), TRUE, IF(AND(0&lt;COUNTIFS(WeightRange,"&gt;"&amp;0,TypeRange,"3"),0=COUNTIFS(WeightRange,"&gt;"&amp;0,TypeRange,{"2","2?"})), FALSE, TRUE)), ""))</f>
        <v/>
      </c>
      <c r="Q496" s="169" t="str">
        <f>IF(""=$F496,"",IF(450=$F496,0&lt;COUNTIFS(WeightRange,"&gt;="&amp;$I496,DOSRange,$D496,EAPGRange,$F496,PaidRange,"EAPG")-COUNTIFS($I496:$I$520,$I496,$D496:$D$520,$D496,$F496:$F$520,$F496,$C496:$C$520,"EAPG"),FALSE))</f>
        <v/>
      </c>
      <c r="R496" s="169" t="str" cm="1">
        <f t="array" ref="R496">IF(""=$F496,"",AND("Yes"=$L496,0&lt;SUM(COUNTIFS(WeightRange,"&gt;"&amp;0,DOSRange,$D496,TypeRange,{"2","3","21","22","23","25"}))))</f>
        <v/>
      </c>
      <c r="S496" s="170" t="str">
        <f t="shared" si="65"/>
        <v/>
      </c>
      <c r="T496" s="138"/>
      <c r="U496" s="177" t="str">
        <f t="shared" si="60"/>
        <v/>
      </c>
      <c r="V496" s="171" t="str">
        <f>IF($F496="","",MAX(0.25,IF(AND("2"=$J496,1&lt;COUNTIF(TypeRange,2)),0.5^(COUNTIFS(TypeRange,"2",DOSRange,$D496,WeightRange,"&gt;="&amp;$I496)-COUNTIFS($J496:$J$520,"2",$D496:$D$520,$D496,$I496:$I$520,$I496)),1)))</f>
        <v/>
      </c>
      <c r="W496" s="171" t="str">
        <f>IF($F496="","",MAX(0.25,IF(AND("Yes"=$O496,1&lt;COUNTIFS(AncDiscoRange,"Yes",DOSRange,$D496,EAPGRange,$F496,PaidRange,"EAPG")),0.5^(COUNTIFS(AncDiscoRange,"Yes",WeightRange,"&gt;="&amp;$I496,DOSRange,$D496,EAPGRange,$F496,PaidRange,"EAPG")-COUNTIFS($O496:$O$520,"Yes",$I496:$I$520,$I496,$D496:$D$520,$D496,$F496:$F$520,$F496,$C496:$C$520,"EAPG")),1)))</f>
        <v/>
      </c>
      <c r="X496" s="172" t="str">
        <f t="shared" si="61"/>
        <v/>
      </c>
      <c r="Y496" s="138"/>
      <c r="Z496" s="173" t="str">
        <f t="shared" si="62"/>
        <v/>
      </c>
      <c r="AA496" s="174" t="str">
        <f t="shared" si="66"/>
        <v/>
      </c>
      <c r="AB496" s="175" t="str">
        <f t="shared" si="63"/>
        <v/>
      </c>
    </row>
    <row r="497" spans="2:28" ht="15" x14ac:dyDescent="0.25">
      <c r="B497" s="163">
        <f t="shared" si="67"/>
        <v>477</v>
      </c>
      <c r="C497" s="119"/>
      <c r="D497" s="190"/>
      <c r="E497" s="165"/>
      <c r="F497" s="166"/>
      <c r="G497" s="169" t="str">
        <f>IF(""=F497,"",MATCH(1*$F497,'EAPG Table'!$B:$B,0))</f>
        <v/>
      </c>
      <c r="H497" s="165" t="str" cm="1">
        <f t="array" ref="H497">IF($F497="","",INDEX('EAPG Table'!$C:$C,$G497))</f>
        <v/>
      </c>
      <c r="I497" s="167" t="str" cm="1">
        <f t="array" ref="I497">IF($F497="","",IF("EAPG"&lt;&gt;C497,0,INDEX('EAPG Table'!$I:$I,$G497)))</f>
        <v/>
      </c>
      <c r="J497" s="138" t="str" cm="1">
        <f t="array" ref="J497">IF($F497="", "", INDEX('EAPG Table'!$D:$D, $G497))</f>
        <v/>
      </c>
      <c r="K497" s="119"/>
      <c r="L497" s="224" t="str" cm="1">
        <f t="array" ref="L497">IF(""=$F497,"",TRIM(INDEX('EAPG Table'!$F:$F,$G497)))</f>
        <v/>
      </c>
      <c r="M497" s="163"/>
      <c r="N497" s="138" t="str">
        <f t="shared" si="64"/>
        <v/>
      </c>
      <c r="O497" s="138" t="str">
        <f t="shared" si="59"/>
        <v/>
      </c>
      <c r="P497" s="169" t="str" cm="1">
        <f t="array" ref="P497">IF(""=$F497,"",IF(450=1*$F497,  IF(0&lt;COUNTIFS(WeightRange,"&gt;"&amp;0,TypeRange,"2"), TRUE, IF(AND(0&lt;COUNTIFS(WeightRange,"&gt;"&amp;0,TypeRange,"3"),0=COUNTIFS(WeightRange,"&gt;"&amp;0,TypeRange,{"2","2?"})), FALSE, TRUE)), ""))</f>
        <v/>
      </c>
      <c r="Q497" s="169" t="str">
        <f>IF(""=$F497,"",IF(450=$F497,0&lt;COUNTIFS(WeightRange,"&gt;="&amp;$I497,DOSRange,$D497,EAPGRange,$F497,PaidRange,"EAPG")-COUNTIFS($I497:$I$520,$I497,$D497:$D$520,$D497,$F497:$F$520,$F497,$C497:$C$520,"EAPG"),FALSE))</f>
        <v/>
      </c>
      <c r="R497" s="169" t="str" cm="1">
        <f t="array" ref="R497">IF(""=$F497,"",AND("Yes"=$L497,0&lt;SUM(COUNTIFS(WeightRange,"&gt;"&amp;0,DOSRange,$D497,TypeRange,{"2","3","21","22","23","25"}))))</f>
        <v/>
      </c>
      <c r="S497" s="170" t="str">
        <f t="shared" si="65"/>
        <v/>
      </c>
      <c r="T497" s="138"/>
      <c r="U497" s="177" t="str">
        <f t="shared" si="60"/>
        <v/>
      </c>
      <c r="V497" s="171" t="str">
        <f>IF($F497="","",MAX(0.25,IF(AND("2"=$J497,1&lt;COUNTIF(TypeRange,2)),0.5^(COUNTIFS(TypeRange,"2",DOSRange,$D497,WeightRange,"&gt;="&amp;$I497)-COUNTIFS($J497:$J$520,"2",$D497:$D$520,$D497,$I497:$I$520,$I497)),1)))</f>
        <v/>
      </c>
      <c r="W497" s="171" t="str">
        <f>IF($F497="","",MAX(0.25,IF(AND("Yes"=$O497,1&lt;COUNTIFS(AncDiscoRange,"Yes",DOSRange,$D497,EAPGRange,$F497,PaidRange,"EAPG")),0.5^(COUNTIFS(AncDiscoRange,"Yes",WeightRange,"&gt;="&amp;$I497,DOSRange,$D497,EAPGRange,$F497,PaidRange,"EAPG")-COUNTIFS($O497:$O$520,"Yes",$I497:$I$520,$I497,$D497:$D$520,$D497,$F497:$F$520,$F497,$C497:$C$520,"EAPG")),1)))</f>
        <v/>
      </c>
      <c r="X497" s="172" t="str">
        <f t="shared" si="61"/>
        <v/>
      </c>
      <c r="Y497" s="138"/>
      <c r="Z497" s="173" t="str">
        <f t="shared" si="62"/>
        <v/>
      </c>
      <c r="AA497" s="174" t="str">
        <f t="shared" si="66"/>
        <v/>
      </c>
      <c r="AB497" s="175" t="str">
        <f t="shared" si="63"/>
        <v/>
      </c>
    </row>
    <row r="498" spans="2:28" ht="15" x14ac:dyDescent="0.25">
      <c r="B498" s="163">
        <f t="shared" si="67"/>
        <v>478</v>
      </c>
      <c r="C498" s="119"/>
      <c r="D498" s="190"/>
      <c r="E498" s="165"/>
      <c r="F498" s="166"/>
      <c r="G498" s="169" t="str">
        <f>IF(""=F498,"",MATCH(1*$F498,'EAPG Table'!$B:$B,0))</f>
        <v/>
      </c>
      <c r="H498" s="165" t="str" cm="1">
        <f t="array" ref="H498">IF($F498="","",INDEX('EAPG Table'!$C:$C,$G498))</f>
        <v/>
      </c>
      <c r="I498" s="167" t="str" cm="1">
        <f t="array" ref="I498">IF($F498="","",IF("EAPG"&lt;&gt;C498,0,INDEX('EAPG Table'!$I:$I,$G498)))</f>
        <v/>
      </c>
      <c r="J498" s="138" t="str" cm="1">
        <f t="array" ref="J498">IF($F498="", "", INDEX('EAPG Table'!$D:$D, $G498))</f>
        <v/>
      </c>
      <c r="K498" s="119"/>
      <c r="L498" s="224" t="str" cm="1">
        <f t="array" ref="L498">IF(""=$F498,"",TRIM(INDEX('EAPG Table'!$F:$F,$G498)))</f>
        <v/>
      </c>
      <c r="M498" s="163"/>
      <c r="N498" s="138" t="str">
        <f t="shared" si="64"/>
        <v/>
      </c>
      <c r="O498" s="138" t="str">
        <f t="shared" si="59"/>
        <v/>
      </c>
      <c r="P498" s="169" t="str" cm="1">
        <f t="array" ref="P498">IF(""=$F498,"",IF(450=1*$F498,  IF(0&lt;COUNTIFS(WeightRange,"&gt;"&amp;0,TypeRange,"2"), TRUE, IF(AND(0&lt;COUNTIFS(WeightRange,"&gt;"&amp;0,TypeRange,"3"),0=COUNTIFS(WeightRange,"&gt;"&amp;0,TypeRange,{"2","2?"})), FALSE, TRUE)), ""))</f>
        <v/>
      </c>
      <c r="Q498" s="169" t="str">
        <f>IF(""=$F498,"",IF(450=$F498,0&lt;COUNTIFS(WeightRange,"&gt;="&amp;$I498,DOSRange,$D498,EAPGRange,$F498,PaidRange,"EAPG")-COUNTIFS($I498:$I$520,$I498,$D498:$D$520,$D498,$F498:$F$520,$F498,$C498:$C$520,"EAPG"),FALSE))</f>
        <v/>
      </c>
      <c r="R498" s="169" t="str" cm="1">
        <f t="array" ref="R498">IF(""=$F498,"",AND("Yes"=$L498,0&lt;SUM(COUNTIFS(WeightRange,"&gt;"&amp;0,DOSRange,$D498,TypeRange,{"2","3","21","22","23","25"}))))</f>
        <v/>
      </c>
      <c r="S498" s="170" t="str">
        <f t="shared" si="65"/>
        <v/>
      </c>
      <c r="T498" s="138"/>
      <c r="U498" s="177" t="str">
        <f t="shared" si="60"/>
        <v/>
      </c>
      <c r="V498" s="171" t="str">
        <f>IF($F498="","",MAX(0.25,IF(AND("2"=$J498,1&lt;COUNTIF(TypeRange,2)),0.5^(COUNTIFS(TypeRange,"2",DOSRange,$D498,WeightRange,"&gt;="&amp;$I498)-COUNTIFS($J498:$J$520,"2",$D498:$D$520,$D498,$I498:$I$520,$I498)),1)))</f>
        <v/>
      </c>
      <c r="W498" s="171" t="str">
        <f>IF($F498="","",MAX(0.25,IF(AND("Yes"=$O498,1&lt;COUNTIFS(AncDiscoRange,"Yes",DOSRange,$D498,EAPGRange,$F498,PaidRange,"EAPG")),0.5^(COUNTIFS(AncDiscoRange,"Yes",WeightRange,"&gt;="&amp;$I498,DOSRange,$D498,EAPGRange,$F498,PaidRange,"EAPG")-COUNTIFS($O498:$O$520,"Yes",$I498:$I$520,$I498,$D498:$D$520,$D498,$F498:$F$520,$F498,$C498:$C$520,"EAPG")),1)))</f>
        <v/>
      </c>
      <c r="X498" s="172" t="str">
        <f t="shared" si="61"/>
        <v/>
      </c>
      <c r="Y498" s="138"/>
      <c r="Z498" s="173" t="str">
        <f t="shared" si="62"/>
        <v/>
      </c>
      <c r="AA498" s="174" t="str">
        <f t="shared" si="66"/>
        <v/>
      </c>
      <c r="AB498" s="175" t="str">
        <f t="shared" si="63"/>
        <v/>
      </c>
    </row>
    <row r="499" spans="2:28" ht="15" x14ac:dyDescent="0.25">
      <c r="B499" s="163">
        <f t="shared" si="67"/>
        <v>479</v>
      </c>
      <c r="C499" s="119"/>
      <c r="D499" s="190"/>
      <c r="E499" s="165"/>
      <c r="F499" s="166"/>
      <c r="G499" s="169" t="str">
        <f>IF(""=F499,"",MATCH(1*$F499,'EAPG Table'!$B:$B,0))</f>
        <v/>
      </c>
      <c r="H499" s="165" t="str" cm="1">
        <f t="array" ref="H499">IF($F499="","",INDEX('EAPG Table'!$C:$C,$G499))</f>
        <v/>
      </c>
      <c r="I499" s="167" t="str" cm="1">
        <f t="array" ref="I499">IF($F499="","",IF("EAPG"&lt;&gt;C499,0,INDEX('EAPG Table'!$I:$I,$G499)))</f>
        <v/>
      </c>
      <c r="J499" s="138" t="str" cm="1">
        <f t="array" ref="J499">IF($F499="", "", INDEX('EAPG Table'!$D:$D, $G499))</f>
        <v/>
      </c>
      <c r="K499" s="119"/>
      <c r="L499" s="224" t="str" cm="1">
        <f t="array" ref="L499">IF(""=$F499,"",TRIM(INDEX('EAPG Table'!$F:$F,$G499)))</f>
        <v/>
      </c>
      <c r="M499" s="163"/>
      <c r="N499" s="138" t="str">
        <f t="shared" si="64"/>
        <v/>
      </c>
      <c r="O499" s="138" t="str">
        <f t="shared" si="59"/>
        <v/>
      </c>
      <c r="P499" s="169" t="str" cm="1">
        <f t="array" ref="P499">IF(""=$F499,"",IF(450=1*$F499,  IF(0&lt;COUNTIFS(WeightRange,"&gt;"&amp;0,TypeRange,"2"), TRUE, IF(AND(0&lt;COUNTIFS(WeightRange,"&gt;"&amp;0,TypeRange,"3"),0=COUNTIFS(WeightRange,"&gt;"&amp;0,TypeRange,{"2","2?"})), FALSE, TRUE)), ""))</f>
        <v/>
      </c>
      <c r="Q499" s="169" t="str">
        <f>IF(""=$F499,"",IF(450=$F499,0&lt;COUNTIFS(WeightRange,"&gt;="&amp;$I499,DOSRange,$D499,EAPGRange,$F499,PaidRange,"EAPG")-COUNTIFS($I499:$I$520,$I499,$D499:$D$520,$D499,$F499:$F$520,$F499,$C499:$C$520,"EAPG"),FALSE))</f>
        <v/>
      </c>
      <c r="R499" s="169" t="str" cm="1">
        <f t="array" ref="R499">IF(""=$F499,"",AND("Yes"=$L499,0&lt;SUM(COUNTIFS(WeightRange,"&gt;"&amp;0,DOSRange,$D499,TypeRange,{"2","3","21","22","23","25"}))))</f>
        <v/>
      </c>
      <c r="S499" s="170" t="str">
        <f t="shared" si="65"/>
        <v/>
      </c>
      <c r="T499" s="138"/>
      <c r="U499" s="177" t="str">
        <f t="shared" si="60"/>
        <v/>
      </c>
      <c r="V499" s="171" t="str">
        <f>IF($F499="","",MAX(0.25,IF(AND("2"=$J499,1&lt;COUNTIF(TypeRange,2)),0.5^(COUNTIFS(TypeRange,"2",DOSRange,$D499,WeightRange,"&gt;="&amp;$I499)-COUNTIFS($J499:$J$520,"2",$D499:$D$520,$D499,$I499:$I$520,$I499)),1)))</f>
        <v/>
      </c>
      <c r="W499" s="171" t="str">
        <f>IF($F499="","",MAX(0.25,IF(AND("Yes"=$O499,1&lt;COUNTIFS(AncDiscoRange,"Yes",DOSRange,$D499,EAPGRange,$F499,PaidRange,"EAPG")),0.5^(COUNTIFS(AncDiscoRange,"Yes",WeightRange,"&gt;="&amp;$I499,DOSRange,$D499,EAPGRange,$F499,PaidRange,"EAPG")-COUNTIFS($O499:$O$520,"Yes",$I499:$I$520,$I499,$D499:$D$520,$D499,$F499:$F$520,$F499,$C499:$C$520,"EAPG")),1)))</f>
        <v/>
      </c>
      <c r="X499" s="172" t="str">
        <f t="shared" si="61"/>
        <v/>
      </c>
      <c r="Y499" s="138"/>
      <c r="Z499" s="173" t="str">
        <f t="shared" si="62"/>
        <v/>
      </c>
      <c r="AA499" s="174" t="str">
        <f t="shared" si="66"/>
        <v/>
      </c>
      <c r="AB499" s="175" t="str">
        <f t="shared" si="63"/>
        <v/>
      </c>
    </row>
    <row r="500" spans="2:28" ht="15" x14ac:dyDescent="0.25">
      <c r="B500" s="178">
        <f t="shared" si="67"/>
        <v>480</v>
      </c>
      <c r="C500" s="120"/>
      <c r="D500" s="191"/>
      <c r="E500" s="179"/>
      <c r="F500" s="166"/>
      <c r="G500" s="182" t="str">
        <f>IF(""=F500,"",MATCH(1*$F500,'EAPG Table'!$B:$B,0))</f>
        <v/>
      </c>
      <c r="H500" s="179" t="str" cm="1">
        <f t="array" ref="H500">IF($F500="","",INDEX('EAPG Table'!$C:$C,$G500))</f>
        <v/>
      </c>
      <c r="I500" s="180" t="str" cm="1">
        <f t="array" ref="I500">IF($F500="","",IF("EAPG"&lt;&gt;C500,0,INDEX('EAPG Table'!$I:$I,$G500)))</f>
        <v/>
      </c>
      <c r="J500" s="181" t="str" cm="1">
        <f t="array" ref="J500">IF($F500="", "", INDEX('EAPG Table'!$D:$D, $G500))</f>
        <v/>
      </c>
      <c r="K500" s="120"/>
      <c r="L500" s="225" t="str" cm="1">
        <f t="array" ref="L500">IF(""=$F500,"",TRIM(INDEX('EAPG Table'!$F:$F,$G500)))</f>
        <v/>
      </c>
      <c r="M500" s="163"/>
      <c r="N500" s="181" t="str">
        <f t="shared" si="64"/>
        <v/>
      </c>
      <c r="O500" s="181" t="str">
        <f t="shared" si="59"/>
        <v/>
      </c>
      <c r="P500" s="182" t="str" cm="1">
        <f t="array" ref="P500">IF(""=$F500,"",IF(450=1*$F500,  IF(0&lt;COUNTIFS(WeightRange,"&gt;"&amp;0,TypeRange,"2"), TRUE, IF(AND(0&lt;COUNTIFS(WeightRange,"&gt;"&amp;0,TypeRange,"3"),0=COUNTIFS(WeightRange,"&gt;"&amp;0,TypeRange,{"2","2?"})), FALSE, TRUE)), ""))</f>
        <v/>
      </c>
      <c r="Q500" s="182" t="str">
        <f>IF(""=$F500,"",IF(450=$F500,0&lt;COUNTIFS(WeightRange,"&gt;="&amp;$I500,DOSRange,$D500,EAPGRange,$F500,PaidRange,"EAPG")-COUNTIFS($I500:$I$520,$I500,$D500:$D$520,$D500,$F500:$F$520,$F500,$C500:$C$520,"EAPG"),FALSE))</f>
        <v/>
      </c>
      <c r="R500" s="182" t="str" cm="1">
        <f t="array" ref="R500">IF(""=$F500,"",AND("Yes"=$L500,0&lt;SUM(COUNTIFS(WeightRange,"&gt;"&amp;0,DOSRange,$D500,TypeRange,{"2","3","21","22","23","25"}))))</f>
        <v/>
      </c>
      <c r="S500" s="183" t="str">
        <f t="shared" si="65"/>
        <v/>
      </c>
      <c r="T500" s="138"/>
      <c r="U500" s="184" t="str">
        <f t="shared" si="60"/>
        <v/>
      </c>
      <c r="V500" s="185" t="str">
        <f>IF($F500="","",MAX(0.25,IF(AND("2"=$J500,1&lt;COUNTIF(TypeRange,2)),0.5^(COUNTIFS(TypeRange,"2",DOSRange,$D500,WeightRange,"&gt;="&amp;$I500)-COUNTIFS($J500:$J$520,"2",$D500:$D$520,$D500,$I500:$I$520,$I500)),1)))</f>
        <v/>
      </c>
      <c r="W500" s="185" t="str">
        <f>IF($F500="","",MAX(0.25,IF(AND("Yes"=$O500,1&lt;COUNTIFS(AncDiscoRange,"Yes",DOSRange,$D500,EAPGRange,$F500,PaidRange,"EAPG")),0.5^(COUNTIFS(AncDiscoRange,"Yes",WeightRange,"&gt;="&amp;$I500,DOSRange,$D500,EAPGRange,$F500,PaidRange,"EAPG")-COUNTIFS($O500:$O$520,"Yes",$I500:$I$520,$I500,$D500:$D$520,$D500,$F500:$F$520,$F500,$C500:$C$520,"EAPG")),1)))</f>
        <v/>
      </c>
      <c r="X500" s="186" t="str">
        <f t="shared" si="61"/>
        <v/>
      </c>
      <c r="Y500" s="138"/>
      <c r="Z500" s="187" t="str">
        <f t="shared" si="62"/>
        <v/>
      </c>
      <c r="AA500" s="188" t="str">
        <f t="shared" si="66"/>
        <v/>
      </c>
      <c r="AB500" s="189" t="str">
        <f t="shared" si="63"/>
        <v/>
      </c>
    </row>
    <row r="501" spans="2:28" ht="15" x14ac:dyDescent="0.25">
      <c r="B501" s="163">
        <f t="shared" si="67"/>
        <v>481</v>
      </c>
      <c r="C501" s="119"/>
      <c r="D501" s="190"/>
      <c r="E501" s="165"/>
      <c r="F501" s="166"/>
      <c r="G501" s="169" t="str">
        <f>IF(""=F501,"",MATCH(1*$F501,'EAPG Table'!$B:$B,0))</f>
        <v/>
      </c>
      <c r="H501" s="165" t="str" cm="1">
        <f t="array" ref="H501">IF($F501="","",INDEX('EAPG Table'!$C:$C,$G501))</f>
        <v/>
      </c>
      <c r="I501" s="167" t="str" cm="1">
        <f t="array" ref="I501">IF($F501="","",IF("EAPG"&lt;&gt;C501,0,INDEX('EAPG Table'!$I:$I,$G501)))</f>
        <v/>
      </c>
      <c r="J501" s="138" t="str" cm="1">
        <f t="array" ref="J501">IF($F501="", "", INDEX('EAPG Table'!$D:$D, $G501))</f>
        <v/>
      </c>
      <c r="K501" s="119"/>
      <c r="L501" s="224" t="str" cm="1">
        <f t="array" ref="L501">IF(""=$F501,"",TRIM(INDEX('EAPG Table'!$F:$F,$G501)))</f>
        <v/>
      </c>
      <c r="M501" s="163"/>
      <c r="N501" s="138" t="str">
        <f t="shared" si="64"/>
        <v/>
      </c>
      <c r="O501" s="138" t="str">
        <f t="shared" si="59"/>
        <v/>
      </c>
      <c r="P501" s="169" t="str" cm="1">
        <f t="array" ref="P501">IF(""=$F501,"",IF(450=1*$F501,  IF(0&lt;COUNTIFS(WeightRange,"&gt;"&amp;0,TypeRange,"2"), TRUE, IF(AND(0&lt;COUNTIFS(WeightRange,"&gt;"&amp;0,TypeRange,"3"),0=COUNTIFS(WeightRange,"&gt;"&amp;0,TypeRange,{"2","2?"})), FALSE, TRUE)), ""))</f>
        <v/>
      </c>
      <c r="Q501" s="169" t="str">
        <f>IF(""=$F501,"",IF(450=$F501,0&lt;COUNTIFS(WeightRange,"&gt;="&amp;$I501,DOSRange,$D501,EAPGRange,$F501,PaidRange,"EAPG")-COUNTIFS($I501:$I$520,$I501,$D501:$D$520,$D501,$F501:$F$520,$F501,$C501:$C$520,"EAPG"),FALSE))</f>
        <v/>
      </c>
      <c r="R501" s="169" t="str" cm="1">
        <f t="array" ref="R501">IF(""=$F501,"",AND("Yes"=$L501,0&lt;SUM(COUNTIFS(WeightRange,"&gt;"&amp;0,DOSRange,$D501,TypeRange,{"2","3","21","22","23","25"}))))</f>
        <v/>
      </c>
      <c r="S501" s="170" t="str">
        <f t="shared" si="65"/>
        <v/>
      </c>
      <c r="T501" s="138"/>
      <c r="U501" s="177" t="str">
        <f t="shared" si="60"/>
        <v/>
      </c>
      <c r="V501" s="171" t="str">
        <f>IF($F501="","",MAX(0.25,IF(AND("2"=$J501,1&lt;COUNTIF(TypeRange,2)),0.5^(COUNTIFS(TypeRange,"2",DOSRange,$D501,WeightRange,"&gt;="&amp;$I501)-COUNTIFS($J501:$J$520,"2",$D501:$D$520,$D501,$I501:$I$520,$I501)),1)))</f>
        <v/>
      </c>
      <c r="W501" s="171" t="str">
        <f>IF($F501="","",MAX(0.25,IF(AND("Yes"=$O501,1&lt;COUNTIFS(AncDiscoRange,"Yes",DOSRange,$D501,EAPGRange,$F501,PaidRange,"EAPG")),0.5^(COUNTIFS(AncDiscoRange,"Yes",WeightRange,"&gt;="&amp;$I501,DOSRange,$D501,EAPGRange,$F501,PaidRange,"EAPG")-COUNTIFS($O501:$O$520,"Yes",$I501:$I$520,$I501,$D501:$D$520,$D501,$F501:$F$520,$F501,$C501:$C$520,"EAPG")),1)))</f>
        <v/>
      </c>
      <c r="X501" s="172" t="str">
        <f t="shared" si="61"/>
        <v/>
      </c>
      <c r="Y501" s="138"/>
      <c r="Z501" s="173" t="str">
        <f t="shared" si="62"/>
        <v/>
      </c>
      <c r="AA501" s="174" t="str">
        <f t="shared" si="66"/>
        <v/>
      </c>
      <c r="AB501" s="175" t="str">
        <f t="shared" si="63"/>
        <v/>
      </c>
    </row>
    <row r="502" spans="2:28" ht="15" x14ac:dyDescent="0.25">
      <c r="B502" s="163">
        <f t="shared" si="67"/>
        <v>482</v>
      </c>
      <c r="C502" s="119"/>
      <c r="D502" s="190"/>
      <c r="E502" s="165"/>
      <c r="F502" s="166"/>
      <c r="G502" s="169" t="str">
        <f>IF(""=F502,"",MATCH(1*$F502,'EAPG Table'!$B:$B,0))</f>
        <v/>
      </c>
      <c r="H502" s="165" t="str" cm="1">
        <f t="array" ref="H502">IF($F502="","",INDEX('EAPG Table'!$C:$C,$G502))</f>
        <v/>
      </c>
      <c r="I502" s="167" t="str" cm="1">
        <f t="array" ref="I502">IF($F502="","",IF("EAPG"&lt;&gt;C502,0,INDEX('EAPG Table'!$I:$I,$G502)))</f>
        <v/>
      </c>
      <c r="J502" s="138" t="str" cm="1">
        <f t="array" ref="J502">IF($F502="", "", INDEX('EAPG Table'!$D:$D, $G502))</f>
        <v/>
      </c>
      <c r="K502" s="119"/>
      <c r="L502" s="224" t="str" cm="1">
        <f t="array" ref="L502">IF(""=$F502,"",TRIM(INDEX('EAPG Table'!$F:$F,$G502)))</f>
        <v/>
      </c>
      <c r="M502" s="163"/>
      <c r="N502" s="138" t="str">
        <f t="shared" si="64"/>
        <v/>
      </c>
      <c r="O502" s="138" t="str">
        <f t="shared" si="59"/>
        <v/>
      </c>
      <c r="P502" s="169" t="str" cm="1">
        <f t="array" ref="P502">IF(""=$F502,"",IF(450=1*$F502,  IF(0&lt;COUNTIFS(WeightRange,"&gt;"&amp;0,TypeRange,"2"), TRUE, IF(AND(0&lt;COUNTIFS(WeightRange,"&gt;"&amp;0,TypeRange,"3"),0=COUNTIFS(WeightRange,"&gt;"&amp;0,TypeRange,{"2","2?"})), FALSE, TRUE)), ""))</f>
        <v/>
      </c>
      <c r="Q502" s="169" t="str">
        <f>IF(""=$F502,"",IF(450=$F502,0&lt;COUNTIFS(WeightRange,"&gt;="&amp;$I502,DOSRange,$D502,EAPGRange,$F502,PaidRange,"EAPG")-COUNTIFS($I502:$I$520,$I502,$D502:$D$520,$D502,$F502:$F$520,$F502,$C502:$C$520,"EAPG"),FALSE))</f>
        <v/>
      </c>
      <c r="R502" s="169" t="str" cm="1">
        <f t="array" ref="R502">IF(""=$F502,"",AND("Yes"=$L502,0&lt;SUM(COUNTIFS(WeightRange,"&gt;"&amp;0,DOSRange,$D502,TypeRange,{"2","3","21","22","23","25"}))))</f>
        <v/>
      </c>
      <c r="S502" s="170" t="str">
        <f t="shared" si="65"/>
        <v/>
      </c>
      <c r="T502" s="138"/>
      <c r="U502" s="177" t="str">
        <f t="shared" si="60"/>
        <v/>
      </c>
      <c r="V502" s="171" t="str">
        <f>IF($F502="","",MAX(0.25,IF(AND("2"=$J502,1&lt;COUNTIF(TypeRange,2)),0.5^(COUNTIFS(TypeRange,"2",DOSRange,$D502,WeightRange,"&gt;="&amp;$I502)-COUNTIFS($J502:$J$520,"2",$D502:$D$520,$D502,$I502:$I$520,$I502)),1)))</f>
        <v/>
      </c>
      <c r="W502" s="171" t="str">
        <f>IF($F502="","",MAX(0.25,IF(AND("Yes"=$O502,1&lt;COUNTIFS(AncDiscoRange,"Yes",DOSRange,$D502,EAPGRange,$F502,PaidRange,"EAPG")),0.5^(COUNTIFS(AncDiscoRange,"Yes",WeightRange,"&gt;="&amp;$I502,DOSRange,$D502,EAPGRange,$F502,PaidRange,"EAPG")-COUNTIFS($O502:$O$520,"Yes",$I502:$I$520,$I502,$D502:$D$520,$D502,$F502:$F$520,$F502,$C502:$C$520,"EAPG")),1)))</f>
        <v/>
      </c>
      <c r="X502" s="172" t="str">
        <f t="shared" si="61"/>
        <v/>
      </c>
      <c r="Y502" s="138"/>
      <c r="Z502" s="173" t="str">
        <f t="shared" si="62"/>
        <v/>
      </c>
      <c r="AA502" s="174" t="str">
        <f t="shared" si="66"/>
        <v/>
      </c>
      <c r="AB502" s="175" t="str">
        <f t="shared" si="63"/>
        <v/>
      </c>
    </row>
    <row r="503" spans="2:28" ht="15" x14ac:dyDescent="0.25">
      <c r="B503" s="163">
        <f t="shared" si="67"/>
        <v>483</v>
      </c>
      <c r="C503" s="119"/>
      <c r="D503" s="190"/>
      <c r="E503" s="165"/>
      <c r="F503" s="166"/>
      <c r="G503" s="169" t="str">
        <f>IF(""=F503,"",MATCH(1*$F503,'EAPG Table'!$B:$B,0))</f>
        <v/>
      </c>
      <c r="H503" s="165" t="str" cm="1">
        <f t="array" ref="H503">IF($F503="","",INDEX('EAPG Table'!$C:$C,$G503))</f>
        <v/>
      </c>
      <c r="I503" s="167" t="str" cm="1">
        <f t="array" ref="I503">IF($F503="","",IF("EAPG"&lt;&gt;C503,0,INDEX('EAPG Table'!$I:$I,$G503)))</f>
        <v/>
      </c>
      <c r="J503" s="138" t="str" cm="1">
        <f t="array" ref="J503">IF($F503="", "", INDEX('EAPG Table'!$D:$D, $G503))</f>
        <v/>
      </c>
      <c r="K503" s="119"/>
      <c r="L503" s="224" t="str" cm="1">
        <f t="array" ref="L503">IF(""=$F503,"",TRIM(INDEX('EAPG Table'!$F:$F,$G503)))</f>
        <v/>
      </c>
      <c r="M503" s="163"/>
      <c r="N503" s="138" t="str">
        <f t="shared" si="64"/>
        <v/>
      </c>
      <c r="O503" s="138" t="str">
        <f t="shared" si="59"/>
        <v/>
      </c>
      <c r="P503" s="169" t="str" cm="1">
        <f t="array" ref="P503">IF(""=$F503,"",IF(450=1*$F503,  IF(0&lt;COUNTIFS(WeightRange,"&gt;"&amp;0,TypeRange,"2"), TRUE, IF(AND(0&lt;COUNTIFS(WeightRange,"&gt;"&amp;0,TypeRange,"3"),0=COUNTIFS(WeightRange,"&gt;"&amp;0,TypeRange,{"2","2?"})), FALSE, TRUE)), ""))</f>
        <v/>
      </c>
      <c r="Q503" s="169" t="str">
        <f>IF(""=$F503,"",IF(450=$F503,0&lt;COUNTIFS(WeightRange,"&gt;="&amp;$I503,DOSRange,$D503,EAPGRange,$F503,PaidRange,"EAPG")-COUNTIFS($I503:$I$520,$I503,$D503:$D$520,$D503,$F503:$F$520,$F503,$C503:$C$520,"EAPG"),FALSE))</f>
        <v/>
      </c>
      <c r="R503" s="169" t="str" cm="1">
        <f t="array" ref="R503">IF(""=$F503,"",AND("Yes"=$L503,0&lt;SUM(COUNTIFS(WeightRange,"&gt;"&amp;0,DOSRange,$D503,TypeRange,{"2","3","21","22","23","25"}))))</f>
        <v/>
      </c>
      <c r="S503" s="170" t="str">
        <f t="shared" si="65"/>
        <v/>
      </c>
      <c r="T503" s="138"/>
      <c r="U503" s="177" t="str">
        <f t="shared" si="60"/>
        <v/>
      </c>
      <c r="V503" s="171" t="str">
        <f>IF($F503="","",MAX(0.25,IF(AND("2"=$J503,1&lt;COUNTIF(TypeRange,2)),0.5^(COUNTIFS(TypeRange,"2",DOSRange,$D503,WeightRange,"&gt;="&amp;$I503)-COUNTIFS($J503:$J$520,"2",$D503:$D$520,$D503,$I503:$I$520,$I503)),1)))</f>
        <v/>
      </c>
      <c r="W503" s="171" t="str">
        <f>IF($F503="","",MAX(0.25,IF(AND("Yes"=$O503,1&lt;COUNTIFS(AncDiscoRange,"Yes",DOSRange,$D503,EAPGRange,$F503,PaidRange,"EAPG")),0.5^(COUNTIFS(AncDiscoRange,"Yes",WeightRange,"&gt;="&amp;$I503,DOSRange,$D503,EAPGRange,$F503,PaidRange,"EAPG")-COUNTIFS($O503:$O$520,"Yes",$I503:$I$520,$I503,$D503:$D$520,$D503,$F503:$F$520,$F503,$C503:$C$520,"EAPG")),1)))</f>
        <v/>
      </c>
      <c r="X503" s="172" t="str">
        <f t="shared" si="61"/>
        <v/>
      </c>
      <c r="Y503" s="138"/>
      <c r="Z503" s="173" t="str">
        <f t="shared" si="62"/>
        <v/>
      </c>
      <c r="AA503" s="174" t="str">
        <f t="shared" si="66"/>
        <v/>
      </c>
      <c r="AB503" s="175" t="str">
        <f t="shared" si="63"/>
        <v/>
      </c>
    </row>
    <row r="504" spans="2:28" ht="15" x14ac:dyDescent="0.25">
      <c r="B504" s="163">
        <f t="shared" si="67"/>
        <v>484</v>
      </c>
      <c r="C504" s="119"/>
      <c r="D504" s="190"/>
      <c r="E504" s="165"/>
      <c r="F504" s="166"/>
      <c r="G504" s="169" t="str">
        <f>IF(""=F504,"",MATCH(1*$F504,'EAPG Table'!$B:$B,0))</f>
        <v/>
      </c>
      <c r="H504" s="165" t="str" cm="1">
        <f t="array" ref="H504">IF($F504="","",INDEX('EAPG Table'!$C:$C,$G504))</f>
        <v/>
      </c>
      <c r="I504" s="167" t="str" cm="1">
        <f t="array" ref="I504">IF($F504="","",IF("EAPG"&lt;&gt;C504,0,INDEX('EAPG Table'!$I:$I,$G504)))</f>
        <v/>
      </c>
      <c r="J504" s="138" t="str" cm="1">
        <f t="array" ref="J504">IF($F504="", "", INDEX('EAPG Table'!$D:$D, $G504))</f>
        <v/>
      </c>
      <c r="K504" s="119"/>
      <c r="L504" s="224" t="str" cm="1">
        <f t="array" ref="L504">IF(""=$F504,"",TRIM(INDEX('EAPG Table'!$F:$F,$G504)))</f>
        <v/>
      </c>
      <c r="M504" s="163"/>
      <c r="N504" s="138" t="str">
        <f t="shared" si="64"/>
        <v/>
      </c>
      <c r="O504" s="138" t="str">
        <f t="shared" si="59"/>
        <v/>
      </c>
      <c r="P504" s="169" t="str" cm="1">
        <f t="array" ref="P504">IF(""=$F504,"",IF(450=1*$F504,  IF(0&lt;COUNTIFS(WeightRange,"&gt;"&amp;0,TypeRange,"2"), TRUE, IF(AND(0&lt;COUNTIFS(WeightRange,"&gt;"&amp;0,TypeRange,"3"),0=COUNTIFS(WeightRange,"&gt;"&amp;0,TypeRange,{"2","2?"})), FALSE, TRUE)), ""))</f>
        <v/>
      </c>
      <c r="Q504" s="169" t="str">
        <f>IF(""=$F504,"",IF(450=$F504,0&lt;COUNTIFS(WeightRange,"&gt;="&amp;$I504,DOSRange,$D504,EAPGRange,$F504,PaidRange,"EAPG")-COUNTIFS($I504:$I$520,$I504,$D504:$D$520,$D504,$F504:$F$520,$F504,$C504:$C$520,"EAPG"),FALSE))</f>
        <v/>
      </c>
      <c r="R504" s="169" t="str" cm="1">
        <f t="array" ref="R504">IF(""=$F504,"",AND("Yes"=$L504,0&lt;SUM(COUNTIFS(WeightRange,"&gt;"&amp;0,DOSRange,$D504,TypeRange,{"2","3","21","22","23","25"}))))</f>
        <v/>
      </c>
      <c r="S504" s="170" t="str">
        <f t="shared" si="65"/>
        <v/>
      </c>
      <c r="T504" s="138"/>
      <c r="U504" s="177" t="str">
        <f t="shared" si="60"/>
        <v/>
      </c>
      <c r="V504" s="171" t="str">
        <f>IF($F504="","",MAX(0.25,IF(AND("2"=$J504,1&lt;COUNTIF(TypeRange,2)),0.5^(COUNTIFS(TypeRange,"2",DOSRange,$D504,WeightRange,"&gt;="&amp;$I504)-COUNTIFS($J504:$J$520,"2",$D504:$D$520,$D504,$I504:$I$520,$I504)),1)))</f>
        <v/>
      </c>
      <c r="W504" s="171" t="str">
        <f>IF($F504="","",MAX(0.25,IF(AND("Yes"=$O504,1&lt;COUNTIFS(AncDiscoRange,"Yes",DOSRange,$D504,EAPGRange,$F504,PaidRange,"EAPG")),0.5^(COUNTIFS(AncDiscoRange,"Yes",WeightRange,"&gt;="&amp;$I504,DOSRange,$D504,EAPGRange,$F504,PaidRange,"EAPG")-COUNTIFS($O504:$O$520,"Yes",$I504:$I$520,$I504,$D504:$D$520,$D504,$F504:$F$520,$F504,$C504:$C$520,"EAPG")),1)))</f>
        <v/>
      </c>
      <c r="X504" s="172" t="str">
        <f t="shared" si="61"/>
        <v/>
      </c>
      <c r="Y504" s="138"/>
      <c r="Z504" s="173" t="str">
        <f t="shared" si="62"/>
        <v/>
      </c>
      <c r="AA504" s="174" t="str">
        <f t="shared" si="66"/>
        <v/>
      </c>
      <c r="AB504" s="175" t="str">
        <f t="shared" si="63"/>
        <v/>
      </c>
    </row>
    <row r="505" spans="2:28" ht="15" x14ac:dyDescent="0.25">
      <c r="B505" s="178">
        <f t="shared" si="67"/>
        <v>485</v>
      </c>
      <c r="C505" s="120"/>
      <c r="D505" s="191"/>
      <c r="E505" s="179"/>
      <c r="F505" s="166"/>
      <c r="G505" s="182" t="str">
        <f>IF(""=F505,"",MATCH(1*$F505,'EAPG Table'!$B:$B,0))</f>
        <v/>
      </c>
      <c r="H505" s="179" t="str" cm="1">
        <f t="array" ref="H505">IF($F505="","",INDEX('EAPG Table'!$C:$C,$G505))</f>
        <v/>
      </c>
      <c r="I505" s="180" t="str" cm="1">
        <f t="array" ref="I505">IF($F505="","",IF("EAPG"&lt;&gt;C505,0,INDEX('EAPG Table'!$I:$I,$G505)))</f>
        <v/>
      </c>
      <c r="J505" s="181" t="str" cm="1">
        <f t="array" ref="J505">IF($F505="", "", INDEX('EAPG Table'!$D:$D, $G505))</f>
        <v/>
      </c>
      <c r="K505" s="120"/>
      <c r="L505" s="225" t="str" cm="1">
        <f t="array" ref="L505">IF(""=$F505,"",TRIM(INDEX('EAPG Table'!$F:$F,$G505)))</f>
        <v/>
      </c>
      <c r="M505" s="163"/>
      <c r="N505" s="181" t="str">
        <f t="shared" si="64"/>
        <v/>
      </c>
      <c r="O505" s="181" t="str">
        <f t="shared" si="59"/>
        <v/>
      </c>
      <c r="P505" s="182" t="str" cm="1">
        <f t="array" ref="P505">IF(""=$F505,"",IF(450=1*$F505,  IF(0&lt;COUNTIFS(WeightRange,"&gt;"&amp;0,TypeRange,"2"), TRUE, IF(AND(0&lt;COUNTIFS(WeightRange,"&gt;"&amp;0,TypeRange,"3"),0=COUNTIFS(WeightRange,"&gt;"&amp;0,TypeRange,{"2","2?"})), FALSE, TRUE)), ""))</f>
        <v/>
      </c>
      <c r="Q505" s="182" t="str">
        <f>IF(""=$F505,"",IF(450=$F505,0&lt;COUNTIFS(WeightRange,"&gt;="&amp;$I505,DOSRange,$D505,EAPGRange,$F505,PaidRange,"EAPG")-COUNTIFS($I505:$I$520,$I505,$D505:$D$520,$D505,$F505:$F$520,$F505,$C505:$C$520,"EAPG"),FALSE))</f>
        <v/>
      </c>
      <c r="R505" s="182" t="str" cm="1">
        <f t="array" ref="R505">IF(""=$F505,"",AND("Yes"=$L505,0&lt;SUM(COUNTIFS(WeightRange,"&gt;"&amp;0,DOSRange,$D505,TypeRange,{"2","3","21","22","23","25"}))))</f>
        <v/>
      </c>
      <c r="S505" s="183" t="str">
        <f t="shared" si="65"/>
        <v/>
      </c>
      <c r="T505" s="138"/>
      <c r="U505" s="184" t="str">
        <f t="shared" si="60"/>
        <v/>
      </c>
      <c r="V505" s="185" t="str">
        <f>IF($F505="","",MAX(0.25,IF(AND("2"=$J505,1&lt;COUNTIF(TypeRange,2)),0.5^(COUNTIFS(TypeRange,"2",DOSRange,$D505,WeightRange,"&gt;="&amp;$I505)-COUNTIFS($J505:$J$520,"2",$D505:$D$520,$D505,$I505:$I$520,$I505)),1)))</f>
        <v/>
      </c>
      <c r="W505" s="185" t="str">
        <f>IF($F505="","",MAX(0.25,IF(AND("Yes"=$O505,1&lt;COUNTIFS(AncDiscoRange,"Yes",DOSRange,$D505,EAPGRange,$F505,PaidRange,"EAPG")),0.5^(COUNTIFS(AncDiscoRange,"Yes",WeightRange,"&gt;="&amp;$I505,DOSRange,$D505,EAPGRange,$F505,PaidRange,"EAPG")-COUNTIFS($O505:$O$520,"Yes",$I505:$I$520,$I505,$D505:$D$520,$D505,$F505:$F$520,$F505,$C505:$C$520,"EAPG")),1)))</f>
        <v/>
      </c>
      <c r="X505" s="186" t="str">
        <f t="shared" si="61"/>
        <v/>
      </c>
      <c r="Y505" s="138"/>
      <c r="Z505" s="187" t="str">
        <f t="shared" si="62"/>
        <v/>
      </c>
      <c r="AA505" s="188" t="str">
        <f t="shared" si="66"/>
        <v/>
      </c>
      <c r="AB505" s="189" t="str">
        <f t="shared" si="63"/>
        <v/>
      </c>
    </row>
    <row r="506" spans="2:28" ht="15" x14ac:dyDescent="0.25">
      <c r="B506" s="163">
        <f t="shared" si="67"/>
        <v>486</v>
      </c>
      <c r="C506" s="119"/>
      <c r="D506" s="190"/>
      <c r="E506" s="165"/>
      <c r="F506" s="166"/>
      <c r="G506" s="169" t="str">
        <f>IF(""=F506,"",MATCH(1*$F506,'EAPG Table'!$B:$B,0))</f>
        <v/>
      </c>
      <c r="H506" s="165" t="str" cm="1">
        <f t="array" ref="H506">IF($F506="","",INDEX('EAPG Table'!$C:$C,$G506))</f>
        <v/>
      </c>
      <c r="I506" s="167" t="str" cm="1">
        <f t="array" ref="I506">IF($F506="","",IF("EAPG"&lt;&gt;C506,0,INDEX('EAPG Table'!$I:$I,$G506)))</f>
        <v/>
      </c>
      <c r="J506" s="138" t="str" cm="1">
        <f t="array" ref="J506">IF($F506="", "", INDEX('EAPG Table'!$D:$D, $G506))</f>
        <v/>
      </c>
      <c r="K506" s="119"/>
      <c r="L506" s="224" t="str" cm="1">
        <f t="array" ref="L506">IF(""=$F506,"",TRIM(INDEX('EAPG Table'!$F:$F,$G506)))</f>
        <v/>
      </c>
      <c r="M506" s="163"/>
      <c r="N506" s="138" t="str">
        <f t="shared" si="64"/>
        <v/>
      </c>
      <c r="O506" s="138" t="str">
        <f t="shared" si="59"/>
        <v/>
      </c>
      <c r="P506" s="169" t="str" cm="1">
        <f t="array" ref="P506">IF(""=$F506,"",IF(450=1*$F506,  IF(0&lt;COUNTIFS(WeightRange,"&gt;"&amp;0,TypeRange,"2"), TRUE, IF(AND(0&lt;COUNTIFS(WeightRange,"&gt;"&amp;0,TypeRange,"3"),0=COUNTIFS(WeightRange,"&gt;"&amp;0,TypeRange,{"2","2?"})), FALSE, TRUE)), ""))</f>
        <v/>
      </c>
      <c r="Q506" s="169" t="str">
        <f>IF(""=$F506,"",IF(450=$F506,0&lt;COUNTIFS(WeightRange,"&gt;="&amp;$I506,DOSRange,$D506,EAPGRange,$F506,PaidRange,"EAPG")-COUNTIFS($I506:$I$520,$I506,$D506:$D$520,$D506,$F506:$F$520,$F506,$C506:$C$520,"EAPG"),FALSE))</f>
        <v/>
      </c>
      <c r="R506" s="169" t="str" cm="1">
        <f t="array" ref="R506">IF(""=$F506,"",AND("Yes"=$L506,0&lt;SUM(COUNTIFS(WeightRange,"&gt;"&amp;0,DOSRange,$D506,TypeRange,{"2","3","21","22","23","25"}))))</f>
        <v/>
      </c>
      <c r="S506" s="170" t="str">
        <f t="shared" si="65"/>
        <v/>
      </c>
      <c r="T506" s="138"/>
      <c r="U506" s="177" t="str">
        <f t="shared" si="60"/>
        <v/>
      </c>
      <c r="V506" s="171" t="str">
        <f>IF($F506="","",MAX(0.25,IF(AND("2"=$J506,1&lt;COUNTIF(TypeRange,2)),0.5^(COUNTIFS(TypeRange,"2",DOSRange,$D506,WeightRange,"&gt;="&amp;$I506)-COUNTIFS($J506:$J$520,"2",$D506:$D$520,$D506,$I506:$I$520,$I506)),1)))</f>
        <v/>
      </c>
      <c r="W506" s="171" t="str">
        <f>IF($F506="","",MAX(0.25,IF(AND("Yes"=$O506,1&lt;COUNTIFS(AncDiscoRange,"Yes",DOSRange,$D506,EAPGRange,$F506,PaidRange,"EAPG")),0.5^(COUNTIFS(AncDiscoRange,"Yes",WeightRange,"&gt;="&amp;$I506,DOSRange,$D506,EAPGRange,$F506,PaidRange,"EAPG")-COUNTIFS($O506:$O$520,"Yes",$I506:$I$520,$I506,$D506:$D$520,$D506,$F506:$F$520,$F506,$C506:$C$520,"EAPG")),1)))</f>
        <v/>
      </c>
      <c r="X506" s="172" t="str">
        <f t="shared" si="61"/>
        <v/>
      </c>
      <c r="Y506" s="138"/>
      <c r="Z506" s="173" t="str">
        <f t="shared" si="62"/>
        <v/>
      </c>
      <c r="AA506" s="174" t="str">
        <f t="shared" si="66"/>
        <v/>
      </c>
      <c r="AB506" s="175" t="str">
        <f t="shared" si="63"/>
        <v/>
      </c>
    </row>
    <row r="507" spans="2:28" ht="15" x14ac:dyDescent="0.25">
      <c r="B507" s="163">
        <f t="shared" si="67"/>
        <v>487</v>
      </c>
      <c r="C507" s="119"/>
      <c r="D507" s="190"/>
      <c r="E507" s="165"/>
      <c r="F507" s="166"/>
      <c r="G507" s="169" t="str">
        <f>IF(""=F507,"",MATCH(1*$F507,'EAPG Table'!$B:$B,0))</f>
        <v/>
      </c>
      <c r="H507" s="165" t="str" cm="1">
        <f t="array" ref="H507">IF($F507="","",INDEX('EAPG Table'!$C:$C,$G507))</f>
        <v/>
      </c>
      <c r="I507" s="167" t="str" cm="1">
        <f t="array" ref="I507">IF($F507="","",IF("EAPG"&lt;&gt;C507,0,INDEX('EAPG Table'!$I:$I,$G507)))</f>
        <v/>
      </c>
      <c r="J507" s="138" t="str" cm="1">
        <f t="array" ref="J507">IF($F507="", "", INDEX('EAPG Table'!$D:$D, $G507))</f>
        <v/>
      </c>
      <c r="K507" s="119"/>
      <c r="L507" s="224" t="str" cm="1">
        <f t="array" ref="L507">IF(""=$F507,"",TRIM(INDEX('EAPG Table'!$F:$F,$G507)))</f>
        <v/>
      </c>
      <c r="M507" s="163"/>
      <c r="N507" s="138" t="str">
        <f t="shared" si="64"/>
        <v/>
      </c>
      <c r="O507" s="138" t="str">
        <f t="shared" si="59"/>
        <v/>
      </c>
      <c r="P507" s="169" t="str" cm="1">
        <f t="array" ref="P507">IF(""=$F507,"",IF(450=1*$F507,  IF(0&lt;COUNTIFS(WeightRange,"&gt;"&amp;0,TypeRange,"2"), TRUE, IF(AND(0&lt;COUNTIFS(WeightRange,"&gt;"&amp;0,TypeRange,"3"),0=COUNTIFS(WeightRange,"&gt;"&amp;0,TypeRange,{"2","2?"})), FALSE, TRUE)), ""))</f>
        <v/>
      </c>
      <c r="Q507" s="169" t="str">
        <f>IF(""=$F507,"",IF(450=$F507,0&lt;COUNTIFS(WeightRange,"&gt;="&amp;$I507,DOSRange,$D507,EAPGRange,$F507,PaidRange,"EAPG")-COUNTIFS($I507:$I$520,$I507,$D507:$D$520,$D507,$F507:$F$520,$F507,$C507:$C$520,"EAPG"),FALSE))</f>
        <v/>
      </c>
      <c r="R507" s="169" t="str" cm="1">
        <f t="array" ref="R507">IF(""=$F507,"",AND("Yes"=$L507,0&lt;SUM(COUNTIFS(WeightRange,"&gt;"&amp;0,DOSRange,$D507,TypeRange,{"2","3","21","22","23","25"}))))</f>
        <v/>
      </c>
      <c r="S507" s="170" t="str">
        <f t="shared" si="65"/>
        <v/>
      </c>
      <c r="T507" s="138"/>
      <c r="U507" s="177" t="str">
        <f t="shared" si="60"/>
        <v/>
      </c>
      <c r="V507" s="171" t="str">
        <f>IF($F507="","",MAX(0.25,IF(AND("2"=$J507,1&lt;COUNTIF(TypeRange,2)),0.5^(COUNTIFS(TypeRange,"2",DOSRange,$D507,WeightRange,"&gt;="&amp;$I507)-COUNTIFS($J507:$J$520,"2",$D507:$D$520,$D507,$I507:$I$520,$I507)),1)))</f>
        <v/>
      </c>
      <c r="W507" s="171" t="str">
        <f>IF($F507="","",MAX(0.25,IF(AND("Yes"=$O507,1&lt;COUNTIFS(AncDiscoRange,"Yes",DOSRange,$D507,EAPGRange,$F507,PaidRange,"EAPG")),0.5^(COUNTIFS(AncDiscoRange,"Yes",WeightRange,"&gt;="&amp;$I507,DOSRange,$D507,EAPGRange,$F507,PaidRange,"EAPG")-COUNTIFS($O507:$O$520,"Yes",$I507:$I$520,$I507,$D507:$D$520,$D507,$F507:$F$520,$F507,$C507:$C$520,"EAPG")),1)))</f>
        <v/>
      </c>
      <c r="X507" s="172" t="str">
        <f t="shared" si="61"/>
        <v/>
      </c>
      <c r="Y507" s="138"/>
      <c r="Z507" s="173" t="str">
        <f t="shared" si="62"/>
        <v/>
      </c>
      <c r="AA507" s="174" t="str">
        <f t="shared" si="66"/>
        <v/>
      </c>
      <c r="AB507" s="175" t="str">
        <f t="shared" si="63"/>
        <v/>
      </c>
    </row>
    <row r="508" spans="2:28" ht="15" x14ac:dyDescent="0.25">
      <c r="B508" s="163">
        <f t="shared" si="67"/>
        <v>488</v>
      </c>
      <c r="C508" s="119"/>
      <c r="D508" s="190"/>
      <c r="E508" s="165"/>
      <c r="F508" s="166"/>
      <c r="G508" s="169" t="str">
        <f>IF(""=F508,"",MATCH(1*$F508,'EAPG Table'!$B:$B,0))</f>
        <v/>
      </c>
      <c r="H508" s="165" t="str" cm="1">
        <f t="array" ref="H508">IF($F508="","",INDEX('EAPG Table'!$C:$C,$G508))</f>
        <v/>
      </c>
      <c r="I508" s="167" t="str" cm="1">
        <f t="array" ref="I508">IF($F508="","",IF("EAPG"&lt;&gt;C508,0,INDEX('EAPG Table'!$I:$I,$G508)))</f>
        <v/>
      </c>
      <c r="J508" s="138" t="str" cm="1">
        <f t="array" ref="J508">IF($F508="", "", INDEX('EAPG Table'!$D:$D, $G508))</f>
        <v/>
      </c>
      <c r="K508" s="119"/>
      <c r="L508" s="224" t="str" cm="1">
        <f t="array" ref="L508">IF(""=$F508,"",TRIM(INDEX('EAPG Table'!$F:$F,$G508)))</f>
        <v/>
      </c>
      <c r="M508" s="163"/>
      <c r="N508" s="138" t="str">
        <f t="shared" si="64"/>
        <v/>
      </c>
      <c r="O508" s="138" t="str">
        <f t="shared" si="59"/>
        <v/>
      </c>
      <c r="P508" s="169" t="str" cm="1">
        <f t="array" ref="P508">IF(""=$F508,"",IF(450=1*$F508,  IF(0&lt;COUNTIFS(WeightRange,"&gt;"&amp;0,TypeRange,"2"), TRUE, IF(AND(0&lt;COUNTIFS(WeightRange,"&gt;"&amp;0,TypeRange,"3"),0=COUNTIFS(WeightRange,"&gt;"&amp;0,TypeRange,{"2","2?"})), FALSE, TRUE)), ""))</f>
        <v/>
      </c>
      <c r="Q508" s="169" t="str">
        <f>IF(""=$F508,"",IF(450=$F508,0&lt;COUNTIFS(WeightRange,"&gt;="&amp;$I508,DOSRange,$D508,EAPGRange,$F508,PaidRange,"EAPG")-COUNTIFS($I508:$I$520,$I508,$D508:$D$520,$D508,$F508:$F$520,$F508,$C508:$C$520,"EAPG"),FALSE))</f>
        <v/>
      </c>
      <c r="R508" s="169" t="str" cm="1">
        <f t="array" ref="R508">IF(""=$F508,"",AND("Yes"=$L508,0&lt;SUM(COUNTIFS(WeightRange,"&gt;"&amp;0,DOSRange,$D508,TypeRange,{"2","3","21","22","23","25"}))))</f>
        <v/>
      </c>
      <c r="S508" s="170" t="str">
        <f t="shared" si="65"/>
        <v/>
      </c>
      <c r="T508" s="138"/>
      <c r="U508" s="177" t="str">
        <f t="shared" si="60"/>
        <v/>
      </c>
      <c r="V508" s="171" t="str">
        <f>IF($F508="","",MAX(0.25,IF(AND("2"=$J508,1&lt;COUNTIF(TypeRange,2)),0.5^(COUNTIFS(TypeRange,"2",DOSRange,$D508,WeightRange,"&gt;="&amp;$I508)-COUNTIFS($J508:$J$520,"2",$D508:$D$520,$D508,$I508:$I$520,$I508)),1)))</f>
        <v/>
      </c>
      <c r="W508" s="171" t="str">
        <f>IF($F508="","",MAX(0.25,IF(AND("Yes"=$O508,1&lt;COUNTIFS(AncDiscoRange,"Yes",DOSRange,$D508,EAPGRange,$F508,PaidRange,"EAPG")),0.5^(COUNTIFS(AncDiscoRange,"Yes",WeightRange,"&gt;="&amp;$I508,DOSRange,$D508,EAPGRange,$F508,PaidRange,"EAPG")-COUNTIFS($O508:$O$520,"Yes",$I508:$I$520,$I508,$D508:$D$520,$D508,$F508:$F$520,$F508,$C508:$C$520,"EAPG")),1)))</f>
        <v/>
      </c>
      <c r="X508" s="172" t="str">
        <f t="shared" si="61"/>
        <v/>
      </c>
      <c r="Y508" s="138"/>
      <c r="Z508" s="173" t="str">
        <f t="shared" si="62"/>
        <v/>
      </c>
      <c r="AA508" s="174" t="str">
        <f t="shared" si="66"/>
        <v/>
      </c>
      <c r="AB508" s="175" t="str">
        <f t="shared" si="63"/>
        <v/>
      </c>
    </row>
    <row r="509" spans="2:28" ht="15" x14ac:dyDescent="0.25">
      <c r="B509" s="163">
        <f t="shared" si="67"/>
        <v>489</v>
      </c>
      <c r="C509" s="119"/>
      <c r="D509" s="190"/>
      <c r="E509" s="165"/>
      <c r="F509" s="166"/>
      <c r="G509" s="169" t="str">
        <f>IF(""=F509,"",MATCH(1*$F509,'EAPG Table'!$B:$B,0))</f>
        <v/>
      </c>
      <c r="H509" s="165" t="str" cm="1">
        <f t="array" ref="H509">IF($F509="","",INDEX('EAPG Table'!$C:$C,$G509))</f>
        <v/>
      </c>
      <c r="I509" s="167" t="str" cm="1">
        <f t="array" ref="I509">IF($F509="","",IF("EAPG"&lt;&gt;C509,0,INDEX('EAPG Table'!$I:$I,$G509)))</f>
        <v/>
      </c>
      <c r="J509" s="138" t="str" cm="1">
        <f t="array" ref="J509">IF($F509="", "", INDEX('EAPG Table'!$D:$D, $G509))</f>
        <v/>
      </c>
      <c r="K509" s="119"/>
      <c r="L509" s="224" t="str" cm="1">
        <f t="array" ref="L509">IF(""=$F509,"",TRIM(INDEX('EAPG Table'!$F:$F,$G509)))</f>
        <v/>
      </c>
      <c r="M509" s="163"/>
      <c r="N509" s="138" t="str">
        <f t="shared" si="64"/>
        <v/>
      </c>
      <c r="O509" s="138" t="str">
        <f t="shared" si="59"/>
        <v/>
      </c>
      <c r="P509" s="169" t="str" cm="1">
        <f t="array" ref="P509">IF(""=$F509,"",IF(450=1*$F509,  IF(0&lt;COUNTIFS(WeightRange,"&gt;"&amp;0,TypeRange,"2"), TRUE, IF(AND(0&lt;COUNTIFS(WeightRange,"&gt;"&amp;0,TypeRange,"3"),0=COUNTIFS(WeightRange,"&gt;"&amp;0,TypeRange,{"2","2?"})), FALSE, TRUE)), ""))</f>
        <v/>
      </c>
      <c r="Q509" s="169" t="str">
        <f>IF(""=$F509,"",IF(450=$F509,0&lt;COUNTIFS(WeightRange,"&gt;="&amp;$I509,DOSRange,$D509,EAPGRange,$F509,PaidRange,"EAPG")-COUNTIFS($I509:$I$520,$I509,$D509:$D$520,$D509,$F509:$F$520,$F509,$C509:$C$520,"EAPG"),FALSE))</f>
        <v/>
      </c>
      <c r="R509" s="169" t="str" cm="1">
        <f t="array" ref="R509">IF(""=$F509,"",AND("Yes"=$L509,0&lt;SUM(COUNTIFS(WeightRange,"&gt;"&amp;0,DOSRange,$D509,TypeRange,{"2","3","21","22","23","25"}))))</f>
        <v/>
      </c>
      <c r="S509" s="170" t="str">
        <f t="shared" si="65"/>
        <v/>
      </c>
      <c r="T509" s="138"/>
      <c r="U509" s="177" t="str">
        <f t="shared" si="60"/>
        <v/>
      </c>
      <c r="V509" s="171" t="str">
        <f>IF($F509="","",MAX(0.25,IF(AND("2"=$J509,1&lt;COUNTIF(TypeRange,2)),0.5^(COUNTIFS(TypeRange,"2",DOSRange,$D509,WeightRange,"&gt;="&amp;$I509)-COUNTIFS($J509:$J$520,"2",$D509:$D$520,$D509,$I509:$I$520,$I509)),1)))</f>
        <v/>
      </c>
      <c r="W509" s="171" t="str">
        <f>IF($F509="","",MAX(0.25,IF(AND("Yes"=$O509,1&lt;COUNTIFS(AncDiscoRange,"Yes",DOSRange,$D509,EAPGRange,$F509,PaidRange,"EAPG")),0.5^(COUNTIFS(AncDiscoRange,"Yes",WeightRange,"&gt;="&amp;$I509,DOSRange,$D509,EAPGRange,$F509,PaidRange,"EAPG")-COUNTIFS($O509:$O$520,"Yes",$I509:$I$520,$I509,$D509:$D$520,$D509,$F509:$F$520,$F509,$C509:$C$520,"EAPG")),1)))</f>
        <v/>
      </c>
      <c r="X509" s="172" t="str">
        <f t="shared" si="61"/>
        <v/>
      </c>
      <c r="Y509" s="138"/>
      <c r="Z509" s="173" t="str">
        <f t="shared" si="62"/>
        <v/>
      </c>
      <c r="AA509" s="174" t="str">
        <f t="shared" si="66"/>
        <v/>
      </c>
      <c r="AB509" s="175" t="str">
        <f t="shared" si="63"/>
        <v/>
      </c>
    </row>
    <row r="510" spans="2:28" ht="15" x14ac:dyDescent="0.25">
      <c r="B510" s="178">
        <f t="shared" si="67"/>
        <v>490</v>
      </c>
      <c r="C510" s="120"/>
      <c r="D510" s="191"/>
      <c r="E510" s="179"/>
      <c r="F510" s="166"/>
      <c r="G510" s="182" t="str">
        <f>IF(""=F510,"",MATCH(1*$F510,'EAPG Table'!$B:$B,0))</f>
        <v/>
      </c>
      <c r="H510" s="179" t="str" cm="1">
        <f t="array" ref="H510">IF($F510="","",INDEX('EAPG Table'!$C:$C,$G510))</f>
        <v/>
      </c>
      <c r="I510" s="180" t="str" cm="1">
        <f t="array" ref="I510">IF($F510="","",IF("EAPG"&lt;&gt;C510,0,INDEX('EAPG Table'!$I:$I,$G510)))</f>
        <v/>
      </c>
      <c r="J510" s="181" t="str" cm="1">
        <f t="array" ref="J510">IF($F510="", "", INDEX('EAPG Table'!$D:$D, $G510))</f>
        <v/>
      </c>
      <c r="K510" s="120"/>
      <c r="L510" s="225" t="str" cm="1">
        <f t="array" ref="L510">IF(""=$F510,"",TRIM(INDEX('EAPG Table'!$F:$F,$G510)))</f>
        <v/>
      </c>
      <c r="M510" s="163"/>
      <c r="N510" s="181" t="str">
        <f t="shared" si="64"/>
        <v/>
      </c>
      <c r="O510" s="181" t="str">
        <f t="shared" si="59"/>
        <v/>
      </c>
      <c r="P510" s="182" t="str" cm="1">
        <f t="array" ref="P510">IF(""=$F510,"",IF(450=1*$F510,  IF(0&lt;COUNTIFS(WeightRange,"&gt;"&amp;0,TypeRange,"2"), TRUE, IF(AND(0&lt;COUNTIFS(WeightRange,"&gt;"&amp;0,TypeRange,"3"),0=COUNTIFS(WeightRange,"&gt;"&amp;0,TypeRange,{"2","2?"})), FALSE, TRUE)), ""))</f>
        <v/>
      </c>
      <c r="Q510" s="182" t="str">
        <f>IF(""=$F510,"",IF(450=$F510,0&lt;COUNTIFS(WeightRange,"&gt;="&amp;$I510,DOSRange,$D510,EAPGRange,$F510,PaidRange,"EAPG")-COUNTIFS($I510:$I$520,$I510,$D510:$D$520,$D510,$F510:$F$520,$F510,$C510:$C$520,"EAPG"),FALSE))</f>
        <v/>
      </c>
      <c r="R510" s="182" t="str" cm="1">
        <f t="array" ref="R510">IF(""=$F510,"",AND("Yes"=$L510,0&lt;SUM(COUNTIFS(WeightRange,"&gt;"&amp;0,DOSRange,$D510,TypeRange,{"2","3","21","22","23","25"}))))</f>
        <v/>
      </c>
      <c r="S510" s="183" t="str">
        <f t="shared" si="65"/>
        <v/>
      </c>
      <c r="T510" s="138"/>
      <c r="U510" s="184" t="str">
        <f t="shared" si="60"/>
        <v/>
      </c>
      <c r="V510" s="185" t="str">
        <f>IF($F510="","",MAX(0.25,IF(AND("2"=$J510,1&lt;COUNTIF(TypeRange,2)),0.5^(COUNTIFS(TypeRange,"2",DOSRange,$D510,WeightRange,"&gt;="&amp;$I510)-COUNTIFS($J510:$J$520,"2",$D510:$D$520,$D510,$I510:$I$520,$I510)),1)))</f>
        <v/>
      </c>
      <c r="W510" s="185" t="str">
        <f>IF($F510="","",MAX(0.25,IF(AND("Yes"=$O510,1&lt;COUNTIFS(AncDiscoRange,"Yes",DOSRange,$D510,EAPGRange,$F510,PaidRange,"EAPG")),0.5^(COUNTIFS(AncDiscoRange,"Yes",WeightRange,"&gt;="&amp;$I510,DOSRange,$D510,EAPGRange,$F510,PaidRange,"EAPG")-COUNTIFS($O510:$O$520,"Yes",$I510:$I$520,$I510,$D510:$D$520,$D510,$F510:$F$520,$F510,$C510:$C$520,"EAPG")),1)))</f>
        <v/>
      </c>
      <c r="X510" s="186" t="str">
        <f t="shared" si="61"/>
        <v/>
      </c>
      <c r="Y510" s="138"/>
      <c r="Z510" s="187" t="str">
        <f t="shared" si="62"/>
        <v/>
      </c>
      <c r="AA510" s="188" t="str">
        <f t="shared" si="66"/>
        <v/>
      </c>
      <c r="AB510" s="189" t="str">
        <f t="shared" si="63"/>
        <v/>
      </c>
    </row>
    <row r="511" spans="2:28" ht="15" x14ac:dyDescent="0.25">
      <c r="B511" s="163">
        <f t="shared" si="67"/>
        <v>491</v>
      </c>
      <c r="C511" s="119"/>
      <c r="D511" s="190"/>
      <c r="E511" s="165"/>
      <c r="F511" s="166"/>
      <c r="G511" s="169" t="str">
        <f>IF(""=F511,"",MATCH(1*$F511,'EAPG Table'!$B:$B,0))</f>
        <v/>
      </c>
      <c r="H511" s="165" t="str" cm="1">
        <f t="array" ref="H511">IF($F511="","",INDEX('EAPG Table'!$C:$C,$G511))</f>
        <v/>
      </c>
      <c r="I511" s="167" t="str" cm="1">
        <f t="array" ref="I511">IF($F511="","",IF("EAPG"&lt;&gt;C511,0,INDEX('EAPG Table'!$I:$I,$G511)))</f>
        <v/>
      </c>
      <c r="J511" s="138" t="str" cm="1">
        <f t="array" ref="J511">IF($F511="", "", INDEX('EAPG Table'!$D:$D, $G511))</f>
        <v/>
      </c>
      <c r="K511" s="119"/>
      <c r="L511" s="224" t="str" cm="1">
        <f t="array" ref="L511">IF(""=$F511,"",TRIM(INDEX('EAPG Table'!$F:$F,$G511)))</f>
        <v/>
      </c>
      <c r="M511" s="163"/>
      <c r="N511" s="138" t="str">
        <f t="shared" si="64"/>
        <v/>
      </c>
      <c r="O511" s="138" t="str">
        <f t="shared" si="59"/>
        <v/>
      </c>
      <c r="P511" s="169" t="str" cm="1">
        <f t="array" ref="P511">IF(""=$F511,"",IF(450=1*$F511,  IF(0&lt;COUNTIFS(WeightRange,"&gt;"&amp;0,TypeRange,"2"), TRUE, IF(AND(0&lt;COUNTIFS(WeightRange,"&gt;"&amp;0,TypeRange,"3"),0=COUNTIFS(WeightRange,"&gt;"&amp;0,TypeRange,{"2","2?"})), FALSE, TRUE)), ""))</f>
        <v/>
      </c>
      <c r="Q511" s="169" t="str">
        <f>IF(""=$F511,"",IF(450=$F511,0&lt;COUNTIFS(WeightRange,"&gt;="&amp;$I511,DOSRange,$D511,EAPGRange,$F511,PaidRange,"EAPG")-COUNTIFS($I511:$I$520,$I511,$D511:$D$520,$D511,$F511:$F$520,$F511,$C511:$C$520,"EAPG"),FALSE))</f>
        <v/>
      </c>
      <c r="R511" s="169" t="str" cm="1">
        <f t="array" ref="R511">IF(""=$F511,"",AND("Yes"=$L511,0&lt;SUM(COUNTIFS(WeightRange,"&gt;"&amp;0,DOSRange,$D511,TypeRange,{"2","3","21","22","23","25"}))))</f>
        <v/>
      </c>
      <c r="S511" s="170" t="str">
        <f t="shared" si="65"/>
        <v/>
      </c>
      <c r="T511" s="138"/>
      <c r="U511" s="177" t="str">
        <f t="shared" si="60"/>
        <v/>
      </c>
      <c r="V511" s="171" t="str">
        <f>IF($F511="","",MAX(0.25,IF(AND("2"=$J511,1&lt;COUNTIF(TypeRange,2)),0.5^(COUNTIFS(TypeRange,"2",DOSRange,$D511,WeightRange,"&gt;="&amp;$I511)-COUNTIFS($J511:$J$520,"2",$D511:$D$520,$D511,$I511:$I$520,$I511)),1)))</f>
        <v/>
      </c>
      <c r="W511" s="171" t="str">
        <f>IF($F511="","",MAX(0.25,IF(AND("Yes"=$O511,1&lt;COUNTIFS(AncDiscoRange,"Yes",DOSRange,$D511,EAPGRange,$F511,PaidRange,"EAPG")),0.5^(COUNTIFS(AncDiscoRange,"Yes",WeightRange,"&gt;="&amp;$I511,DOSRange,$D511,EAPGRange,$F511,PaidRange,"EAPG")-COUNTIFS($O511:$O$520,"Yes",$I511:$I$520,$I511,$D511:$D$520,$D511,$F511:$F$520,$F511,$C511:$C$520,"EAPG")),1)))</f>
        <v/>
      </c>
      <c r="X511" s="172" t="str">
        <f t="shared" si="61"/>
        <v/>
      </c>
      <c r="Y511" s="138"/>
      <c r="Z511" s="173" t="str">
        <f t="shared" si="62"/>
        <v/>
      </c>
      <c r="AA511" s="174" t="str">
        <f t="shared" si="66"/>
        <v/>
      </c>
      <c r="AB511" s="175" t="str">
        <f t="shared" si="63"/>
        <v/>
      </c>
    </row>
    <row r="512" spans="2:28" ht="15" x14ac:dyDescent="0.25">
      <c r="B512" s="163">
        <f t="shared" si="67"/>
        <v>492</v>
      </c>
      <c r="C512" s="119"/>
      <c r="D512" s="190"/>
      <c r="E512" s="165"/>
      <c r="F512" s="166"/>
      <c r="G512" s="169" t="str">
        <f>IF(""=F512,"",MATCH(1*$F512,'EAPG Table'!$B:$B,0))</f>
        <v/>
      </c>
      <c r="H512" s="165" t="str" cm="1">
        <f t="array" ref="H512">IF($F512="","",INDEX('EAPG Table'!$C:$C,$G512))</f>
        <v/>
      </c>
      <c r="I512" s="167" t="str" cm="1">
        <f t="array" ref="I512">IF($F512="","",IF("EAPG"&lt;&gt;C512,0,INDEX('EAPG Table'!$I:$I,$G512)))</f>
        <v/>
      </c>
      <c r="J512" s="138" t="str" cm="1">
        <f t="array" ref="J512">IF($F512="", "", INDEX('EAPG Table'!$D:$D, $G512))</f>
        <v/>
      </c>
      <c r="K512" s="119"/>
      <c r="L512" s="224" t="str" cm="1">
        <f t="array" ref="L512">IF(""=$F512,"",TRIM(INDEX('EAPG Table'!$F:$F,$G512)))</f>
        <v/>
      </c>
      <c r="M512" s="163"/>
      <c r="N512" s="138" t="str">
        <f t="shared" si="64"/>
        <v/>
      </c>
      <c r="O512" s="138" t="str">
        <f t="shared" si="59"/>
        <v/>
      </c>
      <c r="P512" s="169" t="str" cm="1">
        <f t="array" ref="P512">IF(""=$F512,"",IF(450=1*$F512,  IF(0&lt;COUNTIFS(WeightRange,"&gt;"&amp;0,TypeRange,"2"), TRUE, IF(AND(0&lt;COUNTIFS(WeightRange,"&gt;"&amp;0,TypeRange,"3"),0=COUNTIFS(WeightRange,"&gt;"&amp;0,TypeRange,{"2","2?"})), FALSE, TRUE)), ""))</f>
        <v/>
      </c>
      <c r="Q512" s="169" t="str">
        <f>IF(""=$F512,"",IF(450=$F512,0&lt;COUNTIFS(WeightRange,"&gt;="&amp;$I512,DOSRange,$D512,EAPGRange,$F512,PaidRange,"EAPG")-COUNTIFS($I512:$I$520,$I512,$D512:$D$520,$D512,$F512:$F$520,$F512,$C512:$C$520,"EAPG"),FALSE))</f>
        <v/>
      </c>
      <c r="R512" s="169" t="str" cm="1">
        <f t="array" ref="R512">IF(""=$F512,"",AND("Yes"=$L512,0&lt;SUM(COUNTIFS(WeightRange,"&gt;"&amp;0,DOSRange,$D512,TypeRange,{"2","3","21","22","23","25"}))))</f>
        <v/>
      </c>
      <c r="S512" s="170" t="str">
        <f t="shared" si="65"/>
        <v/>
      </c>
      <c r="T512" s="138"/>
      <c r="U512" s="177" t="str">
        <f t="shared" si="60"/>
        <v/>
      </c>
      <c r="V512" s="171" t="str">
        <f>IF($F512="","",MAX(0.25,IF(AND("2"=$J512,1&lt;COUNTIF(TypeRange,2)),0.5^(COUNTIFS(TypeRange,"2",DOSRange,$D512,WeightRange,"&gt;="&amp;$I512)-COUNTIFS($J512:$J$520,"2",$D512:$D$520,$D512,$I512:$I$520,$I512)),1)))</f>
        <v/>
      </c>
      <c r="W512" s="171" t="str">
        <f>IF($F512="","",MAX(0.25,IF(AND("Yes"=$O512,1&lt;COUNTIFS(AncDiscoRange,"Yes",DOSRange,$D512,EAPGRange,$F512,PaidRange,"EAPG")),0.5^(COUNTIFS(AncDiscoRange,"Yes",WeightRange,"&gt;="&amp;$I512,DOSRange,$D512,EAPGRange,$F512,PaidRange,"EAPG")-COUNTIFS($O512:$O$520,"Yes",$I512:$I$520,$I512,$D512:$D$520,$D512,$F512:$F$520,$F512,$C512:$C$520,"EAPG")),1)))</f>
        <v/>
      </c>
      <c r="X512" s="172" t="str">
        <f t="shared" si="61"/>
        <v/>
      </c>
      <c r="Y512" s="138"/>
      <c r="Z512" s="173" t="str">
        <f t="shared" si="62"/>
        <v/>
      </c>
      <c r="AA512" s="174" t="str">
        <f t="shared" si="66"/>
        <v/>
      </c>
      <c r="AB512" s="175" t="str">
        <f t="shared" si="63"/>
        <v/>
      </c>
    </row>
    <row r="513" spans="2:28" ht="15" x14ac:dyDescent="0.25">
      <c r="B513" s="163">
        <f t="shared" si="67"/>
        <v>493</v>
      </c>
      <c r="C513" s="119"/>
      <c r="D513" s="190"/>
      <c r="E513" s="165"/>
      <c r="F513" s="166"/>
      <c r="G513" s="169" t="str">
        <f>IF(""=F513,"",MATCH(1*$F513,'EAPG Table'!$B:$B,0))</f>
        <v/>
      </c>
      <c r="H513" s="165" t="str" cm="1">
        <f t="array" ref="H513">IF($F513="","",INDEX('EAPG Table'!$C:$C,$G513))</f>
        <v/>
      </c>
      <c r="I513" s="167" t="str" cm="1">
        <f t="array" ref="I513">IF($F513="","",IF("EAPG"&lt;&gt;C513,0,INDEX('EAPG Table'!$I:$I,$G513)))</f>
        <v/>
      </c>
      <c r="J513" s="138" t="str" cm="1">
        <f t="array" ref="J513">IF($F513="", "", INDEX('EAPG Table'!$D:$D, $G513))</f>
        <v/>
      </c>
      <c r="K513" s="119"/>
      <c r="L513" s="224" t="str" cm="1">
        <f t="array" ref="L513">IF(""=$F513,"",TRIM(INDEX('EAPG Table'!$F:$F,$G513)))</f>
        <v/>
      </c>
      <c r="M513" s="163"/>
      <c r="N513" s="138" t="str">
        <f t="shared" si="64"/>
        <v/>
      </c>
      <c r="O513" s="138" t="str">
        <f t="shared" si="59"/>
        <v/>
      </c>
      <c r="P513" s="169" t="str" cm="1">
        <f t="array" ref="P513">IF(""=$F513,"",IF(450=1*$F513,  IF(0&lt;COUNTIFS(WeightRange,"&gt;"&amp;0,TypeRange,"2"), TRUE, IF(AND(0&lt;COUNTIFS(WeightRange,"&gt;"&amp;0,TypeRange,"3"),0=COUNTIFS(WeightRange,"&gt;"&amp;0,TypeRange,{"2","2?"})), FALSE, TRUE)), ""))</f>
        <v/>
      </c>
      <c r="Q513" s="169" t="str">
        <f>IF(""=$F513,"",IF(450=$F513,0&lt;COUNTIFS(WeightRange,"&gt;="&amp;$I513,DOSRange,$D513,EAPGRange,$F513,PaidRange,"EAPG")-COUNTIFS($I513:$I$520,$I513,$D513:$D$520,$D513,$F513:$F$520,$F513,$C513:$C$520,"EAPG"),FALSE))</f>
        <v/>
      </c>
      <c r="R513" s="169" t="str" cm="1">
        <f t="array" ref="R513">IF(""=$F513,"",AND("Yes"=$L513,0&lt;SUM(COUNTIFS(WeightRange,"&gt;"&amp;0,DOSRange,$D513,TypeRange,{"2","3","21","22","23","25"}))))</f>
        <v/>
      </c>
      <c r="S513" s="170" t="str">
        <f t="shared" si="65"/>
        <v/>
      </c>
      <c r="T513" s="138"/>
      <c r="U513" s="177" t="str">
        <f t="shared" si="60"/>
        <v/>
      </c>
      <c r="V513" s="171" t="str">
        <f>IF($F513="","",MAX(0.25,IF(AND("2"=$J513,1&lt;COUNTIF(TypeRange,2)),0.5^(COUNTIFS(TypeRange,"2",DOSRange,$D513,WeightRange,"&gt;="&amp;$I513)-COUNTIFS($J513:$J$520,"2",$D513:$D$520,$D513,$I513:$I$520,$I513)),1)))</f>
        <v/>
      </c>
      <c r="W513" s="171" t="str">
        <f>IF($F513="","",MAX(0.25,IF(AND("Yes"=$O513,1&lt;COUNTIFS(AncDiscoRange,"Yes",DOSRange,$D513,EAPGRange,$F513,PaidRange,"EAPG")),0.5^(COUNTIFS(AncDiscoRange,"Yes",WeightRange,"&gt;="&amp;$I513,DOSRange,$D513,EAPGRange,$F513,PaidRange,"EAPG")-COUNTIFS($O513:$O$520,"Yes",$I513:$I$520,$I513,$D513:$D$520,$D513,$F513:$F$520,$F513,$C513:$C$520,"EAPG")),1)))</f>
        <v/>
      </c>
      <c r="X513" s="172" t="str">
        <f t="shared" si="61"/>
        <v/>
      </c>
      <c r="Y513" s="138"/>
      <c r="Z513" s="173" t="str">
        <f t="shared" si="62"/>
        <v/>
      </c>
      <c r="AA513" s="174" t="str">
        <f t="shared" si="66"/>
        <v/>
      </c>
      <c r="AB513" s="175" t="str">
        <f t="shared" si="63"/>
        <v/>
      </c>
    </row>
    <row r="514" spans="2:28" ht="15" x14ac:dyDescent="0.25">
      <c r="B514" s="163">
        <f t="shared" si="67"/>
        <v>494</v>
      </c>
      <c r="C514" s="119"/>
      <c r="D514" s="190"/>
      <c r="E514" s="165"/>
      <c r="F514" s="166"/>
      <c r="G514" s="169" t="str">
        <f>IF(""=F514,"",MATCH(1*$F514,'EAPG Table'!$B:$B,0))</f>
        <v/>
      </c>
      <c r="H514" s="165" t="str" cm="1">
        <f t="array" ref="H514">IF($F514="","",INDEX('EAPG Table'!$C:$C,$G514))</f>
        <v/>
      </c>
      <c r="I514" s="167" t="str" cm="1">
        <f t="array" ref="I514">IF($F514="","",IF("EAPG"&lt;&gt;C514,0,INDEX('EAPG Table'!$I:$I,$G514)))</f>
        <v/>
      </c>
      <c r="J514" s="138" t="str" cm="1">
        <f t="array" ref="J514">IF($F514="", "", INDEX('EAPG Table'!$D:$D, $G514))</f>
        <v/>
      </c>
      <c r="K514" s="119"/>
      <c r="L514" s="224" t="str" cm="1">
        <f t="array" ref="L514">IF(""=$F514,"",TRIM(INDEX('EAPG Table'!$F:$F,$G514)))</f>
        <v/>
      </c>
      <c r="M514" s="163"/>
      <c r="N514" s="138" t="str">
        <f t="shared" si="64"/>
        <v/>
      </c>
      <c r="O514" s="138" t="str">
        <f t="shared" si="59"/>
        <v/>
      </c>
      <c r="P514" s="169" t="str" cm="1">
        <f t="array" ref="P514">IF(""=$F514,"",IF(450=1*$F514,  IF(0&lt;COUNTIFS(WeightRange,"&gt;"&amp;0,TypeRange,"2"), TRUE, IF(AND(0&lt;COUNTIFS(WeightRange,"&gt;"&amp;0,TypeRange,"3"),0=COUNTIFS(WeightRange,"&gt;"&amp;0,TypeRange,{"2","2?"})), FALSE, TRUE)), ""))</f>
        <v/>
      </c>
      <c r="Q514" s="169" t="str">
        <f>IF(""=$F514,"",IF(450=$F514,0&lt;COUNTIFS(WeightRange,"&gt;="&amp;$I514,DOSRange,$D514,EAPGRange,$F514,PaidRange,"EAPG")-COUNTIFS($I514:$I$520,$I514,$D514:$D$520,$D514,$F514:$F$520,$F514,$C514:$C$520,"EAPG"),FALSE))</f>
        <v/>
      </c>
      <c r="R514" s="169" t="str" cm="1">
        <f t="array" ref="R514">IF(""=$F514,"",AND("Yes"=$L514,0&lt;SUM(COUNTIFS(WeightRange,"&gt;"&amp;0,DOSRange,$D514,TypeRange,{"2","3","21","22","23","25"}))))</f>
        <v/>
      </c>
      <c r="S514" s="170" t="str">
        <f t="shared" si="65"/>
        <v/>
      </c>
      <c r="T514" s="138"/>
      <c r="U514" s="177" t="str">
        <f t="shared" si="60"/>
        <v/>
      </c>
      <c r="V514" s="171" t="str">
        <f>IF($F514="","",MAX(0.25,IF(AND("2"=$J514,1&lt;COUNTIF(TypeRange,2)),0.5^(COUNTIFS(TypeRange,"2",DOSRange,$D514,WeightRange,"&gt;="&amp;$I514)-COUNTIFS($J514:$J$520,"2",$D514:$D$520,$D514,$I514:$I$520,$I514)),1)))</f>
        <v/>
      </c>
      <c r="W514" s="171" t="str">
        <f>IF($F514="","",MAX(0.25,IF(AND("Yes"=$O514,1&lt;COUNTIFS(AncDiscoRange,"Yes",DOSRange,$D514,EAPGRange,$F514,PaidRange,"EAPG")),0.5^(COUNTIFS(AncDiscoRange,"Yes",WeightRange,"&gt;="&amp;$I514,DOSRange,$D514,EAPGRange,$F514,PaidRange,"EAPG")-COUNTIFS($O514:$O$520,"Yes",$I514:$I$520,$I514,$D514:$D$520,$D514,$F514:$F$520,$F514,$C514:$C$520,"EAPG")),1)))</f>
        <v/>
      </c>
      <c r="X514" s="172" t="str">
        <f t="shared" si="61"/>
        <v/>
      </c>
      <c r="Y514" s="138"/>
      <c r="Z514" s="173" t="str">
        <f t="shared" si="62"/>
        <v/>
      </c>
      <c r="AA514" s="174" t="str">
        <f t="shared" si="66"/>
        <v/>
      </c>
      <c r="AB514" s="175" t="str">
        <f t="shared" si="63"/>
        <v/>
      </c>
    </row>
    <row r="515" spans="2:28" ht="15" x14ac:dyDescent="0.25">
      <c r="B515" s="178">
        <f t="shared" si="67"/>
        <v>495</v>
      </c>
      <c r="C515" s="120"/>
      <c r="D515" s="191"/>
      <c r="E515" s="179"/>
      <c r="F515" s="166"/>
      <c r="G515" s="182" t="str">
        <f>IF(""=F515,"",MATCH(1*$F515,'EAPG Table'!$B:$B,0))</f>
        <v/>
      </c>
      <c r="H515" s="179" t="str" cm="1">
        <f t="array" ref="H515">IF($F515="","",INDEX('EAPG Table'!$C:$C,$G515))</f>
        <v/>
      </c>
      <c r="I515" s="180" t="str" cm="1">
        <f t="array" ref="I515">IF($F515="","",IF("EAPG"&lt;&gt;C515,0,INDEX('EAPG Table'!$I:$I,$G515)))</f>
        <v/>
      </c>
      <c r="J515" s="181" t="str" cm="1">
        <f t="array" ref="J515">IF($F515="", "", INDEX('EAPG Table'!$D:$D, $G515))</f>
        <v/>
      </c>
      <c r="K515" s="120"/>
      <c r="L515" s="225" t="str" cm="1">
        <f t="array" ref="L515">IF(""=$F515,"",TRIM(INDEX('EAPG Table'!$F:$F,$G515)))</f>
        <v/>
      </c>
      <c r="M515" s="163"/>
      <c r="N515" s="181" t="str">
        <f t="shared" si="64"/>
        <v/>
      </c>
      <c r="O515" s="181" t="str">
        <f t="shared" si="59"/>
        <v/>
      </c>
      <c r="P515" s="182" t="str" cm="1">
        <f t="array" ref="P515">IF(""=$F515,"",IF(450=1*$F515,  IF(0&lt;COUNTIFS(WeightRange,"&gt;"&amp;0,TypeRange,"2"), TRUE, IF(AND(0&lt;COUNTIFS(WeightRange,"&gt;"&amp;0,TypeRange,"3"),0=COUNTIFS(WeightRange,"&gt;"&amp;0,TypeRange,{"2","2?"})), FALSE, TRUE)), ""))</f>
        <v/>
      </c>
      <c r="Q515" s="182" t="str">
        <f>IF(""=$F515,"",IF(450=$F515,0&lt;COUNTIFS(WeightRange,"&gt;="&amp;$I515,DOSRange,$D515,EAPGRange,$F515,PaidRange,"EAPG")-COUNTIFS($I515:$I$520,$I515,$D515:$D$520,$D515,$F515:$F$520,$F515,$C515:$C$520,"EAPG"),FALSE))</f>
        <v/>
      </c>
      <c r="R515" s="182" t="str" cm="1">
        <f t="array" ref="R515">IF(""=$F515,"",AND("Yes"=$L515,0&lt;SUM(COUNTIFS(WeightRange,"&gt;"&amp;0,DOSRange,$D515,TypeRange,{"2","3","21","22","23","25"}))))</f>
        <v/>
      </c>
      <c r="S515" s="183" t="str">
        <f t="shared" si="65"/>
        <v/>
      </c>
      <c r="T515" s="138"/>
      <c r="U515" s="184" t="str">
        <f t="shared" si="60"/>
        <v/>
      </c>
      <c r="V515" s="185" t="str">
        <f>IF($F515="","",MAX(0.25,IF(AND("2"=$J515,1&lt;COUNTIF(TypeRange,2)),0.5^(COUNTIFS(TypeRange,"2",DOSRange,$D515,WeightRange,"&gt;="&amp;$I515)-COUNTIFS($J515:$J$520,"2",$D515:$D$520,$D515,$I515:$I$520,$I515)),1)))</f>
        <v/>
      </c>
      <c r="W515" s="185" t="str">
        <f>IF($F515="","",MAX(0.25,IF(AND("Yes"=$O515,1&lt;COUNTIFS(AncDiscoRange,"Yes",DOSRange,$D515,EAPGRange,$F515,PaidRange,"EAPG")),0.5^(COUNTIFS(AncDiscoRange,"Yes",WeightRange,"&gt;="&amp;$I515,DOSRange,$D515,EAPGRange,$F515,PaidRange,"EAPG")-COUNTIFS($O515:$O$520,"Yes",$I515:$I$520,$I515,$D515:$D$520,$D515,$F515:$F$520,$F515,$C515:$C$520,"EAPG")),1)))</f>
        <v/>
      </c>
      <c r="X515" s="186" t="str">
        <f t="shared" si="61"/>
        <v/>
      </c>
      <c r="Y515" s="138"/>
      <c r="Z515" s="187" t="str">
        <f t="shared" si="62"/>
        <v/>
      </c>
      <c r="AA515" s="188" t="str">
        <f t="shared" si="66"/>
        <v/>
      </c>
      <c r="AB515" s="189" t="str">
        <f t="shared" si="63"/>
        <v/>
      </c>
    </row>
    <row r="516" spans="2:28" ht="15" x14ac:dyDescent="0.25">
      <c r="B516" s="163">
        <f t="shared" si="67"/>
        <v>496</v>
      </c>
      <c r="C516" s="119"/>
      <c r="D516" s="190"/>
      <c r="E516" s="165"/>
      <c r="F516" s="166"/>
      <c r="G516" s="169" t="str">
        <f>IF(""=F516,"",MATCH(1*$F516,'EAPG Table'!$B:$B,0))</f>
        <v/>
      </c>
      <c r="H516" s="165" t="str" cm="1">
        <f t="array" ref="H516">IF($F516="","",INDEX('EAPG Table'!$C:$C,$G516))</f>
        <v/>
      </c>
      <c r="I516" s="167" t="str" cm="1">
        <f t="array" ref="I516">IF($F516="","",IF("EAPG"&lt;&gt;C516,0,INDEX('EAPG Table'!$I:$I,$G516)))</f>
        <v/>
      </c>
      <c r="J516" s="192" t="str" cm="1">
        <f t="array" ref="J516">IF($F516="", "", INDEX('EAPG Table'!$D:$D, $G516))</f>
        <v/>
      </c>
      <c r="K516" s="119"/>
      <c r="L516" s="224" t="str" cm="1">
        <f t="array" ref="L516">IF(""=$F516,"",TRIM(INDEX('EAPG Table'!$F:$F,$G516)))</f>
        <v/>
      </c>
      <c r="M516" s="163"/>
      <c r="N516" s="138" t="str">
        <f t="shared" si="64"/>
        <v/>
      </c>
      <c r="O516" s="138" t="str">
        <f t="shared" si="59"/>
        <v/>
      </c>
      <c r="P516" s="169" t="str" cm="1">
        <f t="array" ref="P516">IF(""=$F516,"",IF(450=1*$F516,  IF(0&lt;COUNTIFS(WeightRange,"&gt;"&amp;0,TypeRange,"2"), TRUE, IF(AND(0&lt;COUNTIFS(WeightRange,"&gt;"&amp;0,TypeRange,"3"),0=COUNTIFS(WeightRange,"&gt;"&amp;0,TypeRange,{"2","2?"})), FALSE, TRUE)), ""))</f>
        <v/>
      </c>
      <c r="Q516" s="169" t="str">
        <f>IF(""=$F516,"",IF(450=$F516,0&lt;COUNTIFS(WeightRange,"&gt;="&amp;$I516,DOSRange,$D516,EAPGRange,$F516,PaidRange,"EAPG")-COUNTIFS($I516:$I$520,$I516,$D516:$D$520,$D516,$F516:$F$520,$F516,$C516:$C$520,"EAPG"),FALSE))</f>
        <v/>
      </c>
      <c r="R516" s="169" t="str" cm="1">
        <f t="array" ref="R516">IF(""=$F516,"",AND("Yes"=$L516,0&lt;SUM(COUNTIFS(WeightRange,"&gt;"&amp;0,DOSRange,$D516,TypeRange,{"2","3","21","22","23","25"}))))</f>
        <v/>
      </c>
      <c r="S516" s="170" t="str">
        <f t="shared" si="65"/>
        <v/>
      </c>
      <c r="T516" s="138"/>
      <c r="U516" s="177" t="str">
        <f t="shared" si="60"/>
        <v/>
      </c>
      <c r="V516" s="171" t="str">
        <f>IF($F516="","",MAX(0.25,IF(AND("2"=$J516,1&lt;COUNTIF(TypeRange,2)),0.5^(COUNTIFS(TypeRange,"2",DOSRange,$D516,WeightRange,"&gt;="&amp;$I516)-COUNTIFS($J516:$J$520,"2",$D516:$D$520,$D516,$I516:$I$520,$I516)),1)))</f>
        <v/>
      </c>
      <c r="W516" s="171" t="str">
        <f>IF($F516="","",MAX(0.25,IF(AND("Yes"=$O516,1&lt;COUNTIFS(AncDiscoRange,"Yes",DOSRange,$D516,EAPGRange,$F516,PaidRange,"EAPG")),0.5^(COUNTIFS(AncDiscoRange,"Yes",WeightRange,"&gt;="&amp;$I516,DOSRange,$D516,EAPGRange,$F516,PaidRange,"EAPG")-COUNTIFS($O516:$O$520,"Yes",$I516:$I$520,$I516,$D516:$D$520,$D516,$F516:$F$520,$F516,$C516:$C$520,"EAPG")),1)))</f>
        <v/>
      </c>
      <c r="X516" s="172" t="str">
        <f t="shared" si="61"/>
        <v/>
      </c>
      <c r="Y516" s="138"/>
      <c r="Z516" s="173" t="str">
        <f t="shared" si="62"/>
        <v/>
      </c>
      <c r="AA516" s="174" t="str">
        <f t="shared" si="66"/>
        <v/>
      </c>
      <c r="AB516" s="175" t="str">
        <f t="shared" si="63"/>
        <v/>
      </c>
    </row>
    <row r="517" spans="2:28" ht="15" x14ac:dyDescent="0.25">
      <c r="B517" s="163">
        <f t="shared" si="67"/>
        <v>497</v>
      </c>
      <c r="C517" s="119"/>
      <c r="D517" s="190"/>
      <c r="E517" s="165"/>
      <c r="F517" s="166"/>
      <c r="G517" s="169" t="str">
        <f>IF(""=F517,"",MATCH(1*$F517,'EAPG Table'!$B:$B,0))</f>
        <v/>
      </c>
      <c r="H517" s="165" t="str" cm="1">
        <f t="array" ref="H517">IF($F517="","",INDEX('EAPG Table'!$C:$C,$G517))</f>
        <v/>
      </c>
      <c r="I517" s="167" t="str" cm="1">
        <f t="array" ref="I517">IF($F517="","",IF("EAPG"&lt;&gt;C517,0,INDEX('EAPG Table'!$I:$I,$G517)))</f>
        <v/>
      </c>
      <c r="J517" s="138" t="str" cm="1">
        <f t="array" ref="J517">IF($F517="", "", INDEX('EAPG Table'!$D:$D, $G517))</f>
        <v/>
      </c>
      <c r="K517" s="119"/>
      <c r="L517" s="224" t="str" cm="1">
        <f t="array" ref="L517">IF(""=$F517,"",TRIM(INDEX('EAPG Table'!$F:$F,$G517)))</f>
        <v/>
      </c>
      <c r="M517" s="163"/>
      <c r="N517" s="138" t="str">
        <f t="shared" si="64"/>
        <v/>
      </c>
      <c r="O517" s="138" t="str">
        <f t="shared" si="59"/>
        <v/>
      </c>
      <c r="P517" s="169" t="str" cm="1">
        <f t="array" ref="P517">IF(""=$F517,"",IF(450=1*$F517,  IF(0&lt;COUNTIFS(WeightRange,"&gt;"&amp;0,TypeRange,"2"), TRUE, IF(AND(0&lt;COUNTIFS(WeightRange,"&gt;"&amp;0,TypeRange,"3"),0=COUNTIFS(WeightRange,"&gt;"&amp;0,TypeRange,{"2","2?"})), FALSE, TRUE)), ""))</f>
        <v/>
      </c>
      <c r="Q517" s="169" t="str">
        <f>IF(""=$F517,"",IF(450=$F517,0&lt;COUNTIFS(WeightRange,"&gt;="&amp;$I517,DOSRange,$D517,EAPGRange,$F517,PaidRange,"EAPG")-COUNTIFS($I517:$I$520,$I517,$D517:$D$520,$D517,$F517:$F$520,$F517,$C517:$C$520,"EAPG"),FALSE))</f>
        <v/>
      </c>
      <c r="R517" s="169" t="str" cm="1">
        <f t="array" ref="R517">IF(""=$F517,"",AND("Yes"=$L517,0&lt;SUM(COUNTIFS(WeightRange,"&gt;"&amp;0,DOSRange,$D517,TypeRange,{"2","3","21","22","23","25"}))))</f>
        <v/>
      </c>
      <c r="S517" s="170" t="str">
        <f t="shared" si="65"/>
        <v/>
      </c>
      <c r="T517" s="138"/>
      <c r="U517" s="177" t="str">
        <f t="shared" si="60"/>
        <v/>
      </c>
      <c r="V517" s="171" t="str">
        <f>IF($F517="","",MAX(0.25,IF(AND("2"=$J517,1&lt;COUNTIF(TypeRange,2)),0.5^(COUNTIFS(TypeRange,"2",DOSRange,$D517,WeightRange,"&gt;="&amp;$I517)-COUNTIFS($J517:$J$520,"2",$D517:$D$520,$D517,$I517:$I$520,$I517)),1)))</f>
        <v/>
      </c>
      <c r="W517" s="171" t="str">
        <f>IF($F517="","",MAX(0.25,IF(AND("Yes"=$O517,1&lt;COUNTIFS(AncDiscoRange,"Yes",DOSRange,$D517,EAPGRange,$F517,PaidRange,"EAPG")),0.5^(COUNTIFS(AncDiscoRange,"Yes",WeightRange,"&gt;="&amp;$I517,DOSRange,$D517,EAPGRange,$F517,PaidRange,"EAPG")-COUNTIFS($O517:$O$520,"Yes",$I517:$I$520,$I517,$D517:$D$520,$D517,$F517:$F$520,$F517,$C517:$C$520,"EAPG")),1)))</f>
        <v/>
      </c>
      <c r="X517" s="172" t="str">
        <f t="shared" si="61"/>
        <v/>
      </c>
      <c r="Y517" s="138"/>
      <c r="Z517" s="173" t="str">
        <f t="shared" si="62"/>
        <v/>
      </c>
      <c r="AA517" s="174" t="str">
        <f t="shared" si="66"/>
        <v/>
      </c>
      <c r="AB517" s="175" t="str">
        <f t="shared" si="63"/>
        <v/>
      </c>
    </row>
    <row r="518" spans="2:28" ht="15" x14ac:dyDescent="0.25">
      <c r="B518" s="163">
        <f t="shared" si="67"/>
        <v>498</v>
      </c>
      <c r="C518" s="119"/>
      <c r="D518" s="190"/>
      <c r="E518" s="165"/>
      <c r="F518" s="166"/>
      <c r="G518" s="169" t="str">
        <f>IF(""=F518,"",MATCH(1*$F518,'EAPG Table'!$B:$B,0))</f>
        <v/>
      </c>
      <c r="H518" s="165" t="str" cm="1">
        <f t="array" ref="H518">IF($F518="","",INDEX('EAPG Table'!$C:$C,$G518))</f>
        <v/>
      </c>
      <c r="I518" s="167" t="str" cm="1">
        <f t="array" ref="I518">IF($F518="","",IF("EAPG"&lt;&gt;C518,0,INDEX('EAPG Table'!$I:$I,$G518)))</f>
        <v/>
      </c>
      <c r="J518" s="138" t="str" cm="1">
        <f t="array" ref="J518">IF($F518="", "", INDEX('EAPG Table'!$D:$D, $G518))</f>
        <v/>
      </c>
      <c r="K518" s="119"/>
      <c r="L518" s="224" t="str" cm="1">
        <f t="array" ref="L518">IF(""=$F518,"",TRIM(INDEX('EAPG Table'!$F:$F,$G518)))</f>
        <v/>
      </c>
      <c r="M518" s="163"/>
      <c r="N518" s="138" t="str">
        <f t="shared" si="64"/>
        <v/>
      </c>
      <c r="O518" s="138" t="str">
        <f t="shared" si="59"/>
        <v/>
      </c>
      <c r="P518" s="169" t="str" cm="1">
        <f t="array" ref="P518">IF(""=$F518,"",IF(450=1*$F518,  IF(0&lt;COUNTIFS(WeightRange,"&gt;"&amp;0,TypeRange,"2"), TRUE, IF(AND(0&lt;COUNTIFS(WeightRange,"&gt;"&amp;0,TypeRange,"3"),0=COUNTIFS(WeightRange,"&gt;"&amp;0,TypeRange,{"2","2?"})), FALSE, TRUE)), ""))</f>
        <v/>
      </c>
      <c r="Q518" s="169" t="str">
        <f>IF(""=$F518,"",IF(450=$F518,0&lt;COUNTIFS(WeightRange,"&gt;="&amp;$I518,DOSRange,$D518,EAPGRange,$F518,PaidRange,"EAPG")-COUNTIFS($I518:$I$520,$I518,$D518:$D$520,$D518,$F518:$F$520,$F518,$C518:$C$520,"EAPG"),FALSE))</f>
        <v/>
      </c>
      <c r="R518" s="169" t="str" cm="1">
        <f t="array" ref="R518">IF(""=$F518,"",AND("Yes"=$L518,0&lt;SUM(COUNTIFS(WeightRange,"&gt;"&amp;0,DOSRange,$D518,TypeRange,{"2","3","21","22","23","25"}))))</f>
        <v/>
      </c>
      <c r="S518" s="170" t="str">
        <f t="shared" si="65"/>
        <v/>
      </c>
      <c r="T518" s="176"/>
      <c r="U518" s="177" t="str">
        <f t="shared" si="60"/>
        <v/>
      </c>
      <c r="V518" s="171" t="str">
        <f>IF($F518="","",MAX(0.25,IF(AND("2"=$J518,1&lt;COUNTIF(TypeRange,2)),0.5^(COUNTIFS(TypeRange,"2",DOSRange,$D518,WeightRange,"&gt;="&amp;$I518)-COUNTIFS($J518:$J$520,"2",$D518:$D$520,$D518,$I518:$I$520,$I518)),1)))</f>
        <v/>
      </c>
      <c r="W518" s="171" t="str">
        <f>IF($F518="","",MAX(0.25,IF(AND("Yes"=$O518,1&lt;COUNTIFS(AncDiscoRange,"Yes",DOSRange,$D518,EAPGRange,$F518,PaidRange,"EAPG")),0.5^(COUNTIFS(AncDiscoRange,"Yes",WeightRange,"&gt;="&amp;$I518,DOSRange,$D518,EAPGRange,$F518,PaidRange,"EAPG")-COUNTIFS($O518:$O$520,"Yes",$I518:$I$520,$I518,$D518:$D$520,$D518,$F518:$F$520,$F518,$C518:$C$520,"EAPG")),1)))</f>
        <v/>
      </c>
      <c r="X518" s="172" t="str">
        <f t="shared" si="61"/>
        <v/>
      </c>
      <c r="Y518" s="138"/>
      <c r="Z518" s="173" t="str">
        <f t="shared" si="62"/>
        <v/>
      </c>
      <c r="AA518" s="174" t="str">
        <f t="shared" si="66"/>
        <v/>
      </c>
      <c r="AB518" s="175" t="str">
        <f t="shared" si="63"/>
        <v/>
      </c>
    </row>
    <row r="519" spans="2:28" ht="15" x14ac:dyDescent="0.25">
      <c r="B519" s="163">
        <f t="shared" si="67"/>
        <v>499</v>
      </c>
      <c r="C519" s="119"/>
      <c r="D519" s="190"/>
      <c r="E519" s="165"/>
      <c r="F519" s="166"/>
      <c r="G519" s="169" t="str">
        <f>IF(""=F519,"",MATCH(1*$F519,'EAPG Table'!$B:$B,0))</f>
        <v/>
      </c>
      <c r="H519" s="165" t="str" cm="1">
        <f t="array" ref="H519">IF($F519="","",INDEX('EAPG Table'!$C:$C,$G519))</f>
        <v/>
      </c>
      <c r="I519" s="167" t="str" cm="1">
        <f t="array" ref="I519">IF($F519="","",IF("EAPG"&lt;&gt;C519,0,INDEX('EAPG Table'!$I:$I,$G519)))</f>
        <v/>
      </c>
      <c r="J519" s="138" t="str" cm="1">
        <f t="array" ref="J519">IF($F519="", "", INDEX('EAPG Table'!$D:$D, $G519))</f>
        <v/>
      </c>
      <c r="K519" s="119"/>
      <c r="L519" s="224" t="str" cm="1">
        <f t="array" ref="L519">IF(""=$F519,"",TRIM(INDEX('EAPG Table'!$F:$F,$G519)))</f>
        <v/>
      </c>
      <c r="M519" s="163"/>
      <c r="N519" s="138" t="str">
        <f t="shared" si="64"/>
        <v/>
      </c>
      <c r="O519" s="138" t="str">
        <f t="shared" si="59"/>
        <v/>
      </c>
      <c r="P519" s="169" t="str" cm="1">
        <f t="array" ref="P519">IF(""=$F519,"",IF(450=1*$F519,  IF(0&lt;COUNTIFS(WeightRange,"&gt;"&amp;0,TypeRange,"2"), TRUE, IF(AND(0&lt;COUNTIFS(WeightRange,"&gt;"&amp;0,TypeRange,"3"),0=COUNTIFS(WeightRange,"&gt;"&amp;0,TypeRange,{"2","2?"})), FALSE, TRUE)), ""))</f>
        <v/>
      </c>
      <c r="Q519" s="169" t="str">
        <f>IF(""=$F519,"",IF(450=$F519,0&lt;COUNTIFS(WeightRange,"&gt;="&amp;$I519,DOSRange,$D519,EAPGRange,$F519,PaidRange,"EAPG")-COUNTIFS($I519:$I$520,$I519,$D519:$D$520,$D519,$F519:$F$520,$F519,$C519:$C$520,"EAPG"),FALSE))</f>
        <v/>
      </c>
      <c r="R519" s="169" t="str" cm="1">
        <f t="array" ref="R519">IF(""=$F519,"",AND("Yes"=$L519,0&lt;SUM(COUNTIFS(WeightRange,"&gt;"&amp;0,DOSRange,$D519,TypeRange,{"2","3","21","22","23","25"}))))</f>
        <v/>
      </c>
      <c r="S519" s="170" t="str">
        <f t="shared" si="65"/>
        <v/>
      </c>
      <c r="T519" s="176"/>
      <c r="U519" s="177" t="str">
        <f t="shared" si="60"/>
        <v/>
      </c>
      <c r="V519" s="171" t="str">
        <f>IF($F519="","",MAX(0.25,IF(AND("2"=$J519,1&lt;COUNTIF(TypeRange,2)),0.5^(COUNTIFS(TypeRange,"2",DOSRange,$D519,WeightRange,"&gt;="&amp;$I519)-COUNTIFS($J519:$J$520,"2",$D519:$D$520,$D519,$I519:$I$520,$I519)),1)))</f>
        <v/>
      </c>
      <c r="W519" s="171" t="str">
        <f>IF($F519="","",MAX(0.25,IF(AND("Yes"=$O519,1&lt;COUNTIFS(AncDiscoRange,"Yes",DOSRange,$D519,EAPGRange,$F519,PaidRange,"EAPG")),0.5^(COUNTIFS(AncDiscoRange,"Yes",WeightRange,"&gt;="&amp;$I519,DOSRange,$D519,EAPGRange,$F519,PaidRange,"EAPG")-COUNTIFS($O519:$O$520,"Yes",$I519:$I$520,$I519,$D519:$D$520,$D519,$F519:$F$520,$F519,$C519:$C$520,"EAPG")),1)))</f>
        <v/>
      </c>
      <c r="X519" s="172" t="str">
        <f t="shared" si="61"/>
        <v/>
      </c>
      <c r="Y519" s="138"/>
      <c r="Z519" s="173" t="str">
        <f t="shared" si="62"/>
        <v/>
      </c>
      <c r="AA519" s="174" t="str">
        <f t="shared" si="66"/>
        <v/>
      </c>
      <c r="AB519" s="175" t="str">
        <f t="shared" si="63"/>
        <v/>
      </c>
    </row>
    <row r="520" spans="2:28" ht="15" x14ac:dyDescent="0.25">
      <c r="B520" s="178">
        <f t="shared" si="67"/>
        <v>500</v>
      </c>
      <c r="C520" s="120"/>
      <c r="D520" s="191"/>
      <c r="E520" s="179"/>
      <c r="F520" s="166"/>
      <c r="G520" s="182" t="str">
        <f>IF(""=F520,"",MATCH(1*$F520,'EAPG Table'!$B:$B,0))</f>
        <v/>
      </c>
      <c r="H520" s="179" t="str" cm="1">
        <f t="array" ref="H520">IF($F520="","",INDEX('EAPG Table'!$C:$C,$G520))</f>
        <v/>
      </c>
      <c r="I520" s="180" t="str" cm="1">
        <f t="array" ref="I520">IF($F520="","",IF("EAPG"&lt;&gt;C520,0,INDEX('EAPG Table'!$I:$I,$G520)))</f>
        <v/>
      </c>
      <c r="J520" s="193" t="str" cm="1">
        <f t="array" ref="J520">IF($F520="", "", INDEX('EAPG Table'!$D:$D, $G520))</f>
        <v/>
      </c>
      <c r="K520" s="120"/>
      <c r="L520" s="225" t="str" cm="1">
        <f t="array" ref="L520">IF(""=$F520,"",TRIM(INDEX('EAPG Table'!$F:$F,$G520)))</f>
        <v/>
      </c>
      <c r="M520" s="178"/>
      <c r="N520" s="181" t="str">
        <f t="shared" si="64"/>
        <v/>
      </c>
      <c r="O520" s="181" t="str">
        <f t="shared" si="59"/>
        <v/>
      </c>
      <c r="P520" s="182" t="str" cm="1">
        <f t="array" ref="P520">IF(""=$F520,"",IF(450=1*$F520,  IF(0&lt;COUNTIFS(WeightRange,"&gt;"&amp;0,TypeRange,"2"), TRUE, IF(AND(0&lt;COUNTIFS(WeightRange,"&gt;"&amp;0,TypeRange,"3"),0=COUNTIFS(WeightRange,"&gt;"&amp;0,TypeRange,{"2","2?"})), FALSE, TRUE)), ""))</f>
        <v/>
      </c>
      <c r="Q520" s="182" t="str">
        <f>IF(""=$F520,"",IF(450=$F520,0&lt;COUNTIFS(WeightRange,"&gt;="&amp;$I520,DOSRange,$D520,EAPGRange,$F520,PaidRange,"EAPG")-COUNTIFS($I520:$I$520,$I520,$D520:$D$520,$D520,$F520:$F$520,$F520,$C520:$C$520,"EAPG"),FALSE))</f>
        <v/>
      </c>
      <c r="R520" s="182" t="str" cm="1">
        <f t="array" ref="R520">IF(""=$F520,"",AND("Yes"=$L520,0&lt;SUM(COUNTIFS(WeightRange,"&gt;"&amp;0,DOSRange,$D520,TypeRange,{"2","3","21","22","23","25"}))))</f>
        <v/>
      </c>
      <c r="S520" s="183" t="str">
        <f t="shared" si="65"/>
        <v/>
      </c>
      <c r="T520" s="194"/>
      <c r="U520" s="184" t="str">
        <f t="shared" si="60"/>
        <v/>
      </c>
      <c r="V520" s="185" t="str">
        <f>IF($F520="","",MAX(0.25,IF(AND("2"=$J520,1&lt;COUNTIF(TypeRange,2)),0.5^(COUNTIFS(TypeRange,"2",DOSRange,$D520,WeightRange,"&gt;="&amp;$I520)-COUNTIFS($J520:$J$520,"2",$D520:$D$520,$D520,$I520:$I$520,$I520)),1)))</f>
        <v/>
      </c>
      <c r="W520" s="185" t="str">
        <f>IF($F520="","",MAX(0.25,IF(AND("Yes"=$O520,1&lt;COUNTIFS(AncDiscoRange,"Yes",DOSRange,$D520,EAPGRange,$F520,PaidRange,"EAPG")),0.5^(COUNTIFS(AncDiscoRange,"Yes",WeightRange,"&gt;="&amp;$I520,DOSRange,$D520,EAPGRange,$F520,PaidRange,"EAPG")-COUNTIFS($O520:$O$520,"Yes",$I520:$I$520,$I520,$D520:$D$520,$D520,$F520:$F$520,$F520,$C520:$C$520,"EAPG")),1)))</f>
        <v/>
      </c>
      <c r="X520" s="186" t="str">
        <f t="shared" si="61"/>
        <v/>
      </c>
      <c r="Y520" s="181"/>
      <c r="Z520" s="173" t="str">
        <f t="shared" si="62"/>
        <v/>
      </c>
      <c r="AA520" s="174" t="str">
        <f t="shared" si="66"/>
        <v/>
      </c>
      <c r="AB520" s="175" t="str">
        <f t="shared" si="63"/>
        <v/>
      </c>
    </row>
    <row r="521" spans="2:28" x14ac:dyDescent="0.2">
      <c r="B521" s="110" t="s">
        <v>634</v>
      </c>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2"/>
    </row>
  </sheetData>
  <sheetProtection algorithmName="SHA-512" hashValue="jUoltiLCNzugZPrfcZsj0xoMhuAKanHztPtLeUcyfJO4RYIH8fq0NPeXUiTNYVeZEaEq2VZy+d6aTm+mspWegQ==" saltValue="y3dYlz35RGd2HswYzCvpsA==" spinCount="100000" sheet="1" objects="1" scenarios="1"/>
  <protectedRanges>
    <protectedRange sqref="F10" name="UE_MedicaidID"/>
    <protectedRange sqref="K21:K520" name="UE_Lines3"/>
    <protectedRange sqref="F21:G520" name="UE_Lines2"/>
    <protectedRange sqref="C21:D520" name="UE_Lines1"/>
  </protectedRanges>
  <mergeCells count="4">
    <mergeCell ref="F14:J14"/>
    <mergeCell ref="F13:J13"/>
    <mergeCell ref="F12:J12"/>
    <mergeCell ref="F11:J11"/>
  </mergeCells>
  <dataValidations count="3">
    <dataValidation type="list" allowBlank="1" showInputMessage="1" showErrorMessage="1" sqref="C21:C520" xr:uid="{00000000-0002-0000-0300-000000000000}">
      <formula1>"EAPG, Other"</formula1>
    </dataValidation>
    <dataValidation type="whole" allowBlank="1" showInputMessage="1" showErrorMessage="1" sqref="D21:E520" xr:uid="{00000000-0002-0000-0300-000001000000}">
      <formula1>1</formula1>
      <formula2>999</formula2>
    </dataValidation>
    <dataValidation type="list" allowBlank="1" showInputMessage="1" showErrorMessage="1" sqref="K21:K520" xr:uid="{00000000-0002-0000-0300-000002000000}">
      <formula1>"Yes, No"</formula1>
    </dataValidation>
  </dataValidations>
  <printOptions horizontalCentered="1"/>
  <pageMargins left="0.25" right="0.25" top="0.75" bottom="0.75" header="0.3" footer="0.3"/>
  <pageSetup scale="40" fitToHeight="0" orientation="landscape" r:id="rId1"/>
  <rowBreaks count="1" manualBreakCount="1">
    <brk id="255" min="1" max="2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'Provider Table'!$B$6:$B$190</xm:f>
          </x14:formula1>
          <xm:sqref>F10</xm:sqref>
        </x14:dataValidation>
        <x14:dataValidation type="list" allowBlank="1" showInputMessage="1" showErrorMessage="1" xr:uid="{0DA70F22-7793-46F7-AC27-950B6C3D9B4E}">
          <x14:formula1>
            <xm:f>'EAPG Table'!$B$8:$B$664</xm:f>
          </x14:formula1>
          <xm:sqref>F21:F520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K664"/>
  <sheetViews>
    <sheetView showGridLines="0" zoomScaleNormal="100" zoomScaleSheetLayoutView="85" workbookViewId="0">
      <pane ySplit="7" topLeftCell="A8" activePane="bottomLeft" state="frozen"/>
      <selection pane="bottomLeft" activeCell="C37" sqref="C37"/>
    </sheetView>
  </sheetViews>
  <sheetFormatPr defaultColWidth="9.140625" defaultRowHeight="12.75" x14ac:dyDescent="0.2"/>
  <cols>
    <col min="1" max="1" width="2.7109375" style="1" customWidth="1"/>
    <col min="2" max="2" width="14.42578125" style="1" customWidth="1"/>
    <col min="3" max="3" width="93.42578125" style="1" bestFit="1" customWidth="1"/>
    <col min="4" max="4" width="9.140625" style="1"/>
    <col min="5" max="5" width="31.28515625" style="1" bestFit="1" customWidth="1"/>
    <col min="6" max="6" width="12.7109375" style="1" bestFit="1" customWidth="1"/>
    <col min="7" max="7" width="10.85546875" style="1" customWidth="1"/>
    <col min="8" max="8" width="87" style="1" bestFit="1" customWidth="1"/>
    <col min="9" max="9" width="14.42578125" style="1" customWidth="1"/>
    <col min="10" max="10" width="9.85546875" style="1" customWidth="1"/>
    <col min="11" max="11" width="35.5703125" style="1" bestFit="1" customWidth="1"/>
    <col min="12" max="16384" width="9.140625" style="1"/>
  </cols>
  <sheetData>
    <row r="2" spans="1:11" x14ac:dyDescent="0.2">
      <c r="B2" s="204" t="s">
        <v>1134</v>
      </c>
      <c r="C2" s="30"/>
      <c r="D2" s="30"/>
      <c r="E2" s="30"/>
      <c r="F2" s="30"/>
      <c r="G2" s="30"/>
      <c r="H2" s="30"/>
      <c r="I2" s="30"/>
      <c r="J2" s="30"/>
      <c r="K2" s="121"/>
    </row>
    <row r="3" spans="1:11" x14ac:dyDescent="0.2">
      <c r="B3" s="215" t="s">
        <v>1143</v>
      </c>
      <c r="K3" s="4"/>
    </row>
    <row r="4" spans="1:11" ht="26.25" x14ac:dyDescent="0.2">
      <c r="B4" s="195" t="s">
        <v>659</v>
      </c>
      <c r="C4" s="82"/>
      <c r="D4" s="82"/>
      <c r="E4" s="82"/>
      <c r="F4" s="82"/>
      <c r="G4" s="82"/>
      <c r="H4" s="82"/>
      <c r="I4" s="82"/>
      <c r="J4" s="82"/>
      <c r="K4" s="122"/>
    </row>
    <row r="5" spans="1:11" ht="15.75" x14ac:dyDescent="0.25">
      <c r="B5" s="74" t="str">
        <f>Cover!$B$3</f>
        <v>Rate Year (RY) 2023, Effective 01/01/2023</v>
      </c>
      <c r="C5" s="82"/>
      <c r="D5" s="82"/>
      <c r="E5" s="82"/>
      <c r="F5" s="82"/>
      <c r="G5" s="82"/>
      <c r="H5" s="82"/>
      <c r="I5" s="82"/>
      <c r="J5" s="82"/>
      <c r="K5" s="122"/>
    </row>
    <row r="6" spans="1:11" ht="15.75" x14ac:dyDescent="0.2">
      <c r="B6" s="75" t="s">
        <v>641</v>
      </c>
      <c r="C6" s="83"/>
      <c r="D6" s="83"/>
      <c r="E6" s="83"/>
      <c r="F6" s="83"/>
      <c r="G6" s="83"/>
      <c r="H6" s="83"/>
      <c r="I6" s="83"/>
      <c r="J6" s="83"/>
      <c r="K6" s="123"/>
    </row>
    <row r="7" spans="1:11" ht="45.95" customHeight="1" x14ac:dyDescent="0.2">
      <c r="B7" s="31" t="s">
        <v>9</v>
      </c>
      <c r="C7" s="58" t="s">
        <v>10</v>
      </c>
      <c r="D7" s="58" t="s">
        <v>811</v>
      </c>
      <c r="E7" s="205" t="s">
        <v>812</v>
      </c>
      <c r="F7" s="205" t="s">
        <v>882</v>
      </c>
      <c r="G7" s="205" t="s">
        <v>813</v>
      </c>
      <c r="H7" s="205" t="s">
        <v>814</v>
      </c>
      <c r="I7" s="32" t="s">
        <v>1135</v>
      </c>
      <c r="J7" s="32" t="s">
        <v>587</v>
      </c>
      <c r="K7" s="124" t="s">
        <v>815</v>
      </c>
    </row>
    <row r="8" spans="1:11" x14ac:dyDescent="0.2">
      <c r="B8" s="84">
        <v>2</v>
      </c>
      <c r="C8" s="90" t="s">
        <v>12</v>
      </c>
      <c r="D8" s="90" t="s">
        <v>754</v>
      </c>
      <c r="E8" s="90" t="s">
        <v>816</v>
      </c>
      <c r="F8" s="90"/>
      <c r="G8" s="90" t="s">
        <v>752</v>
      </c>
      <c r="H8" s="90" t="s">
        <v>817</v>
      </c>
      <c r="I8" s="94">
        <v>2.3967999999999998</v>
      </c>
      <c r="J8" s="94" t="s">
        <v>751</v>
      </c>
      <c r="K8" s="91" t="s">
        <v>588</v>
      </c>
    </row>
    <row r="9" spans="1:11" x14ac:dyDescent="0.2">
      <c r="B9" s="85">
        <v>3</v>
      </c>
      <c r="C9" s="88" t="s">
        <v>13</v>
      </c>
      <c r="D9" s="88" t="s">
        <v>754</v>
      </c>
      <c r="E9" s="88" t="s">
        <v>816</v>
      </c>
      <c r="F9" s="88"/>
      <c r="G9" s="88" t="s">
        <v>752</v>
      </c>
      <c r="H9" s="88" t="s">
        <v>817</v>
      </c>
      <c r="I9" s="95">
        <v>0.59099999999999997</v>
      </c>
      <c r="J9" s="95" t="s">
        <v>751</v>
      </c>
      <c r="K9" s="92" t="s">
        <v>588</v>
      </c>
    </row>
    <row r="10" spans="1:11" x14ac:dyDescent="0.2">
      <c r="B10" s="85">
        <v>4</v>
      </c>
      <c r="C10" s="88" t="s">
        <v>14</v>
      </c>
      <c r="D10" s="88" t="s">
        <v>754</v>
      </c>
      <c r="E10" s="88" t="s">
        <v>816</v>
      </c>
      <c r="F10" s="88"/>
      <c r="G10" s="88" t="s">
        <v>752</v>
      </c>
      <c r="H10" s="88" t="s">
        <v>817</v>
      </c>
      <c r="I10" s="95">
        <v>3.9033000000000002</v>
      </c>
      <c r="J10" s="95" t="s">
        <v>751</v>
      </c>
      <c r="K10" s="92" t="s">
        <v>588</v>
      </c>
    </row>
    <row r="11" spans="1:11" x14ac:dyDescent="0.2">
      <c r="A11" s="207"/>
      <c r="B11" s="85">
        <v>5</v>
      </c>
      <c r="C11" s="88" t="s">
        <v>15</v>
      </c>
      <c r="D11" s="88" t="s">
        <v>755</v>
      </c>
      <c r="E11" s="88" t="s">
        <v>818</v>
      </c>
      <c r="F11" s="88" t="s">
        <v>750</v>
      </c>
      <c r="G11" s="88" t="s">
        <v>752</v>
      </c>
      <c r="H11" s="88" t="s">
        <v>817</v>
      </c>
      <c r="I11" s="95">
        <v>0.2293</v>
      </c>
      <c r="J11" s="95" t="s">
        <v>784</v>
      </c>
      <c r="K11" s="92" t="s">
        <v>589</v>
      </c>
    </row>
    <row r="12" spans="1:11" x14ac:dyDescent="0.2">
      <c r="B12" s="86">
        <v>9</v>
      </c>
      <c r="C12" s="89" t="s">
        <v>16</v>
      </c>
      <c r="D12" s="89" t="s">
        <v>754</v>
      </c>
      <c r="E12" s="89" t="s">
        <v>816</v>
      </c>
      <c r="F12" s="89"/>
      <c r="G12" s="89" t="s">
        <v>752</v>
      </c>
      <c r="H12" s="89" t="s">
        <v>817</v>
      </c>
      <c r="I12" s="96">
        <v>1.5470999999999999</v>
      </c>
      <c r="J12" s="96" t="s">
        <v>751</v>
      </c>
      <c r="K12" s="93" t="s">
        <v>588</v>
      </c>
    </row>
    <row r="13" spans="1:11" x14ac:dyDescent="0.2">
      <c r="B13" s="84">
        <v>10</v>
      </c>
      <c r="C13" s="90" t="s">
        <v>17</v>
      </c>
      <c r="D13" s="90" t="s">
        <v>754</v>
      </c>
      <c r="E13" s="90" t="s">
        <v>816</v>
      </c>
      <c r="F13" s="90"/>
      <c r="G13" s="90" t="s">
        <v>752</v>
      </c>
      <c r="H13" s="90" t="s">
        <v>817</v>
      </c>
      <c r="I13" s="94">
        <v>4.2727000000000004</v>
      </c>
      <c r="J13" s="94" t="s">
        <v>751</v>
      </c>
      <c r="K13" s="91" t="s">
        <v>588</v>
      </c>
    </row>
    <row r="14" spans="1:11" x14ac:dyDescent="0.2">
      <c r="B14" s="85">
        <v>11</v>
      </c>
      <c r="C14" s="88" t="s">
        <v>18</v>
      </c>
      <c r="D14" s="88" t="s">
        <v>754</v>
      </c>
      <c r="E14" s="88" t="s">
        <v>816</v>
      </c>
      <c r="F14" s="88"/>
      <c r="G14" s="88" t="s">
        <v>752</v>
      </c>
      <c r="H14" s="88" t="s">
        <v>817</v>
      </c>
      <c r="I14" s="95">
        <v>6.4310999999999998</v>
      </c>
      <c r="J14" s="95" t="s">
        <v>751</v>
      </c>
      <c r="K14" s="92" t="s">
        <v>588</v>
      </c>
    </row>
    <row r="15" spans="1:11" x14ac:dyDescent="0.2">
      <c r="B15" s="85">
        <v>16</v>
      </c>
      <c r="C15" s="88" t="s">
        <v>19</v>
      </c>
      <c r="D15" s="88" t="s">
        <v>754</v>
      </c>
      <c r="E15" s="88" t="s">
        <v>816</v>
      </c>
      <c r="F15" s="88"/>
      <c r="G15" s="88" t="s">
        <v>752</v>
      </c>
      <c r="H15" s="88" t="s">
        <v>817</v>
      </c>
      <c r="I15" s="95">
        <v>0.65229999999999999</v>
      </c>
      <c r="J15" s="95" t="s">
        <v>751</v>
      </c>
      <c r="K15" s="92" t="s">
        <v>588</v>
      </c>
    </row>
    <row r="16" spans="1:11" x14ac:dyDescent="0.2">
      <c r="B16" s="85">
        <v>17</v>
      </c>
      <c r="C16" s="88" t="s">
        <v>20</v>
      </c>
      <c r="D16" s="88" t="s">
        <v>754</v>
      </c>
      <c r="E16" s="88" t="s">
        <v>816</v>
      </c>
      <c r="F16" s="88"/>
      <c r="G16" s="88" t="s">
        <v>752</v>
      </c>
      <c r="H16" s="88" t="s">
        <v>817</v>
      </c>
      <c r="I16" s="95">
        <v>1.3325</v>
      </c>
      <c r="J16" s="95" t="s">
        <v>751</v>
      </c>
      <c r="K16" s="92" t="s">
        <v>588</v>
      </c>
    </row>
    <row r="17" spans="2:11" x14ac:dyDescent="0.2">
      <c r="B17" s="86">
        <v>18</v>
      </c>
      <c r="C17" s="89" t="s">
        <v>21</v>
      </c>
      <c r="D17" s="89" t="s">
        <v>754</v>
      </c>
      <c r="E17" s="89" t="s">
        <v>816</v>
      </c>
      <c r="F17" s="89"/>
      <c r="G17" s="89" t="s">
        <v>752</v>
      </c>
      <c r="H17" s="89" t="s">
        <v>817</v>
      </c>
      <c r="I17" s="96">
        <v>3.5602</v>
      </c>
      <c r="J17" s="96" t="s">
        <v>751</v>
      </c>
      <c r="K17" s="93" t="s">
        <v>588</v>
      </c>
    </row>
    <row r="18" spans="2:11" x14ac:dyDescent="0.2">
      <c r="B18" s="84">
        <v>19</v>
      </c>
      <c r="C18" s="90" t="s">
        <v>22</v>
      </c>
      <c r="D18" s="90" t="s">
        <v>754</v>
      </c>
      <c r="E18" s="90" t="s">
        <v>816</v>
      </c>
      <c r="F18" s="90"/>
      <c r="G18" s="90" t="s">
        <v>752</v>
      </c>
      <c r="H18" s="90" t="s">
        <v>817</v>
      </c>
      <c r="I18" s="94">
        <v>3.5512999999999999</v>
      </c>
      <c r="J18" s="94" t="s">
        <v>751</v>
      </c>
      <c r="K18" s="91" t="s">
        <v>588</v>
      </c>
    </row>
    <row r="19" spans="2:11" x14ac:dyDescent="0.2">
      <c r="B19" s="85">
        <v>20</v>
      </c>
      <c r="C19" s="88" t="s">
        <v>931</v>
      </c>
      <c r="D19" s="88" t="s">
        <v>751</v>
      </c>
      <c r="E19" s="88" t="s">
        <v>819</v>
      </c>
      <c r="F19" s="88"/>
      <c r="G19" s="88" t="s">
        <v>751</v>
      </c>
      <c r="H19" s="88" t="s">
        <v>820</v>
      </c>
      <c r="I19" s="95">
        <v>4.7070999999999996</v>
      </c>
      <c r="J19" s="95" t="s">
        <v>751</v>
      </c>
      <c r="K19" s="92" t="s">
        <v>588</v>
      </c>
    </row>
    <row r="20" spans="2:11" x14ac:dyDescent="0.2">
      <c r="B20" s="85">
        <v>21</v>
      </c>
      <c r="C20" s="88" t="s">
        <v>932</v>
      </c>
      <c r="D20" s="88" t="s">
        <v>751</v>
      </c>
      <c r="E20" s="88" t="s">
        <v>819</v>
      </c>
      <c r="F20" s="88"/>
      <c r="G20" s="88" t="s">
        <v>751</v>
      </c>
      <c r="H20" s="88" t="s">
        <v>820</v>
      </c>
      <c r="I20" s="95">
        <v>11.613</v>
      </c>
      <c r="J20" s="95" t="s">
        <v>751</v>
      </c>
      <c r="K20" s="92" t="s">
        <v>588</v>
      </c>
    </row>
    <row r="21" spans="2:11" x14ac:dyDescent="0.2">
      <c r="B21" s="85">
        <v>22</v>
      </c>
      <c r="C21" s="88" t="s">
        <v>933</v>
      </c>
      <c r="D21" s="88" t="s">
        <v>751</v>
      </c>
      <c r="E21" s="88" t="s">
        <v>819</v>
      </c>
      <c r="F21" s="88"/>
      <c r="G21" s="88" t="s">
        <v>751</v>
      </c>
      <c r="H21" s="88" t="s">
        <v>820</v>
      </c>
      <c r="I21" s="95">
        <v>24.835799999999999</v>
      </c>
      <c r="J21" s="95" t="s">
        <v>751</v>
      </c>
      <c r="K21" s="92" t="s">
        <v>588</v>
      </c>
    </row>
    <row r="22" spans="2:11" x14ac:dyDescent="0.2">
      <c r="B22" s="86">
        <v>23</v>
      </c>
      <c r="C22" s="89" t="s">
        <v>23</v>
      </c>
      <c r="D22" s="89" t="s">
        <v>751</v>
      </c>
      <c r="E22" s="89" t="s">
        <v>819</v>
      </c>
      <c r="F22" s="89"/>
      <c r="G22" s="89" t="s">
        <v>753</v>
      </c>
      <c r="H22" s="89" t="s">
        <v>821</v>
      </c>
      <c r="I22" s="96">
        <v>6.0922000000000001</v>
      </c>
      <c r="J22" s="96" t="s">
        <v>753</v>
      </c>
      <c r="K22" s="93" t="s">
        <v>590</v>
      </c>
    </row>
    <row r="23" spans="2:11" x14ac:dyDescent="0.2">
      <c r="B23" s="84">
        <v>24</v>
      </c>
      <c r="C23" s="90" t="s">
        <v>24</v>
      </c>
      <c r="D23" s="90" t="s">
        <v>751</v>
      </c>
      <c r="E23" s="90" t="s">
        <v>819</v>
      </c>
      <c r="F23" s="90"/>
      <c r="G23" s="90" t="s">
        <v>753</v>
      </c>
      <c r="H23" s="90" t="s">
        <v>821</v>
      </c>
      <c r="I23" s="94">
        <v>20.419799999999999</v>
      </c>
      <c r="J23" s="94" t="s">
        <v>753</v>
      </c>
      <c r="K23" s="91" t="s">
        <v>590</v>
      </c>
    </row>
    <row r="24" spans="2:11" x14ac:dyDescent="0.2">
      <c r="B24" s="85">
        <v>25</v>
      </c>
      <c r="C24" s="88" t="s">
        <v>934</v>
      </c>
      <c r="D24" s="88" t="s">
        <v>751</v>
      </c>
      <c r="E24" s="88" t="s">
        <v>819</v>
      </c>
      <c r="F24" s="88"/>
      <c r="G24" s="88" t="s">
        <v>753</v>
      </c>
      <c r="H24" s="88" t="s">
        <v>821</v>
      </c>
      <c r="I24" s="95">
        <v>16.5442</v>
      </c>
      <c r="J24" s="95" t="s">
        <v>753</v>
      </c>
      <c r="K24" s="92" t="s">
        <v>590</v>
      </c>
    </row>
    <row r="25" spans="2:11" x14ac:dyDescent="0.2">
      <c r="B25" s="85">
        <v>26</v>
      </c>
      <c r="C25" s="88" t="s">
        <v>25</v>
      </c>
      <c r="D25" s="88" t="s">
        <v>751</v>
      </c>
      <c r="E25" s="88" t="s">
        <v>819</v>
      </c>
      <c r="F25" s="88"/>
      <c r="G25" s="88" t="s">
        <v>753</v>
      </c>
      <c r="H25" s="88" t="s">
        <v>821</v>
      </c>
      <c r="I25" s="95">
        <v>11.200799999999999</v>
      </c>
      <c r="J25" s="95" t="s">
        <v>753</v>
      </c>
      <c r="K25" s="92" t="s">
        <v>590</v>
      </c>
    </row>
    <row r="26" spans="2:11" x14ac:dyDescent="0.2">
      <c r="B26" s="85">
        <v>27</v>
      </c>
      <c r="C26" s="88" t="s">
        <v>935</v>
      </c>
      <c r="D26" s="88" t="s">
        <v>751</v>
      </c>
      <c r="E26" s="88" t="s">
        <v>819</v>
      </c>
      <c r="F26" s="88"/>
      <c r="G26" s="88" t="s">
        <v>753</v>
      </c>
      <c r="H26" s="88" t="s">
        <v>821</v>
      </c>
      <c r="I26" s="95">
        <v>12.6691</v>
      </c>
      <c r="J26" s="95" t="s">
        <v>753</v>
      </c>
      <c r="K26" s="92" t="s">
        <v>590</v>
      </c>
    </row>
    <row r="27" spans="2:11" x14ac:dyDescent="0.2">
      <c r="B27" s="86">
        <v>28</v>
      </c>
      <c r="C27" s="89" t="s">
        <v>26</v>
      </c>
      <c r="D27" s="89" t="s">
        <v>751</v>
      </c>
      <c r="E27" s="89" t="s">
        <v>819</v>
      </c>
      <c r="F27" s="89"/>
      <c r="G27" s="89" t="s">
        <v>753</v>
      </c>
      <c r="H27" s="89" t="s">
        <v>821</v>
      </c>
      <c r="I27" s="96">
        <v>17.2013</v>
      </c>
      <c r="J27" s="96" t="s">
        <v>753</v>
      </c>
      <c r="K27" s="93" t="s">
        <v>590</v>
      </c>
    </row>
    <row r="28" spans="2:11" x14ac:dyDescent="0.2">
      <c r="B28" s="84">
        <v>29</v>
      </c>
      <c r="C28" s="90" t="s">
        <v>27</v>
      </c>
      <c r="D28" s="90" t="s">
        <v>751</v>
      </c>
      <c r="E28" s="90" t="s">
        <v>819</v>
      </c>
      <c r="F28" s="90"/>
      <c r="G28" s="90" t="s">
        <v>753</v>
      </c>
      <c r="H28" s="90" t="s">
        <v>821</v>
      </c>
      <c r="I28" s="94">
        <v>35.124400000000001</v>
      </c>
      <c r="J28" s="94" t="s">
        <v>753</v>
      </c>
      <c r="K28" s="91" t="s">
        <v>590</v>
      </c>
    </row>
    <row r="29" spans="2:11" x14ac:dyDescent="0.2">
      <c r="B29" s="85">
        <v>33</v>
      </c>
      <c r="C29" s="88" t="s">
        <v>28</v>
      </c>
      <c r="D29" s="88" t="s">
        <v>751</v>
      </c>
      <c r="E29" s="88" t="s">
        <v>819</v>
      </c>
      <c r="F29" s="88"/>
      <c r="G29" s="88" t="s">
        <v>753</v>
      </c>
      <c r="H29" s="88" t="s">
        <v>821</v>
      </c>
      <c r="I29" s="95">
        <v>4.7039999999999997</v>
      </c>
      <c r="J29" s="95" t="s">
        <v>753</v>
      </c>
      <c r="K29" s="92" t="s">
        <v>590</v>
      </c>
    </row>
    <row r="30" spans="2:11" x14ac:dyDescent="0.2">
      <c r="B30" s="85">
        <v>34</v>
      </c>
      <c r="C30" s="88" t="s">
        <v>29</v>
      </c>
      <c r="D30" s="88" t="s">
        <v>751</v>
      </c>
      <c r="E30" s="88" t="s">
        <v>819</v>
      </c>
      <c r="F30" s="88"/>
      <c r="G30" s="88" t="s">
        <v>753</v>
      </c>
      <c r="H30" s="88" t="s">
        <v>821</v>
      </c>
      <c r="I30" s="95">
        <v>7.7156000000000002</v>
      </c>
      <c r="J30" s="95" t="s">
        <v>753</v>
      </c>
      <c r="K30" s="92" t="s">
        <v>590</v>
      </c>
    </row>
    <row r="31" spans="2:11" x14ac:dyDescent="0.2">
      <c r="B31" s="85">
        <v>35</v>
      </c>
      <c r="C31" s="88" t="s">
        <v>30</v>
      </c>
      <c r="D31" s="88" t="s">
        <v>751</v>
      </c>
      <c r="E31" s="88" t="s">
        <v>819</v>
      </c>
      <c r="F31" s="88"/>
      <c r="G31" s="88" t="s">
        <v>753</v>
      </c>
      <c r="H31" s="88" t="s">
        <v>821</v>
      </c>
      <c r="I31" s="95">
        <v>7.6776</v>
      </c>
      <c r="J31" s="95" t="s">
        <v>753</v>
      </c>
      <c r="K31" s="92" t="s">
        <v>590</v>
      </c>
    </row>
    <row r="32" spans="2:11" x14ac:dyDescent="0.2">
      <c r="B32" s="86">
        <v>36</v>
      </c>
      <c r="C32" s="89" t="s">
        <v>31</v>
      </c>
      <c r="D32" s="89" t="s">
        <v>751</v>
      </c>
      <c r="E32" s="89" t="s">
        <v>819</v>
      </c>
      <c r="F32" s="89"/>
      <c r="G32" s="89" t="s">
        <v>753</v>
      </c>
      <c r="H32" s="89" t="s">
        <v>821</v>
      </c>
      <c r="I32" s="96">
        <v>18.9758</v>
      </c>
      <c r="J32" s="96" t="s">
        <v>753</v>
      </c>
      <c r="K32" s="93" t="s">
        <v>590</v>
      </c>
    </row>
    <row r="33" spans="1:11" x14ac:dyDescent="0.2">
      <c r="B33" s="84">
        <v>37</v>
      </c>
      <c r="C33" s="90" t="s">
        <v>32</v>
      </c>
      <c r="D33" s="90" t="s">
        <v>751</v>
      </c>
      <c r="E33" s="90" t="s">
        <v>819</v>
      </c>
      <c r="F33" s="90"/>
      <c r="G33" s="90" t="s">
        <v>753</v>
      </c>
      <c r="H33" s="90" t="s">
        <v>821</v>
      </c>
      <c r="I33" s="94">
        <v>7.7493999999999996</v>
      </c>
      <c r="J33" s="94" t="s">
        <v>753</v>
      </c>
      <c r="K33" s="91" t="s">
        <v>590</v>
      </c>
    </row>
    <row r="34" spans="1:11" x14ac:dyDescent="0.2">
      <c r="B34" s="85">
        <v>38</v>
      </c>
      <c r="C34" s="88" t="s">
        <v>33</v>
      </c>
      <c r="D34" s="88" t="s">
        <v>751</v>
      </c>
      <c r="E34" s="88" t="s">
        <v>819</v>
      </c>
      <c r="F34" s="88"/>
      <c r="G34" s="88" t="s">
        <v>753</v>
      </c>
      <c r="H34" s="88" t="s">
        <v>821</v>
      </c>
      <c r="I34" s="95">
        <v>19.567900000000002</v>
      </c>
      <c r="J34" s="95" t="s">
        <v>753</v>
      </c>
      <c r="K34" s="92" t="s">
        <v>590</v>
      </c>
    </row>
    <row r="35" spans="1:11" x14ac:dyDescent="0.2">
      <c r="A35" s="207"/>
      <c r="B35" s="85">
        <v>39</v>
      </c>
      <c r="C35" s="88" t="s">
        <v>34</v>
      </c>
      <c r="D35" s="88" t="s">
        <v>755</v>
      </c>
      <c r="E35" s="88" t="s">
        <v>818</v>
      </c>
      <c r="F35" s="88"/>
      <c r="G35" s="88" t="s">
        <v>753</v>
      </c>
      <c r="H35" s="88" t="s">
        <v>821</v>
      </c>
      <c r="I35" s="95">
        <v>0.62819999999999998</v>
      </c>
      <c r="J35" s="206" t="s">
        <v>1118</v>
      </c>
      <c r="K35" s="92" t="s">
        <v>591</v>
      </c>
    </row>
    <row r="36" spans="1:11" x14ac:dyDescent="0.2">
      <c r="A36" s="207"/>
      <c r="B36" s="85">
        <v>40</v>
      </c>
      <c r="C36" s="88" t="s">
        <v>35</v>
      </c>
      <c r="D36" s="88" t="s">
        <v>755</v>
      </c>
      <c r="E36" s="88" t="s">
        <v>818</v>
      </c>
      <c r="F36" s="88" t="s">
        <v>750</v>
      </c>
      <c r="G36" s="88" t="s">
        <v>753</v>
      </c>
      <c r="H36" s="88" t="s">
        <v>821</v>
      </c>
      <c r="I36" s="95">
        <v>0.24679999999999999</v>
      </c>
      <c r="J36" s="206" t="s">
        <v>1118</v>
      </c>
      <c r="K36" s="92" t="s">
        <v>591</v>
      </c>
    </row>
    <row r="37" spans="1:11" x14ac:dyDescent="0.2">
      <c r="B37" s="86">
        <v>41</v>
      </c>
      <c r="C37" s="89" t="s">
        <v>36</v>
      </c>
      <c r="D37" s="89" t="s">
        <v>754</v>
      </c>
      <c r="E37" s="89" t="s">
        <v>816</v>
      </c>
      <c r="F37" s="89"/>
      <c r="G37" s="89" t="s">
        <v>753</v>
      </c>
      <c r="H37" s="89" t="s">
        <v>821</v>
      </c>
      <c r="I37" s="96">
        <v>1.5964</v>
      </c>
      <c r="J37" s="96" t="s">
        <v>753</v>
      </c>
      <c r="K37" s="93" t="s">
        <v>590</v>
      </c>
    </row>
    <row r="38" spans="1:11" x14ac:dyDescent="0.2">
      <c r="B38" s="84">
        <v>43</v>
      </c>
      <c r="C38" s="90" t="s">
        <v>37</v>
      </c>
      <c r="D38" s="90" t="s">
        <v>751</v>
      </c>
      <c r="E38" s="90" t="s">
        <v>819</v>
      </c>
      <c r="F38" s="90"/>
      <c r="G38" s="90" t="s">
        <v>753</v>
      </c>
      <c r="H38" s="90" t="s">
        <v>821</v>
      </c>
      <c r="I38" s="94">
        <v>18.917100000000001</v>
      </c>
      <c r="J38" s="94" t="s">
        <v>753</v>
      </c>
      <c r="K38" s="91" t="s">
        <v>590</v>
      </c>
    </row>
    <row r="39" spans="1:11" x14ac:dyDescent="0.2">
      <c r="B39" s="85">
        <v>44</v>
      </c>
      <c r="C39" s="88" t="s">
        <v>38</v>
      </c>
      <c r="D39" s="88" t="s">
        <v>754</v>
      </c>
      <c r="E39" s="88" t="s">
        <v>816</v>
      </c>
      <c r="F39" s="88"/>
      <c r="G39" s="88" t="s">
        <v>753</v>
      </c>
      <c r="H39" s="88" t="s">
        <v>821</v>
      </c>
      <c r="I39" s="95">
        <v>3.5585</v>
      </c>
      <c r="J39" s="95" t="s">
        <v>753</v>
      </c>
      <c r="K39" s="92" t="s">
        <v>590</v>
      </c>
    </row>
    <row r="40" spans="1:11" x14ac:dyDescent="0.2">
      <c r="B40" s="85">
        <v>46</v>
      </c>
      <c r="C40" s="88" t="s">
        <v>39</v>
      </c>
      <c r="D40" s="88" t="s">
        <v>751</v>
      </c>
      <c r="E40" s="88" t="s">
        <v>819</v>
      </c>
      <c r="F40" s="88"/>
      <c r="G40" s="88" t="s">
        <v>753</v>
      </c>
      <c r="H40" s="88" t="s">
        <v>821</v>
      </c>
      <c r="I40" s="95">
        <v>12.048299999999999</v>
      </c>
      <c r="J40" s="95" t="s">
        <v>753</v>
      </c>
      <c r="K40" s="92" t="s">
        <v>590</v>
      </c>
    </row>
    <row r="41" spans="1:11" x14ac:dyDescent="0.2">
      <c r="B41" s="85">
        <v>47</v>
      </c>
      <c r="C41" s="88" t="s">
        <v>40</v>
      </c>
      <c r="D41" s="88" t="s">
        <v>751</v>
      </c>
      <c r="E41" s="88" t="s">
        <v>819</v>
      </c>
      <c r="F41" s="88"/>
      <c r="G41" s="88" t="s">
        <v>753</v>
      </c>
      <c r="H41" s="88" t="s">
        <v>821</v>
      </c>
      <c r="I41" s="95">
        <v>32.397399999999998</v>
      </c>
      <c r="J41" s="95" t="s">
        <v>753</v>
      </c>
      <c r="K41" s="92" t="s">
        <v>590</v>
      </c>
    </row>
    <row r="42" spans="1:11" x14ac:dyDescent="0.2">
      <c r="B42" s="86">
        <v>49</v>
      </c>
      <c r="C42" s="89" t="s">
        <v>41</v>
      </c>
      <c r="D42" s="89" t="s">
        <v>754</v>
      </c>
      <c r="E42" s="89" t="s">
        <v>816</v>
      </c>
      <c r="F42" s="89"/>
      <c r="G42" s="89" t="s">
        <v>753</v>
      </c>
      <c r="H42" s="89" t="s">
        <v>821</v>
      </c>
      <c r="I42" s="96">
        <v>0.86129999999999995</v>
      </c>
      <c r="J42" s="96" t="s">
        <v>1118</v>
      </c>
      <c r="K42" s="93" t="s">
        <v>591</v>
      </c>
    </row>
    <row r="43" spans="1:11" x14ac:dyDescent="0.2">
      <c r="B43" s="84">
        <v>50</v>
      </c>
      <c r="C43" s="90" t="s">
        <v>42</v>
      </c>
      <c r="D43" s="90" t="s">
        <v>754</v>
      </c>
      <c r="E43" s="90" t="s">
        <v>816</v>
      </c>
      <c r="F43" s="90"/>
      <c r="G43" s="90" t="s">
        <v>753</v>
      </c>
      <c r="H43" s="90" t="s">
        <v>821</v>
      </c>
      <c r="I43" s="94">
        <v>1.6851</v>
      </c>
      <c r="J43" s="94" t="s">
        <v>1118</v>
      </c>
      <c r="K43" s="91" t="s">
        <v>591</v>
      </c>
    </row>
    <row r="44" spans="1:11" x14ac:dyDescent="0.2">
      <c r="B44" s="85">
        <v>51</v>
      </c>
      <c r="C44" s="88" t="s">
        <v>43</v>
      </c>
      <c r="D44" s="88" t="s">
        <v>751</v>
      </c>
      <c r="E44" s="88" t="s">
        <v>819</v>
      </c>
      <c r="F44" s="88"/>
      <c r="G44" s="88" t="s">
        <v>753</v>
      </c>
      <c r="H44" s="88" t="s">
        <v>821</v>
      </c>
      <c r="I44" s="95">
        <v>6.4051</v>
      </c>
      <c r="J44" s="95" t="s">
        <v>753</v>
      </c>
      <c r="K44" s="92" t="s">
        <v>590</v>
      </c>
    </row>
    <row r="45" spans="1:11" x14ac:dyDescent="0.2">
      <c r="B45" s="85">
        <v>52</v>
      </c>
      <c r="C45" s="88" t="s">
        <v>44</v>
      </c>
      <c r="D45" s="88" t="s">
        <v>751</v>
      </c>
      <c r="E45" s="88" t="s">
        <v>819</v>
      </c>
      <c r="F45" s="88"/>
      <c r="G45" s="88" t="s">
        <v>753</v>
      </c>
      <c r="H45" s="88" t="s">
        <v>821</v>
      </c>
      <c r="I45" s="95">
        <v>26.060300000000002</v>
      </c>
      <c r="J45" s="95" t="s">
        <v>753</v>
      </c>
      <c r="K45" s="92" t="s">
        <v>590</v>
      </c>
    </row>
    <row r="46" spans="1:11" x14ac:dyDescent="0.2">
      <c r="B46" s="85">
        <v>53</v>
      </c>
      <c r="C46" s="88" t="s">
        <v>45</v>
      </c>
      <c r="D46" s="88" t="s">
        <v>754</v>
      </c>
      <c r="E46" s="88" t="s">
        <v>816</v>
      </c>
      <c r="F46" s="88"/>
      <c r="G46" s="88" t="s">
        <v>753</v>
      </c>
      <c r="H46" s="88" t="s">
        <v>821</v>
      </c>
      <c r="I46" s="95">
        <v>3.0579000000000001</v>
      </c>
      <c r="J46" s="95" t="s">
        <v>1118</v>
      </c>
      <c r="K46" s="92" t="s">
        <v>591</v>
      </c>
    </row>
    <row r="47" spans="1:11" x14ac:dyDescent="0.2">
      <c r="B47" s="86">
        <v>54</v>
      </c>
      <c r="C47" s="89" t="s">
        <v>46</v>
      </c>
      <c r="D47" s="89" t="s">
        <v>751</v>
      </c>
      <c r="E47" s="89" t="s">
        <v>819</v>
      </c>
      <c r="F47" s="89"/>
      <c r="G47" s="89" t="s">
        <v>753</v>
      </c>
      <c r="H47" s="89" t="s">
        <v>821</v>
      </c>
      <c r="I47" s="96">
        <v>8.2700999999999993</v>
      </c>
      <c r="J47" s="96" t="s">
        <v>753</v>
      </c>
      <c r="K47" s="93" t="s">
        <v>590</v>
      </c>
    </row>
    <row r="48" spans="1:11" x14ac:dyDescent="0.2">
      <c r="B48" s="84">
        <v>55</v>
      </c>
      <c r="C48" s="90" t="s">
        <v>47</v>
      </c>
      <c r="D48" s="90" t="s">
        <v>751</v>
      </c>
      <c r="E48" s="90" t="s">
        <v>819</v>
      </c>
      <c r="F48" s="90"/>
      <c r="G48" s="90" t="s">
        <v>753</v>
      </c>
      <c r="H48" s="90" t="s">
        <v>821</v>
      </c>
      <c r="I48" s="94">
        <v>47.564500000000002</v>
      </c>
      <c r="J48" s="94" t="s">
        <v>753</v>
      </c>
      <c r="K48" s="91" t="s">
        <v>590</v>
      </c>
    </row>
    <row r="49" spans="1:11" x14ac:dyDescent="0.2">
      <c r="B49" s="85">
        <v>56</v>
      </c>
      <c r="C49" s="88" t="s">
        <v>48</v>
      </c>
      <c r="D49" s="88" t="s">
        <v>751</v>
      </c>
      <c r="E49" s="88" t="s">
        <v>819</v>
      </c>
      <c r="F49" s="88"/>
      <c r="G49" s="88" t="s">
        <v>752</v>
      </c>
      <c r="H49" s="88" t="s">
        <v>817</v>
      </c>
      <c r="I49" s="95">
        <v>6.9983000000000004</v>
      </c>
      <c r="J49" s="95" t="s">
        <v>751</v>
      </c>
      <c r="K49" s="92" t="s">
        <v>588</v>
      </c>
    </row>
    <row r="50" spans="1:11" x14ac:dyDescent="0.2">
      <c r="B50" s="85">
        <v>57</v>
      </c>
      <c r="C50" s="88" t="s">
        <v>49</v>
      </c>
      <c r="D50" s="88" t="s">
        <v>751</v>
      </c>
      <c r="E50" s="88" t="s">
        <v>819</v>
      </c>
      <c r="F50" s="88"/>
      <c r="G50" s="88" t="s">
        <v>753</v>
      </c>
      <c r="H50" s="88" t="s">
        <v>821</v>
      </c>
      <c r="I50" s="95">
        <v>55.425699999999999</v>
      </c>
      <c r="J50" s="95" t="s">
        <v>753</v>
      </c>
      <c r="K50" s="92" t="s">
        <v>590</v>
      </c>
    </row>
    <row r="51" spans="1:11" x14ac:dyDescent="0.2">
      <c r="B51" s="85">
        <v>58</v>
      </c>
      <c r="C51" s="88" t="s">
        <v>50</v>
      </c>
      <c r="D51" s="88" t="s">
        <v>751</v>
      </c>
      <c r="E51" s="88" t="s">
        <v>819</v>
      </c>
      <c r="F51" s="88"/>
      <c r="G51" s="88" t="s">
        <v>753</v>
      </c>
      <c r="H51" s="88" t="s">
        <v>821</v>
      </c>
      <c r="I51" s="95">
        <v>31.7303</v>
      </c>
      <c r="J51" s="95" t="s">
        <v>753</v>
      </c>
      <c r="K51" s="92" t="s">
        <v>590</v>
      </c>
    </row>
    <row r="52" spans="1:11" x14ac:dyDescent="0.2">
      <c r="B52" s="86">
        <v>59</v>
      </c>
      <c r="C52" s="89" t="s">
        <v>51</v>
      </c>
      <c r="D52" s="89" t="s">
        <v>751</v>
      </c>
      <c r="E52" s="89" t="s">
        <v>819</v>
      </c>
      <c r="F52" s="89"/>
      <c r="G52" s="89" t="s">
        <v>760</v>
      </c>
      <c r="H52" s="89" t="s">
        <v>822</v>
      </c>
      <c r="I52" s="96">
        <v>12.711600000000001</v>
      </c>
      <c r="J52" s="96" t="s">
        <v>809</v>
      </c>
      <c r="K52" s="93" t="s">
        <v>592</v>
      </c>
    </row>
    <row r="53" spans="1:11" x14ac:dyDescent="0.2">
      <c r="A53" s="207"/>
      <c r="B53" s="84">
        <v>60</v>
      </c>
      <c r="C53" s="90" t="s">
        <v>52</v>
      </c>
      <c r="D53" s="90" t="s">
        <v>755</v>
      </c>
      <c r="E53" s="90" t="s">
        <v>818</v>
      </c>
      <c r="F53" s="90" t="s">
        <v>750</v>
      </c>
      <c r="G53" s="90" t="s">
        <v>755</v>
      </c>
      <c r="H53" s="90" t="s">
        <v>823</v>
      </c>
      <c r="I53" s="94">
        <v>0.35539999999999999</v>
      </c>
      <c r="J53" s="94" t="s">
        <v>755</v>
      </c>
      <c r="K53" s="91" t="s">
        <v>593</v>
      </c>
    </row>
    <row r="54" spans="1:11" x14ac:dyDescent="0.2">
      <c r="B54" s="85">
        <v>62</v>
      </c>
      <c r="C54" s="88" t="s">
        <v>53</v>
      </c>
      <c r="D54" s="88" t="s">
        <v>751</v>
      </c>
      <c r="E54" s="88" t="s">
        <v>819</v>
      </c>
      <c r="F54" s="88"/>
      <c r="G54" s="88" t="s">
        <v>755</v>
      </c>
      <c r="H54" s="88" t="s">
        <v>823</v>
      </c>
      <c r="I54" s="95">
        <v>2.3715999999999999</v>
      </c>
      <c r="J54" s="95" t="s">
        <v>760</v>
      </c>
      <c r="K54" s="92" t="s">
        <v>594</v>
      </c>
    </row>
    <row r="55" spans="1:11" x14ac:dyDescent="0.2">
      <c r="B55" s="85">
        <v>63</v>
      </c>
      <c r="C55" s="88" t="s">
        <v>54</v>
      </c>
      <c r="D55" s="88" t="s">
        <v>751</v>
      </c>
      <c r="E55" s="88" t="s">
        <v>819</v>
      </c>
      <c r="F55" s="88"/>
      <c r="G55" s="88" t="s">
        <v>755</v>
      </c>
      <c r="H55" s="88" t="s">
        <v>823</v>
      </c>
      <c r="I55" s="95">
        <v>6.7317999999999998</v>
      </c>
      <c r="J55" s="95" t="s">
        <v>760</v>
      </c>
      <c r="K55" s="92" t="s">
        <v>594</v>
      </c>
    </row>
    <row r="56" spans="1:11" x14ac:dyDescent="0.2">
      <c r="B56" s="85">
        <v>64</v>
      </c>
      <c r="C56" s="88" t="s">
        <v>55</v>
      </c>
      <c r="D56" s="88" t="s">
        <v>751</v>
      </c>
      <c r="E56" s="88" t="s">
        <v>819</v>
      </c>
      <c r="F56" s="88"/>
      <c r="G56" s="88" t="s">
        <v>755</v>
      </c>
      <c r="H56" s="88" t="s">
        <v>823</v>
      </c>
      <c r="I56" s="95">
        <v>6.0711000000000004</v>
      </c>
      <c r="J56" s="95" t="s">
        <v>755</v>
      </c>
      <c r="K56" s="92" t="s">
        <v>593</v>
      </c>
    </row>
    <row r="57" spans="1:11" x14ac:dyDescent="0.2">
      <c r="A57" s="207"/>
      <c r="B57" s="86">
        <v>66</v>
      </c>
      <c r="C57" s="89" t="s">
        <v>936</v>
      </c>
      <c r="D57" s="89" t="s">
        <v>755</v>
      </c>
      <c r="E57" s="89" t="s">
        <v>818</v>
      </c>
      <c r="F57" s="89"/>
      <c r="G57" s="89" t="s">
        <v>755</v>
      </c>
      <c r="H57" s="89" t="s">
        <v>823</v>
      </c>
      <c r="I57" s="96">
        <v>0.12130000000000001</v>
      </c>
      <c r="J57" s="96" t="s">
        <v>770</v>
      </c>
      <c r="K57" s="93" t="s">
        <v>0</v>
      </c>
    </row>
    <row r="58" spans="1:11" x14ac:dyDescent="0.2">
      <c r="B58" s="84">
        <v>67</v>
      </c>
      <c r="C58" s="90" t="s">
        <v>56</v>
      </c>
      <c r="D58" s="90" t="s">
        <v>754</v>
      </c>
      <c r="E58" s="90" t="s">
        <v>816</v>
      </c>
      <c r="F58" s="90"/>
      <c r="G58" s="90" t="s">
        <v>755</v>
      </c>
      <c r="H58" s="90" t="s">
        <v>823</v>
      </c>
      <c r="I58" s="94">
        <v>3.9443000000000001</v>
      </c>
      <c r="J58" s="94" t="s">
        <v>755</v>
      </c>
      <c r="K58" s="91" t="s">
        <v>593</v>
      </c>
    </row>
    <row r="59" spans="1:11" x14ac:dyDescent="0.2">
      <c r="B59" s="85">
        <v>68</v>
      </c>
      <c r="C59" s="88" t="s">
        <v>57</v>
      </c>
      <c r="D59" s="88" t="s">
        <v>754</v>
      </c>
      <c r="E59" s="88" t="s">
        <v>816</v>
      </c>
      <c r="F59" s="88"/>
      <c r="G59" s="88" t="s">
        <v>755</v>
      </c>
      <c r="H59" s="88" t="s">
        <v>823</v>
      </c>
      <c r="I59" s="95">
        <v>3.4277000000000002</v>
      </c>
      <c r="J59" s="95" t="s">
        <v>751</v>
      </c>
      <c r="K59" s="92" t="s">
        <v>588</v>
      </c>
    </row>
    <row r="60" spans="1:11" x14ac:dyDescent="0.2">
      <c r="B60" s="85">
        <v>69</v>
      </c>
      <c r="C60" s="88" t="s">
        <v>58</v>
      </c>
      <c r="D60" s="88" t="s">
        <v>751</v>
      </c>
      <c r="E60" s="88" t="s">
        <v>819</v>
      </c>
      <c r="F60" s="88"/>
      <c r="G60" s="88" t="s">
        <v>795</v>
      </c>
      <c r="H60" s="88" t="s">
        <v>824</v>
      </c>
      <c r="I60" s="95">
        <v>8.3813999999999993</v>
      </c>
      <c r="J60" s="95" t="s">
        <v>789</v>
      </c>
      <c r="K60" s="92" t="s">
        <v>595</v>
      </c>
    </row>
    <row r="61" spans="1:11" x14ac:dyDescent="0.2">
      <c r="B61" s="85">
        <v>70</v>
      </c>
      <c r="C61" s="88" t="s">
        <v>59</v>
      </c>
      <c r="D61" s="88" t="s">
        <v>751</v>
      </c>
      <c r="E61" s="88" t="s">
        <v>819</v>
      </c>
      <c r="F61" s="88"/>
      <c r="G61" s="88" t="s">
        <v>795</v>
      </c>
      <c r="H61" s="88" t="s">
        <v>824</v>
      </c>
      <c r="I61" s="95">
        <v>18.555900000000001</v>
      </c>
      <c r="J61" s="95" t="s">
        <v>789</v>
      </c>
      <c r="K61" s="92" t="s">
        <v>595</v>
      </c>
    </row>
    <row r="62" spans="1:11" x14ac:dyDescent="0.2">
      <c r="B62" s="86">
        <v>71</v>
      </c>
      <c r="C62" s="89" t="s">
        <v>60</v>
      </c>
      <c r="D62" s="89" t="s">
        <v>751</v>
      </c>
      <c r="E62" s="89" t="s">
        <v>819</v>
      </c>
      <c r="F62" s="89"/>
      <c r="G62" s="89" t="s">
        <v>755</v>
      </c>
      <c r="H62" s="89" t="s">
        <v>823</v>
      </c>
      <c r="I62" s="96">
        <v>12.2981</v>
      </c>
      <c r="J62" s="96" t="s">
        <v>755</v>
      </c>
      <c r="K62" s="93" t="s">
        <v>593</v>
      </c>
    </row>
    <row r="63" spans="1:11" x14ac:dyDescent="0.2">
      <c r="B63" s="84">
        <v>72</v>
      </c>
      <c r="C63" s="90" t="s">
        <v>61</v>
      </c>
      <c r="D63" s="90" t="s">
        <v>751</v>
      </c>
      <c r="E63" s="90" t="s">
        <v>819</v>
      </c>
      <c r="F63" s="90"/>
      <c r="G63" s="90" t="s">
        <v>755</v>
      </c>
      <c r="H63" s="90" t="s">
        <v>823</v>
      </c>
      <c r="I63" s="94">
        <v>7.7836999999999996</v>
      </c>
      <c r="J63" s="94" t="s">
        <v>751</v>
      </c>
      <c r="K63" s="91" t="s">
        <v>588</v>
      </c>
    </row>
    <row r="64" spans="1:11" x14ac:dyDescent="0.2">
      <c r="B64" s="85">
        <v>73</v>
      </c>
      <c r="C64" s="88" t="s">
        <v>62</v>
      </c>
      <c r="D64" s="88" t="s">
        <v>751</v>
      </c>
      <c r="E64" s="88" t="s">
        <v>819</v>
      </c>
      <c r="F64" s="88"/>
      <c r="G64" s="88" t="s">
        <v>767</v>
      </c>
      <c r="H64" s="88" t="s">
        <v>825</v>
      </c>
      <c r="I64" s="95">
        <v>23.365300000000001</v>
      </c>
      <c r="J64" s="95" t="s">
        <v>751</v>
      </c>
      <c r="K64" s="92" t="s">
        <v>588</v>
      </c>
    </row>
    <row r="65" spans="1:11" x14ac:dyDescent="0.2">
      <c r="B65" s="85">
        <v>74</v>
      </c>
      <c r="C65" s="88" t="s">
        <v>63</v>
      </c>
      <c r="D65" s="88" t="s">
        <v>754</v>
      </c>
      <c r="E65" s="88" t="s">
        <v>816</v>
      </c>
      <c r="F65" s="88"/>
      <c r="G65" s="88" t="s">
        <v>760</v>
      </c>
      <c r="H65" s="88" t="s">
        <v>822</v>
      </c>
      <c r="I65" s="95">
        <v>6.2762000000000002</v>
      </c>
      <c r="J65" s="95" t="s">
        <v>764</v>
      </c>
      <c r="K65" s="92" t="s">
        <v>596</v>
      </c>
    </row>
    <row r="66" spans="1:11" x14ac:dyDescent="0.2">
      <c r="B66" s="85">
        <v>75</v>
      </c>
      <c r="C66" s="88" t="s">
        <v>64</v>
      </c>
      <c r="D66" s="88" t="s">
        <v>754</v>
      </c>
      <c r="E66" s="88" t="s">
        <v>816</v>
      </c>
      <c r="F66" s="88"/>
      <c r="G66" s="88" t="s">
        <v>760</v>
      </c>
      <c r="H66" s="88" t="s">
        <v>822</v>
      </c>
      <c r="I66" s="95">
        <v>3.9116</v>
      </c>
      <c r="J66" s="95" t="s">
        <v>1119</v>
      </c>
      <c r="K66" s="92" t="s">
        <v>597</v>
      </c>
    </row>
    <row r="67" spans="1:11" x14ac:dyDescent="0.2">
      <c r="B67" s="86">
        <v>76</v>
      </c>
      <c r="C67" s="89" t="s">
        <v>65</v>
      </c>
      <c r="D67" s="89" t="s">
        <v>754</v>
      </c>
      <c r="E67" s="89" t="s">
        <v>816</v>
      </c>
      <c r="F67" s="89"/>
      <c r="G67" s="89" t="s">
        <v>760</v>
      </c>
      <c r="H67" s="89" t="s">
        <v>822</v>
      </c>
      <c r="I67" s="96">
        <v>2.5152999999999999</v>
      </c>
      <c r="J67" s="96" t="s">
        <v>1119</v>
      </c>
      <c r="K67" s="93" t="s">
        <v>597</v>
      </c>
    </row>
    <row r="68" spans="1:11" x14ac:dyDescent="0.2">
      <c r="B68" s="84">
        <v>77</v>
      </c>
      <c r="C68" s="90" t="s">
        <v>66</v>
      </c>
      <c r="D68" s="90" t="s">
        <v>751</v>
      </c>
      <c r="E68" s="90" t="s">
        <v>819</v>
      </c>
      <c r="F68" s="90"/>
      <c r="G68" s="90" t="s">
        <v>760</v>
      </c>
      <c r="H68" s="90" t="s">
        <v>822</v>
      </c>
      <c r="I68" s="94">
        <v>12.6714</v>
      </c>
      <c r="J68" s="94" t="s">
        <v>1119</v>
      </c>
      <c r="K68" s="91" t="s">
        <v>597</v>
      </c>
    </row>
    <row r="69" spans="1:11" x14ac:dyDescent="0.2">
      <c r="B69" s="85">
        <v>78</v>
      </c>
      <c r="C69" s="88" t="s">
        <v>67</v>
      </c>
      <c r="D69" s="88" t="s">
        <v>751</v>
      </c>
      <c r="E69" s="88" t="s">
        <v>819</v>
      </c>
      <c r="F69" s="88"/>
      <c r="G69" s="88" t="s">
        <v>760</v>
      </c>
      <c r="H69" s="88" t="s">
        <v>822</v>
      </c>
      <c r="I69" s="95">
        <v>7.6154999999999999</v>
      </c>
      <c r="J69" s="95" t="s">
        <v>809</v>
      </c>
      <c r="K69" s="92" t="s">
        <v>592</v>
      </c>
    </row>
    <row r="70" spans="1:11" x14ac:dyDescent="0.2">
      <c r="B70" s="85">
        <v>79</v>
      </c>
      <c r="C70" s="88" t="s">
        <v>68</v>
      </c>
      <c r="D70" s="88" t="s">
        <v>751</v>
      </c>
      <c r="E70" s="88" t="s">
        <v>819</v>
      </c>
      <c r="F70" s="88"/>
      <c r="G70" s="88" t="s">
        <v>760</v>
      </c>
      <c r="H70" s="88" t="s">
        <v>822</v>
      </c>
      <c r="I70" s="95">
        <v>20.91</v>
      </c>
      <c r="J70" s="95" t="s">
        <v>1119</v>
      </c>
      <c r="K70" s="92" t="s">
        <v>597</v>
      </c>
    </row>
    <row r="71" spans="1:11" x14ac:dyDescent="0.2">
      <c r="A71" s="207"/>
      <c r="B71" s="85">
        <v>80</v>
      </c>
      <c r="C71" s="88" t="s">
        <v>69</v>
      </c>
      <c r="D71" s="88" t="s">
        <v>755</v>
      </c>
      <c r="E71" s="88" t="s">
        <v>818</v>
      </c>
      <c r="F71" s="88" t="s">
        <v>750</v>
      </c>
      <c r="G71" s="88" t="s">
        <v>760</v>
      </c>
      <c r="H71" s="88" t="s">
        <v>822</v>
      </c>
      <c r="I71" s="95">
        <v>0.58909999999999996</v>
      </c>
      <c r="J71" s="95" t="s">
        <v>767</v>
      </c>
      <c r="K71" s="92" t="s">
        <v>598</v>
      </c>
    </row>
    <row r="72" spans="1:11" x14ac:dyDescent="0.2">
      <c r="B72" s="86">
        <v>81</v>
      </c>
      <c r="C72" s="89" t="s">
        <v>70</v>
      </c>
      <c r="D72" s="89" t="s">
        <v>758</v>
      </c>
      <c r="E72" s="89" t="s">
        <v>826</v>
      </c>
      <c r="F72" s="89"/>
      <c r="G72" s="89" t="s">
        <v>760</v>
      </c>
      <c r="H72" s="89" t="s">
        <v>822</v>
      </c>
      <c r="I72" s="96">
        <v>1.6241000000000001</v>
      </c>
      <c r="J72" s="96" t="s">
        <v>767</v>
      </c>
      <c r="K72" s="93" t="s">
        <v>598</v>
      </c>
    </row>
    <row r="73" spans="1:11" x14ac:dyDescent="0.2">
      <c r="B73" s="84">
        <v>82</v>
      </c>
      <c r="C73" s="90" t="s">
        <v>71</v>
      </c>
      <c r="D73" s="90" t="s">
        <v>751</v>
      </c>
      <c r="E73" s="90" t="s">
        <v>819</v>
      </c>
      <c r="F73" s="90"/>
      <c r="G73" s="90" t="s">
        <v>760</v>
      </c>
      <c r="H73" s="90" t="s">
        <v>822</v>
      </c>
      <c r="I73" s="94">
        <v>58.875999999999998</v>
      </c>
      <c r="J73" s="94" t="s">
        <v>767</v>
      </c>
      <c r="K73" s="91" t="s">
        <v>598</v>
      </c>
    </row>
    <row r="74" spans="1:11" x14ac:dyDescent="0.2">
      <c r="B74" s="85">
        <v>83</v>
      </c>
      <c r="C74" s="88" t="s">
        <v>72</v>
      </c>
      <c r="D74" s="88" t="s">
        <v>754</v>
      </c>
      <c r="E74" s="88" t="s">
        <v>816</v>
      </c>
      <c r="F74" s="88"/>
      <c r="G74" s="88" t="s">
        <v>760</v>
      </c>
      <c r="H74" s="88" t="s">
        <v>822</v>
      </c>
      <c r="I74" s="95">
        <v>7.6265000000000001</v>
      </c>
      <c r="J74" s="95" t="s">
        <v>1119</v>
      </c>
      <c r="K74" s="92" t="s">
        <v>597</v>
      </c>
    </row>
    <row r="75" spans="1:11" x14ac:dyDescent="0.2">
      <c r="B75" s="85">
        <v>84</v>
      </c>
      <c r="C75" s="88" t="s">
        <v>937</v>
      </c>
      <c r="D75" s="88" t="s">
        <v>754</v>
      </c>
      <c r="E75" s="88" t="s">
        <v>816</v>
      </c>
      <c r="F75" s="88"/>
      <c r="G75" s="88" t="s">
        <v>760</v>
      </c>
      <c r="H75" s="88" t="s">
        <v>822</v>
      </c>
      <c r="I75" s="95">
        <v>8.6212999999999997</v>
      </c>
      <c r="J75" s="95" t="s">
        <v>764</v>
      </c>
      <c r="K75" s="92" t="s">
        <v>596</v>
      </c>
    </row>
    <row r="76" spans="1:11" x14ac:dyDescent="0.2">
      <c r="B76" s="85">
        <v>85</v>
      </c>
      <c r="C76" s="88" t="s">
        <v>73</v>
      </c>
      <c r="D76" s="88" t="s">
        <v>751</v>
      </c>
      <c r="E76" s="88" t="s">
        <v>819</v>
      </c>
      <c r="F76" s="88"/>
      <c r="G76" s="88" t="s">
        <v>760</v>
      </c>
      <c r="H76" s="88" t="s">
        <v>822</v>
      </c>
      <c r="I76" s="95">
        <v>38.387500000000003</v>
      </c>
      <c r="J76" s="95" t="s">
        <v>1119</v>
      </c>
      <c r="K76" s="92" t="s">
        <v>597</v>
      </c>
    </row>
    <row r="77" spans="1:11" x14ac:dyDescent="0.2">
      <c r="B77" s="86">
        <v>86</v>
      </c>
      <c r="C77" s="89" t="s">
        <v>74</v>
      </c>
      <c r="D77" s="89" t="s">
        <v>751</v>
      </c>
      <c r="E77" s="89" t="s">
        <v>819</v>
      </c>
      <c r="F77" s="89"/>
      <c r="G77" s="89" t="s">
        <v>760</v>
      </c>
      <c r="H77" s="89" t="s">
        <v>822</v>
      </c>
      <c r="I77" s="96">
        <v>28.5031</v>
      </c>
      <c r="J77" s="96" t="s">
        <v>764</v>
      </c>
      <c r="K77" s="93" t="s">
        <v>596</v>
      </c>
    </row>
    <row r="78" spans="1:11" x14ac:dyDescent="0.2">
      <c r="B78" s="84">
        <v>87</v>
      </c>
      <c r="C78" s="90" t="s">
        <v>75</v>
      </c>
      <c r="D78" s="90" t="s">
        <v>751</v>
      </c>
      <c r="E78" s="90" t="s">
        <v>819</v>
      </c>
      <c r="F78" s="90"/>
      <c r="G78" s="90" t="s">
        <v>760</v>
      </c>
      <c r="H78" s="90" t="s">
        <v>822</v>
      </c>
      <c r="I78" s="94">
        <v>24.439800000000002</v>
      </c>
      <c r="J78" s="94" t="s">
        <v>764</v>
      </c>
      <c r="K78" s="91" t="s">
        <v>596</v>
      </c>
    </row>
    <row r="79" spans="1:11" x14ac:dyDescent="0.2">
      <c r="B79" s="85">
        <v>90</v>
      </c>
      <c r="C79" s="88" t="s">
        <v>76</v>
      </c>
      <c r="D79" s="88" t="s">
        <v>754</v>
      </c>
      <c r="E79" s="88" t="s">
        <v>816</v>
      </c>
      <c r="F79" s="88"/>
      <c r="G79" s="88" t="s">
        <v>760</v>
      </c>
      <c r="H79" s="88" t="s">
        <v>822</v>
      </c>
      <c r="I79" s="95">
        <v>2.1537999999999999</v>
      </c>
      <c r="J79" s="95" t="s">
        <v>809</v>
      </c>
      <c r="K79" s="92" t="s">
        <v>592</v>
      </c>
    </row>
    <row r="80" spans="1:11" x14ac:dyDescent="0.2">
      <c r="B80" s="85">
        <v>91</v>
      </c>
      <c r="C80" s="88" t="s">
        <v>77</v>
      </c>
      <c r="D80" s="88" t="s">
        <v>751</v>
      </c>
      <c r="E80" s="88" t="s">
        <v>819</v>
      </c>
      <c r="F80" s="88"/>
      <c r="G80" s="88" t="s">
        <v>760</v>
      </c>
      <c r="H80" s="88" t="s">
        <v>822</v>
      </c>
      <c r="I80" s="95">
        <v>13.5627</v>
      </c>
      <c r="J80" s="95" t="s">
        <v>809</v>
      </c>
      <c r="K80" s="92" t="s">
        <v>592</v>
      </c>
    </row>
    <row r="81" spans="2:11" x14ac:dyDescent="0.2">
      <c r="B81" s="85">
        <v>92</v>
      </c>
      <c r="C81" s="88" t="s">
        <v>78</v>
      </c>
      <c r="D81" s="88" t="s">
        <v>754</v>
      </c>
      <c r="E81" s="88" t="s">
        <v>816</v>
      </c>
      <c r="F81" s="88"/>
      <c r="G81" s="88" t="s">
        <v>760</v>
      </c>
      <c r="H81" s="88" t="s">
        <v>822</v>
      </c>
      <c r="I81" s="95">
        <v>2.5525000000000002</v>
      </c>
      <c r="J81" s="95" t="s">
        <v>784</v>
      </c>
      <c r="K81" s="92" t="s">
        <v>589</v>
      </c>
    </row>
    <row r="82" spans="2:11" x14ac:dyDescent="0.2">
      <c r="B82" s="86">
        <v>93</v>
      </c>
      <c r="C82" s="89" t="s">
        <v>79</v>
      </c>
      <c r="D82" s="89" t="s">
        <v>754</v>
      </c>
      <c r="E82" s="89" t="s">
        <v>816</v>
      </c>
      <c r="F82" s="89"/>
      <c r="G82" s="89" t="s">
        <v>760</v>
      </c>
      <c r="H82" s="89" t="s">
        <v>822</v>
      </c>
      <c r="I82" s="96">
        <v>2.2256</v>
      </c>
      <c r="J82" s="96" t="s">
        <v>767</v>
      </c>
      <c r="K82" s="93" t="s">
        <v>598</v>
      </c>
    </row>
    <row r="83" spans="2:11" x14ac:dyDescent="0.2">
      <c r="B83" s="84">
        <v>94</v>
      </c>
      <c r="C83" s="90" t="s">
        <v>80</v>
      </c>
      <c r="D83" s="90" t="s">
        <v>785</v>
      </c>
      <c r="E83" s="90" t="s">
        <v>827</v>
      </c>
      <c r="F83" s="90"/>
      <c r="G83" s="90" t="s">
        <v>760</v>
      </c>
      <c r="H83" s="90" t="s">
        <v>822</v>
      </c>
      <c r="I83" s="94">
        <v>0.52339999999999998</v>
      </c>
      <c r="J83" s="94" t="s">
        <v>770</v>
      </c>
      <c r="K83" s="91" t="s">
        <v>0</v>
      </c>
    </row>
    <row r="84" spans="2:11" x14ac:dyDescent="0.2">
      <c r="B84" s="85">
        <v>96</v>
      </c>
      <c r="C84" s="88" t="s">
        <v>81</v>
      </c>
      <c r="D84" s="88" t="s">
        <v>751</v>
      </c>
      <c r="E84" s="88" t="s">
        <v>819</v>
      </c>
      <c r="F84" s="88"/>
      <c r="G84" s="88" t="s">
        <v>760</v>
      </c>
      <c r="H84" s="88" t="s">
        <v>822</v>
      </c>
      <c r="I84" s="95">
        <v>19.4436</v>
      </c>
      <c r="J84" s="95" t="s">
        <v>767</v>
      </c>
      <c r="K84" s="92" t="s">
        <v>598</v>
      </c>
    </row>
    <row r="85" spans="2:11" x14ac:dyDescent="0.2">
      <c r="B85" s="85">
        <v>97</v>
      </c>
      <c r="C85" s="88" t="s">
        <v>82</v>
      </c>
      <c r="D85" s="88" t="s">
        <v>751</v>
      </c>
      <c r="E85" s="88" t="s">
        <v>819</v>
      </c>
      <c r="F85" s="88"/>
      <c r="G85" s="88" t="s">
        <v>760</v>
      </c>
      <c r="H85" s="88" t="s">
        <v>822</v>
      </c>
      <c r="I85" s="95">
        <v>83.670599999999993</v>
      </c>
      <c r="J85" s="95" t="s">
        <v>764</v>
      </c>
      <c r="K85" s="92" t="s">
        <v>596</v>
      </c>
    </row>
    <row r="86" spans="2:11" x14ac:dyDescent="0.2">
      <c r="B86" s="85">
        <v>99</v>
      </c>
      <c r="C86" s="88" t="s">
        <v>83</v>
      </c>
      <c r="D86" s="88" t="s">
        <v>751</v>
      </c>
      <c r="E86" s="88" t="s">
        <v>819</v>
      </c>
      <c r="F86" s="88"/>
      <c r="G86" s="88" t="s">
        <v>760</v>
      </c>
      <c r="H86" s="88" t="s">
        <v>822</v>
      </c>
      <c r="I86" s="95">
        <v>29.668800000000001</v>
      </c>
      <c r="J86" s="95" t="s">
        <v>764</v>
      </c>
      <c r="K86" s="92" t="s">
        <v>596</v>
      </c>
    </row>
    <row r="87" spans="2:11" x14ac:dyDescent="0.2">
      <c r="B87" s="86">
        <v>102</v>
      </c>
      <c r="C87" s="89" t="s">
        <v>84</v>
      </c>
      <c r="D87" s="89" t="s">
        <v>760</v>
      </c>
      <c r="E87" s="89" t="s">
        <v>828</v>
      </c>
      <c r="F87" s="89"/>
      <c r="G87" s="89" t="s">
        <v>775</v>
      </c>
      <c r="H87" s="89" t="s">
        <v>829</v>
      </c>
      <c r="I87" s="96">
        <v>0</v>
      </c>
      <c r="J87" s="96" t="s">
        <v>800</v>
      </c>
      <c r="K87" s="93" t="s">
        <v>599</v>
      </c>
    </row>
    <row r="88" spans="2:11" x14ac:dyDescent="0.2">
      <c r="B88" s="84">
        <v>103</v>
      </c>
      <c r="C88" s="90" t="s">
        <v>85</v>
      </c>
      <c r="D88" s="90" t="s">
        <v>751</v>
      </c>
      <c r="E88" s="90" t="s">
        <v>819</v>
      </c>
      <c r="F88" s="90"/>
      <c r="G88" s="90" t="s">
        <v>760</v>
      </c>
      <c r="H88" s="90" t="s">
        <v>822</v>
      </c>
      <c r="I88" s="94">
        <v>9.1298999999999992</v>
      </c>
      <c r="J88" s="94" t="s">
        <v>809</v>
      </c>
      <c r="K88" s="91" t="s">
        <v>592</v>
      </c>
    </row>
    <row r="89" spans="2:11" x14ac:dyDescent="0.2">
      <c r="B89" s="85">
        <v>104</v>
      </c>
      <c r="C89" s="88" t="s">
        <v>86</v>
      </c>
      <c r="D89" s="88" t="s">
        <v>751</v>
      </c>
      <c r="E89" s="88" t="s">
        <v>819</v>
      </c>
      <c r="F89" s="88"/>
      <c r="G89" s="88" t="s">
        <v>760</v>
      </c>
      <c r="H89" s="88" t="s">
        <v>822</v>
      </c>
      <c r="I89" s="95">
        <v>68.713499999999996</v>
      </c>
      <c r="J89" s="95" t="s">
        <v>789</v>
      </c>
      <c r="K89" s="92" t="s">
        <v>595</v>
      </c>
    </row>
    <row r="90" spans="2:11" x14ac:dyDescent="0.2">
      <c r="B90" s="85">
        <v>105</v>
      </c>
      <c r="C90" s="88" t="s">
        <v>87</v>
      </c>
      <c r="D90" s="88" t="s">
        <v>751</v>
      </c>
      <c r="E90" s="88" t="s">
        <v>819</v>
      </c>
      <c r="F90" s="88"/>
      <c r="G90" s="88" t="s">
        <v>760</v>
      </c>
      <c r="H90" s="88" t="s">
        <v>822</v>
      </c>
      <c r="I90" s="95">
        <v>43.566299999999998</v>
      </c>
      <c r="J90" s="95" t="s">
        <v>789</v>
      </c>
      <c r="K90" s="92" t="s">
        <v>595</v>
      </c>
    </row>
    <row r="91" spans="2:11" x14ac:dyDescent="0.2">
      <c r="B91" s="85">
        <v>106</v>
      </c>
      <c r="C91" s="88" t="s">
        <v>88</v>
      </c>
      <c r="D91" s="88" t="s">
        <v>751</v>
      </c>
      <c r="E91" s="88" t="s">
        <v>819</v>
      </c>
      <c r="F91" s="88"/>
      <c r="G91" s="88" t="s">
        <v>760</v>
      </c>
      <c r="H91" s="88" t="s">
        <v>822</v>
      </c>
      <c r="I91" s="95">
        <v>37.53</v>
      </c>
      <c r="J91" s="95" t="s">
        <v>809</v>
      </c>
      <c r="K91" s="92" t="s">
        <v>592</v>
      </c>
    </row>
    <row r="92" spans="2:11" x14ac:dyDescent="0.2">
      <c r="B92" s="86">
        <v>107</v>
      </c>
      <c r="C92" s="89" t="s">
        <v>89</v>
      </c>
      <c r="D92" s="89" t="s">
        <v>751</v>
      </c>
      <c r="E92" s="89" t="s">
        <v>819</v>
      </c>
      <c r="F92" s="89"/>
      <c r="G92" s="89" t="s">
        <v>798</v>
      </c>
      <c r="H92" s="89" t="s">
        <v>830</v>
      </c>
      <c r="I92" s="96">
        <v>12.285600000000001</v>
      </c>
      <c r="J92" s="96" t="s">
        <v>751</v>
      </c>
      <c r="K92" s="93" t="s">
        <v>588</v>
      </c>
    </row>
    <row r="93" spans="2:11" x14ac:dyDescent="0.2">
      <c r="B93" s="84">
        <v>108</v>
      </c>
      <c r="C93" s="90" t="s">
        <v>90</v>
      </c>
      <c r="D93" s="90" t="s">
        <v>751</v>
      </c>
      <c r="E93" s="90" t="s">
        <v>819</v>
      </c>
      <c r="F93" s="90"/>
      <c r="G93" s="90" t="s">
        <v>767</v>
      </c>
      <c r="H93" s="90" t="s">
        <v>825</v>
      </c>
      <c r="I93" s="94">
        <v>12.9535</v>
      </c>
      <c r="J93" s="94" t="s">
        <v>751</v>
      </c>
      <c r="K93" s="91" t="s">
        <v>588</v>
      </c>
    </row>
    <row r="94" spans="2:11" x14ac:dyDescent="0.2">
      <c r="B94" s="85">
        <v>109</v>
      </c>
      <c r="C94" s="88" t="s">
        <v>91</v>
      </c>
      <c r="D94" s="88" t="s">
        <v>755</v>
      </c>
      <c r="E94" s="88" t="s">
        <v>818</v>
      </c>
      <c r="F94" s="88" t="s">
        <v>750</v>
      </c>
      <c r="G94" s="88" t="s">
        <v>756</v>
      </c>
      <c r="H94" s="88" t="s">
        <v>831</v>
      </c>
      <c r="I94" s="95">
        <v>0.16159999999999999</v>
      </c>
      <c r="J94" s="95" t="s">
        <v>800</v>
      </c>
      <c r="K94" s="92" t="s">
        <v>599</v>
      </c>
    </row>
    <row r="95" spans="2:11" x14ac:dyDescent="0.2">
      <c r="B95" s="85">
        <v>110</v>
      </c>
      <c r="C95" s="88" t="s">
        <v>92</v>
      </c>
      <c r="D95" s="88" t="s">
        <v>754</v>
      </c>
      <c r="E95" s="88" t="s">
        <v>816</v>
      </c>
      <c r="F95" s="88"/>
      <c r="G95" s="88" t="s">
        <v>770</v>
      </c>
      <c r="H95" s="88" t="s">
        <v>832</v>
      </c>
      <c r="I95" s="95">
        <v>1.7869999999999999</v>
      </c>
      <c r="J95" s="95" t="s">
        <v>784</v>
      </c>
      <c r="K95" s="92" t="s">
        <v>589</v>
      </c>
    </row>
    <row r="96" spans="2:11" x14ac:dyDescent="0.2">
      <c r="B96" s="85">
        <v>111</v>
      </c>
      <c r="C96" s="88" t="s">
        <v>93</v>
      </c>
      <c r="D96" s="88" t="s">
        <v>754</v>
      </c>
      <c r="E96" s="88" t="s">
        <v>816</v>
      </c>
      <c r="F96" s="88"/>
      <c r="G96" s="88" t="s">
        <v>770</v>
      </c>
      <c r="H96" s="88" t="s">
        <v>832</v>
      </c>
      <c r="I96" s="95">
        <v>1.0221</v>
      </c>
      <c r="J96" s="95" t="s">
        <v>784</v>
      </c>
      <c r="K96" s="92" t="s">
        <v>589</v>
      </c>
    </row>
    <row r="97" spans="1:11" x14ac:dyDescent="0.2">
      <c r="B97" s="86">
        <v>113</v>
      </c>
      <c r="C97" s="89" t="s">
        <v>938</v>
      </c>
      <c r="D97" s="89" t="s">
        <v>754</v>
      </c>
      <c r="E97" s="89" t="s">
        <v>816</v>
      </c>
      <c r="F97" s="89"/>
      <c r="G97" s="89" t="s">
        <v>770</v>
      </c>
      <c r="H97" s="89" t="s">
        <v>832</v>
      </c>
      <c r="I97" s="96">
        <v>1.4890000000000001</v>
      </c>
      <c r="J97" s="96" t="s">
        <v>765</v>
      </c>
      <c r="K97" s="93" t="s">
        <v>600</v>
      </c>
    </row>
    <row r="98" spans="1:11" x14ac:dyDescent="0.2">
      <c r="B98" s="84">
        <v>114</v>
      </c>
      <c r="C98" s="90" t="s">
        <v>939</v>
      </c>
      <c r="D98" s="90" t="s">
        <v>754</v>
      </c>
      <c r="E98" s="90" t="s">
        <v>816</v>
      </c>
      <c r="F98" s="90"/>
      <c r="G98" s="90" t="s">
        <v>770</v>
      </c>
      <c r="H98" s="90" t="s">
        <v>832</v>
      </c>
      <c r="I98" s="94">
        <v>5.8262</v>
      </c>
      <c r="J98" s="94" t="s">
        <v>765</v>
      </c>
      <c r="K98" s="91" t="s">
        <v>600</v>
      </c>
    </row>
    <row r="99" spans="1:11" x14ac:dyDescent="0.2">
      <c r="B99" s="85">
        <v>115</v>
      </c>
      <c r="C99" s="88" t="s">
        <v>94</v>
      </c>
      <c r="D99" s="88" t="s">
        <v>751</v>
      </c>
      <c r="E99" s="88" t="s">
        <v>819</v>
      </c>
      <c r="F99" s="88"/>
      <c r="G99" s="88" t="s">
        <v>770</v>
      </c>
      <c r="H99" s="88" t="s">
        <v>832</v>
      </c>
      <c r="I99" s="95">
        <v>10.6478</v>
      </c>
      <c r="J99" s="95" t="s">
        <v>751</v>
      </c>
      <c r="K99" s="92" t="s">
        <v>588</v>
      </c>
    </row>
    <row r="100" spans="1:11" x14ac:dyDescent="0.2">
      <c r="A100" s="207"/>
      <c r="B100" s="85">
        <v>116</v>
      </c>
      <c r="C100" s="88" t="s">
        <v>95</v>
      </c>
      <c r="D100" s="88" t="s">
        <v>755</v>
      </c>
      <c r="E100" s="88" t="s">
        <v>818</v>
      </c>
      <c r="F100" s="88" t="s">
        <v>750</v>
      </c>
      <c r="G100" s="88" t="s">
        <v>780</v>
      </c>
      <c r="H100" s="88" t="s">
        <v>839</v>
      </c>
      <c r="I100" s="95">
        <v>0.1593</v>
      </c>
      <c r="J100" s="95" t="s">
        <v>800</v>
      </c>
      <c r="K100" s="92" t="s">
        <v>599</v>
      </c>
    </row>
    <row r="101" spans="1:11" x14ac:dyDescent="0.2">
      <c r="B101" s="85">
        <v>117</v>
      </c>
      <c r="C101" s="88" t="s">
        <v>96</v>
      </c>
      <c r="D101" s="88" t="s">
        <v>754</v>
      </c>
      <c r="E101" s="88" t="s">
        <v>816</v>
      </c>
      <c r="F101" s="88"/>
      <c r="G101" s="88" t="s">
        <v>770</v>
      </c>
      <c r="H101" s="88" t="s">
        <v>832</v>
      </c>
      <c r="I101" s="95">
        <v>0</v>
      </c>
      <c r="J101" s="95" t="s">
        <v>800</v>
      </c>
      <c r="K101" s="92" t="s">
        <v>599</v>
      </c>
    </row>
    <row r="102" spans="1:11" x14ac:dyDescent="0.2">
      <c r="B102" s="86">
        <v>118</v>
      </c>
      <c r="C102" s="89" t="s">
        <v>97</v>
      </c>
      <c r="D102" s="89" t="s">
        <v>785</v>
      </c>
      <c r="E102" s="89" t="s">
        <v>827</v>
      </c>
      <c r="F102" s="89"/>
      <c r="G102" s="89" t="s">
        <v>770</v>
      </c>
      <c r="H102" s="89" t="s">
        <v>832</v>
      </c>
      <c r="I102" s="96">
        <v>0.78080000000000005</v>
      </c>
      <c r="J102" s="96" t="s">
        <v>800</v>
      </c>
      <c r="K102" s="93" t="s">
        <v>599</v>
      </c>
    </row>
    <row r="103" spans="1:11" x14ac:dyDescent="0.2">
      <c r="A103" s="207"/>
      <c r="B103" s="84">
        <v>119</v>
      </c>
      <c r="C103" s="90" t="s">
        <v>98</v>
      </c>
      <c r="D103" s="90" t="s">
        <v>755</v>
      </c>
      <c r="E103" s="90" t="s">
        <v>818</v>
      </c>
      <c r="F103" s="90" t="s">
        <v>750</v>
      </c>
      <c r="G103" s="90" t="s">
        <v>770</v>
      </c>
      <c r="H103" s="90" t="s">
        <v>832</v>
      </c>
      <c r="I103" s="94">
        <v>2.1349999999999998</v>
      </c>
      <c r="J103" s="94" t="s">
        <v>765</v>
      </c>
      <c r="K103" s="91" t="s">
        <v>600</v>
      </c>
    </row>
    <row r="104" spans="1:11" x14ac:dyDescent="0.2">
      <c r="B104" s="85">
        <v>120</v>
      </c>
      <c r="C104" s="88" t="s">
        <v>99</v>
      </c>
      <c r="D104" s="88" t="s">
        <v>751</v>
      </c>
      <c r="E104" s="88" t="s">
        <v>819</v>
      </c>
      <c r="F104" s="88"/>
      <c r="G104" s="88" t="s">
        <v>770</v>
      </c>
      <c r="H104" s="88" t="s">
        <v>832</v>
      </c>
      <c r="I104" s="95">
        <v>159.81549999999999</v>
      </c>
      <c r="J104" s="95" t="s">
        <v>765</v>
      </c>
      <c r="K104" s="92" t="s">
        <v>600</v>
      </c>
    </row>
    <row r="105" spans="1:11" x14ac:dyDescent="0.2">
      <c r="B105" s="85">
        <v>121</v>
      </c>
      <c r="C105" s="88" t="s">
        <v>100</v>
      </c>
      <c r="D105" s="88" t="s">
        <v>751</v>
      </c>
      <c r="E105" s="88" t="s">
        <v>819</v>
      </c>
      <c r="F105" s="88"/>
      <c r="G105" s="88" t="s">
        <v>760</v>
      </c>
      <c r="H105" s="88" t="s">
        <v>822</v>
      </c>
      <c r="I105" s="95">
        <v>52.206099999999999</v>
      </c>
      <c r="J105" s="95" t="s">
        <v>764</v>
      </c>
      <c r="K105" s="92" t="s">
        <v>596</v>
      </c>
    </row>
    <row r="106" spans="1:11" x14ac:dyDescent="0.2">
      <c r="B106" s="85">
        <v>122</v>
      </c>
      <c r="C106" s="88" t="s">
        <v>101</v>
      </c>
      <c r="D106" s="88" t="s">
        <v>751</v>
      </c>
      <c r="E106" s="88" t="s">
        <v>819</v>
      </c>
      <c r="F106" s="88"/>
      <c r="G106" s="88" t="s">
        <v>760</v>
      </c>
      <c r="H106" s="88" t="s">
        <v>822</v>
      </c>
      <c r="I106" s="95">
        <v>59.186799999999998</v>
      </c>
      <c r="J106" s="95" t="s">
        <v>1119</v>
      </c>
      <c r="K106" s="92" t="s">
        <v>597</v>
      </c>
    </row>
    <row r="107" spans="1:11" x14ac:dyDescent="0.2">
      <c r="B107" s="86">
        <v>123</v>
      </c>
      <c r="C107" s="89" t="s">
        <v>102</v>
      </c>
      <c r="D107" s="89" t="s">
        <v>751</v>
      </c>
      <c r="E107" s="89" t="s">
        <v>819</v>
      </c>
      <c r="F107" s="89"/>
      <c r="G107" s="89" t="s">
        <v>760</v>
      </c>
      <c r="H107" s="89" t="s">
        <v>822</v>
      </c>
      <c r="I107" s="96">
        <v>17.932400000000001</v>
      </c>
      <c r="J107" s="96" t="s">
        <v>809</v>
      </c>
      <c r="K107" s="93" t="s">
        <v>592</v>
      </c>
    </row>
    <row r="108" spans="1:11" x14ac:dyDescent="0.2">
      <c r="B108" s="84">
        <v>124</v>
      </c>
      <c r="C108" s="90" t="s">
        <v>103</v>
      </c>
      <c r="D108" s="90" t="s">
        <v>754</v>
      </c>
      <c r="E108" s="90" t="s">
        <v>816</v>
      </c>
      <c r="F108" s="90"/>
      <c r="G108" s="90" t="s">
        <v>770</v>
      </c>
      <c r="H108" s="90" t="s">
        <v>832</v>
      </c>
      <c r="I108" s="94">
        <v>5.2225000000000001</v>
      </c>
      <c r="J108" s="94" t="s">
        <v>765</v>
      </c>
      <c r="K108" s="91" t="s">
        <v>600</v>
      </c>
    </row>
    <row r="109" spans="1:11" x14ac:dyDescent="0.2">
      <c r="B109" s="85">
        <v>125</v>
      </c>
      <c r="C109" s="88" t="s">
        <v>104</v>
      </c>
      <c r="D109" s="88" t="s">
        <v>751</v>
      </c>
      <c r="E109" s="88" t="s">
        <v>819</v>
      </c>
      <c r="F109" s="88"/>
      <c r="G109" s="88" t="s">
        <v>767</v>
      </c>
      <c r="H109" s="88" t="s">
        <v>825</v>
      </c>
      <c r="I109" s="95">
        <v>10.657999999999999</v>
      </c>
      <c r="J109" s="95" t="s">
        <v>774</v>
      </c>
      <c r="K109" s="92" t="s">
        <v>601</v>
      </c>
    </row>
    <row r="110" spans="1:11" x14ac:dyDescent="0.2">
      <c r="B110" s="85">
        <v>126</v>
      </c>
      <c r="C110" s="88" t="s">
        <v>105</v>
      </c>
      <c r="D110" s="88" t="s">
        <v>751</v>
      </c>
      <c r="E110" s="88" t="s">
        <v>819</v>
      </c>
      <c r="F110" s="88"/>
      <c r="G110" s="88" t="s">
        <v>767</v>
      </c>
      <c r="H110" s="88" t="s">
        <v>825</v>
      </c>
      <c r="I110" s="95">
        <v>13.443300000000001</v>
      </c>
      <c r="J110" s="95" t="s">
        <v>774</v>
      </c>
      <c r="K110" s="92" t="s">
        <v>601</v>
      </c>
    </row>
    <row r="111" spans="1:11" x14ac:dyDescent="0.2">
      <c r="B111" s="85">
        <v>127</v>
      </c>
      <c r="C111" s="88" t="s">
        <v>106</v>
      </c>
      <c r="D111" s="88" t="s">
        <v>751</v>
      </c>
      <c r="E111" s="88" t="s">
        <v>819</v>
      </c>
      <c r="F111" s="88"/>
      <c r="G111" s="88" t="s">
        <v>767</v>
      </c>
      <c r="H111" s="88" t="s">
        <v>825</v>
      </c>
      <c r="I111" s="95">
        <v>6.8190999999999997</v>
      </c>
      <c r="J111" s="95" t="s">
        <v>774</v>
      </c>
      <c r="K111" s="92" t="s">
        <v>601</v>
      </c>
    </row>
    <row r="112" spans="1:11" x14ac:dyDescent="0.2">
      <c r="B112" s="86">
        <v>128</v>
      </c>
      <c r="C112" s="89" t="s">
        <v>107</v>
      </c>
      <c r="D112" s="89" t="s">
        <v>751</v>
      </c>
      <c r="E112" s="89" t="s">
        <v>819</v>
      </c>
      <c r="F112" s="89"/>
      <c r="G112" s="89" t="s">
        <v>767</v>
      </c>
      <c r="H112" s="89" t="s">
        <v>825</v>
      </c>
      <c r="I112" s="96">
        <v>15.896100000000001</v>
      </c>
      <c r="J112" s="96" t="s">
        <v>774</v>
      </c>
      <c r="K112" s="93" t="s">
        <v>601</v>
      </c>
    </row>
    <row r="113" spans="1:11" x14ac:dyDescent="0.2">
      <c r="B113" s="84">
        <v>129</v>
      </c>
      <c r="C113" s="90" t="s">
        <v>108</v>
      </c>
      <c r="D113" s="90" t="s">
        <v>751</v>
      </c>
      <c r="E113" s="90" t="s">
        <v>819</v>
      </c>
      <c r="F113" s="90"/>
      <c r="G113" s="90" t="s">
        <v>767</v>
      </c>
      <c r="H113" s="90" t="s">
        <v>825</v>
      </c>
      <c r="I113" s="94">
        <v>17.832899999999999</v>
      </c>
      <c r="J113" s="94" t="s">
        <v>751</v>
      </c>
      <c r="K113" s="91" t="s">
        <v>588</v>
      </c>
    </row>
    <row r="114" spans="1:11" x14ac:dyDescent="0.2">
      <c r="A114" s="207"/>
      <c r="B114" s="85">
        <v>130</v>
      </c>
      <c r="C114" s="88" t="s">
        <v>940</v>
      </c>
      <c r="D114" s="88" t="s">
        <v>755</v>
      </c>
      <c r="E114" s="88" t="s">
        <v>818</v>
      </c>
      <c r="F114" s="88" t="s">
        <v>750</v>
      </c>
      <c r="G114" s="88" t="s">
        <v>767</v>
      </c>
      <c r="H114" s="88" t="s">
        <v>825</v>
      </c>
      <c r="I114" s="95">
        <v>1.706</v>
      </c>
      <c r="J114" s="95" t="s">
        <v>751</v>
      </c>
      <c r="K114" s="92" t="s">
        <v>588</v>
      </c>
    </row>
    <row r="115" spans="1:11" x14ac:dyDescent="0.2">
      <c r="B115" s="85">
        <v>134</v>
      </c>
      <c r="C115" s="88" t="s">
        <v>109</v>
      </c>
      <c r="D115" s="88" t="s">
        <v>754</v>
      </c>
      <c r="E115" s="88" t="s">
        <v>816</v>
      </c>
      <c r="F115" s="88"/>
      <c r="G115" s="88" t="s">
        <v>767</v>
      </c>
      <c r="H115" s="88" t="s">
        <v>825</v>
      </c>
      <c r="I115" s="95">
        <v>3.4533</v>
      </c>
      <c r="J115" s="95" t="s">
        <v>774</v>
      </c>
      <c r="K115" s="92" t="s">
        <v>601</v>
      </c>
    </row>
    <row r="116" spans="1:11" x14ac:dyDescent="0.2">
      <c r="B116" s="85">
        <v>135</v>
      </c>
      <c r="C116" s="88" t="s">
        <v>110</v>
      </c>
      <c r="D116" s="88" t="s">
        <v>754</v>
      </c>
      <c r="E116" s="88" t="s">
        <v>816</v>
      </c>
      <c r="F116" s="88"/>
      <c r="G116" s="88" t="s">
        <v>767</v>
      </c>
      <c r="H116" s="88" t="s">
        <v>825</v>
      </c>
      <c r="I116" s="95">
        <v>7.2351000000000001</v>
      </c>
      <c r="J116" s="95" t="s">
        <v>774</v>
      </c>
      <c r="K116" s="92" t="s">
        <v>601</v>
      </c>
    </row>
    <row r="117" spans="1:11" x14ac:dyDescent="0.2">
      <c r="B117" s="86">
        <v>136</v>
      </c>
      <c r="C117" s="89" t="s">
        <v>111</v>
      </c>
      <c r="D117" s="89" t="s">
        <v>754</v>
      </c>
      <c r="E117" s="89" t="s">
        <v>816</v>
      </c>
      <c r="F117" s="89"/>
      <c r="G117" s="89" t="s">
        <v>767</v>
      </c>
      <c r="H117" s="89" t="s">
        <v>825</v>
      </c>
      <c r="I117" s="96">
        <v>3.5150000000000001</v>
      </c>
      <c r="J117" s="96" t="s">
        <v>774</v>
      </c>
      <c r="K117" s="93" t="s">
        <v>601</v>
      </c>
    </row>
    <row r="118" spans="1:11" x14ac:dyDescent="0.2">
      <c r="B118" s="84">
        <v>137</v>
      </c>
      <c r="C118" s="90" t="s">
        <v>112</v>
      </c>
      <c r="D118" s="90" t="s">
        <v>754</v>
      </c>
      <c r="E118" s="90" t="s">
        <v>816</v>
      </c>
      <c r="F118" s="90"/>
      <c r="G118" s="90" t="s">
        <v>767</v>
      </c>
      <c r="H118" s="90" t="s">
        <v>825</v>
      </c>
      <c r="I118" s="94">
        <v>7.3990999999999998</v>
      </c>
      <c r="J118" s="94" t="s">
        <v>774</v>
      </c>
      <c r="K118" s="91" t="s">
        <v>601</v>
      </c>
    </row>
    <row r="119" spans="1:11" x14ac:dyDescent="0.2">
      <c r="B119" s="85">
        <v>138</v>
      </c>
      <c r="C119" s="88" t="s">
        <v>113</v>
      </c>
      <c r="D119" s="88" t="s">
        <v>754</v>
      </c>
      <c r="E119" s="88" t="s">
        <v>816</v>
      </c>
      <c r="F119" s="88"/>
      <c r="G119" s="88" t="s">
        <v>798</v>
      </c>
      <c r="H119" s="88" t="s">
        <v>830</v>
      </c>
      <c r="I119" s="95">
        <v>9.1172000000000004</v>
      </c>
      <c r="J119" s="95" t="s">
        <v>774</v>
      </c>
      <c r="K119" s="92" t="s">
        <v>601</v>
      </c>
    </row>
    <row r="120" spans="1:11" x14ac:dyDescent="0.2">
      <c r="B120" s="85">
        <v>141</v>
      </c>
      <c r="C120" s="88" t="s">
        <v>114</v>
      </c>
      <c r="D120" s="88" t="s">
        <v>751</v>
      </c>
      <c r="E120" s="88" t="s">
        <v>819</v>
      </c>
      <c r="F120" s="88"/>
      <c r="G120" s="88" t="s">
        <v>767</v>
      </c>
      <c r="H120" s="88" t="s">
        <v>825</v>
      </c>
      <c r="I120" s="95">
        <v>5.2297000000000002</v>
      </c>
      <c r="J120" s="95" t="s">
        <v>751</v>
      </c>
      <c r="K120" s="92" t="s">
        <v>588</v>
      </c>
    </row>
    <row r="121" spans="1:11" x14ac:dyDescent="0.2">
      <c r="B121" s="85">
        <v>142</v>
      </c>
      <c r="C121" s="88" t="s">
        <v>115</v>
      </c>
      <c r="D121" s="88" t="s">
        <v>751</v>
      </c>
      <c r="E121" s="88" t="s">
        <v>819</v>
      </c>
      <c r="F121" s="88"/>
      <c r="G121" s="88" t="s">
        <v>767</v>
      </c>
      <c r="H121" s="88" t="s">
        <v>825</v>
      </c>
      <c r="I121" s="95">
        <v>7.9595000000000002</v>
      </c>
      <c r="J121" s="95" t="s">
        <v>751</v>
      </c>
      <c r="K121" s="92" t="s">
        <v>588</v>
      </c>
    </row>
    <row r="122" spans="1:11" x14ac:dyDescent="0.2">
      <c r="B122" s="86">
        <v>150</v>
      </c>
      <c r="C122" s="89" t="s">
        <v>116</v>
      </c>
      <c r="D122" s="89" t="s">
        <v>754</v>
      </c>
      <c r="E122" s="89" t="s">
        <v>816</v>
      </c>
      <c r="F122" s="89"/>
      <c r="G122" s="89" t="s">
        <v>767</v>
      </c>
      <c r="H122" s="89" t="s">
        <v>825</v>
      </c>
      <c r="I122" s="96">
        <v>2.5771999999999999</v>
      </c>
      <c r="J122" s="96" t="s">
        <v>751</v>
      </c>
      <c r="K122" s="93" t="s">
        <v>588</v>
      </c>
    </row>
    <row r="123" spans="1:11" x14ac:dyDescent="0.2">
      <c r="B123" s="84">
        <v>151</v>
      </c>
      <c r="C123" s="90" t="s">
        <v>117</v>
      </c>
      <c r="D123" s="90" t="s">
        <v>751</v>
      </c>
      <c r="E123" s="90" t="s">
        <v>819</v>
      </c>
      <c r="F123" s="90"/>
      <c r="G123" s="90" t="s">
        <v>798</v>
      </c>
      <c r="H123" s="90" t="s">
        <v>830</v>
      </c>
      <c r="I123" s="94">
        <v>8.3611000000000004</v>
      </c>
      <c r="J123" s="94" t="s">
        <v>751</v>
      </c>
      <c r="K123" s="91" t="s">
        <v>588</v>
      </c>
    </row>
    <row r="124" spans="1:11" x14ac:dyDescent="0.2">
      <c r="B124" s="85">
        <v>152</v>
      </c>
      <c r="C124" s="88" t="s">
        <v>118</v>
      </c>
      <c r="D124" s="88" t="s">
        <v>751</v>
      </c>
      <c r="E124" s="88" t="s">
        <v>819</v>
      </c>
      <c r="F124" s="88"/>
      <c r="G124" s="88" t="s">
        <v>798</v>
      </c>
      <c r="H124" s="88" t="s">
        <v>830</v>
      </c>
      <c r="I124" s="95">
        <v>20.641500000000001</v>
      </c>
      <c r="J124" s="95" t="s">
        <v>751</v>
      </c>
      <c r="K124" s="92" t="s">
        <v>588</v>
      </c>
    </row>
    <row r="125" spans="1:11" x14ac:dyDescent="0.2">
      <c r="B125" s="85">
        <v>153</v>
      </c>
      <c r="C125" s="88" t="s">
        <v>119</v>
      </c>
      <c r="D125" s="88" t="s">
        <v>751</v>
      </c>
      <c r="E125" s="88" t="s">
        <v>819</v>
      </c>
      <c r="F125" s="88"/>
      <c r="G125" s="88" t="s">
        <v>798</v>
      </c>
      <c r="H125" s="88" t="s">
        <v>830</v>
      </c>
      <c r="I125" s="95">
        <v>15.239000000000001</v>
      </c>
      <c r="J125" s="95" t="s">
        <v>774</v>
      </c>
      <c r="K125" s="92" t="s">
        <v>601</v>
      </c>
    </row>
    <row r="126" spans="1:11" x14ac:dyDescent="0.2">
      <c r="B126" s="85">
        <v>154</v>
      </c>
      <c r="C126" s="88" t="s">
        <v>120</v>
      </c>
      <c r="D126" s="88" t="s">
        <v>751</v>
      </c>
      <c r="E126" s="88" t="s">
        <v>819</v>
      </c>
      <c r="F126" s="88"/>
      <c r="G126" s="88" t="s">
        <v>767</v>
      </c>
      <c r="H126" s="88" t="s">
        <v>825</v>
      </c>
      <c r="I126" s="95">
        <v>13.452999999999999</v>
      </c>
      <c r="J126" s="95" t="s">
        <v>774</v>
      </c>
      <c r="K126" s="92" t="s">
        <v>601</v>
      </c>
    </row>
    <row r="127" spans="1:11" x14ac:dyDescent="0.2">
      <c r="B127" s="86">
        <v>155</v>
      </c>
      <c r="C127" s="89" t="s">
        <v>121</v>
      </c>
      <c r="D127" s="89" t="s">
        <v>754</v>
      </c>
      <c r="E127" s="89" t="s">
        <v>816</v>
      </c>
      <c r="F127" s="89"/>
      <c r="G127" s="89" t="s">
        <v>770</v>
      </c>
      <c r="H127" s="89" t="s">
        <v>832</v>
      </c>
      <c r="I127" s="96">
        <v>14.541</v>
      </c>
      <c r="J127" s="96" t="s">
        <v>765</v>
      </c>
      <c r="K127" s="93" t="s">
        <v>600</v>
      </c>
    </row>
    <row r="128" spans="1:11" x14ac:dyDescent="0.2">
      <c r="A128" s="207"/>
      <c r="B128" s="84">
        <v>156</v>
      </c>
      <c r="C128" s="90" t="s">
        <v>122</v>
      </c>
      <c r="D128" s="90" t="s">
        <v>755</v>
      </c>
      <c r="E128" s="90" t="s">
        <v>818</v>
      </c>
      <c r="F128" s="90" t="s">
        <v>750</v>
      </c>
      <c r="G128" s="90" t="s">
        <v>772</v>
      </c>
      <c r="H128" s="90" t="s">
        <v>833</v>
      </c>
      <c r="I128" s="94">
        <v>0.19520000000000001</v>
      </c>
      <c r="J128" s="94" t="s">
        <v>785</v>
      </c>
      <c r="K128" s="91" t="s">
        <v>602</v>
      </c>
    </row>
    <row r="129" spans="1:11" x14ac:dyDescent="0.2">
      <c r="A129" s="207"/>
      <c r="B129" s="85">
        <v>157</v>
      </c>
      <c r="C129" s="88" t="s">
        <v>123</v>
      </c>
      <c r="D129" s="88" t="s">
        <v>755</v>
      </c>
      <c r="E129" s="88" t="s">
        <v>818</v>
      </c>
      <c r="F129" s="88" t="s">
        <v>750</v>
      </c>
      <c r="G129" s="88" t="s">
        <v>785</v>
      </c>
      <c r="H129" s="88" t="s">
        <v>124</v>
      </c>
      <c r="I129" s="95">
        <v>0.35560000000000003</v>
      </c>
      <c r="J129" s="95" t="s">
        <v>792</v>
      </c>
      <c r="K129" s="92" t="s">
        <v>124</v>
      </c>
    </row>
    <row r="130" spans="1:11" x14ac:dyDescent="0.2">
      <c r="A130" s="207"/>
      <c r="B130" s="85">
        <v>158</v>
      </c>
      <c r="C130" s="88" t="s">
        <v>125</v>
      </c>
      <c r="D130" s="88" t="s">
        <v>755</v>
      </c>
      <c r="E130" s="88" t="s">
        <v>818</v>
      </c>
      <c r="F130" s="88" t="s">
        <v>750</v>
      </c>
      <c r="G130" s="88" t="s">
        <v>785</v>
      </c>
      <c r="H130" s="88" t="s">
        <v>124</v>
      </c>
      <c r="I130" s="95">
        <v>0.24429999999999999</v>
      </c>
      <c r="J130" s="95" t="s">
        <v>792</v>
      </c>
      <c r="K130" s="92" t="s">
        <v>124</v>
      </c>
    </row>
    <row r="131" spans="1:11" x14ac:dyDescent="0.2">
      <c r="A131" s="207"/>
      <c r="B131" s="85">
        <v>159</v>
      </c>
      <c r="C131" s="88" t="s">
        <v>126</v>
      </c>
      <c r="D131" s="88" t="s">
        <v>755</v>
      </c>
      <c r="E131" s="88" t="s">
        <v>818</v>
      </c>
      <c r="F131" s="88" t="s">
        <v>750</v>
      </c>
      <c r="G131" s="88" t="s">
        <v>764</v>
      </c>
      <c r="H131" s="88" t="s">
        <v>834</v>
      </c>
      <c r="I131" s="95">
        <v>0.27979999999999999</v>
      </c>
      <c r="J131" s="95" t="s">
        <v>769</v>
      </c>
      <c r="K131" s="92" t="s">
        <v>603</v>
      </c>
    </row>
    <row r="132" spans="1:11" x14ac:dyDescent="0.2">
      <c r="B132" s="86">
        <v>161</v>
      </c>
      <c r="C132" s="89" t="s">
        <v>127</v>
      </c>
      <c r="D132" s="89" t="s">
        <v>754</v>
      </c>
      <c r="E132" s="89" t="s">
        <v>816</v>
      </c>
      <c r="F132" s="89"/>
      <c r="G132" s="89" t="s">
        <v>764</v>
      </c>
      <c r="H132" s="89" t="s">
        <v>834</v>
      </c>
      <c r="I132" s="96">
        <v>1.3821000000000001</v>
      </c>
      <c r="J132" s="96" t="s">
        <v>769</v>
      </c>
      <c r="K132" s="93" t="s">
        <v>603</v>
      </c>
    </row>
    <row r="133" spans="1:11" x14ac:dyDescent="0.2">
      <c r="B133" s="84">
        <v>166</v>
      </c>
      <c r="C133" s="90" t="s">
        <v>128</v>
      </c>
      <c r="D133" s="90" t="s">
        <v>751</v>
      </c>
      <c r="E133" s="90" t="s">
        <v>819</v>
      </c>
      <c r="F133" s="90"/>
      <c r="G133" s="90" t="s">
        <v>764</v>
      </c>
      <c r="H133" s="90" t="s">
        <v>834</v>
      </c>
      <c r="I133" s="94">
        <v>10.244199999999999</v>
      </c>
      <c r="J133" s="94" t="s">
        <v>780</v>
      </c>
      <c r="K133" s="91" t="s">
        <v>604</v>
      </c>
    </row>
    <row r="134" spans="1:11" x14ac:dyDescent="0.2">
      <c r="B134" s="85">
        <v>167</v>
      </c>
      <c r="C134" s="88" t="s">
        <v>129</v>
      </c>
      <c r="D134" s="88" t="s">
        <v>751</v>
      </c>
      <c r="E134" s="88" t="s">
        <v>819</v>
      </c>
      <c r="F134" s="88"/>
      <c r="G134" s="88" t="s">
        <v>764</v>
      </c>
      <c r="H134" s="88" t="s">
        <v>834</v>
      </c>
      <c r="I134" s="95">
        <v>19.980499999999999</v>
      </c>
      <c r="J134" s="95" t="s">
        <v>780</v>
      </c>
      <c r="K134" s="92" t="s">
        <v>604</v>
      </c>
    </row>
    <row r="135" spans="1:11" x14ac:dyDescent="0.2">
      <c r="B135" s="85">
        <v>168</v>
      </c>
      <c r="C135" s="88" t="s">
        <v>130</v>
      </c>
      <c r="D135" s="88" t="s">
        <v>754</v>
      </c>
      <c r="E135" s="88" t="s">
        <v>816</v>
      </c>
      <c r="F135" s="88"/>
      <c r="G135" s="88" t="s">
        <v>764</v>
      </c>
      <c r="H135" s="88" t="s">
        <v>834</v>
      </c>
      <c r="I135" s="95">
        <v>3.0562</v>
      </c>
      <c r="J135" s="95" t="s">
        <v>1120</v>
      </c>
      <c r="K135" s="92" t="s">
        <v>605</v>
      </c>
    </row>
    <row r="136" spans="1:11" x14ac:dyDescent="0.2">
      <c r="B136" s="85">
        <v>170</v>
      </c>
      <c r="C136" s="88" t="s">
        <v>131</v>
      </c>
      <c r="D136" s="88" t="s">
        <v>751</v>
      </c>
      <c r="E136" s="88" t="s">
        <v>819</v>
      </c>
      <c r="F136" s="88"/>
      <c r="G136" s="88" t="s">
        <v>764</v>
      </c>
      <c r="H136" s="88" t="s">
        <v>834</v>
      </c>
      <c r="I136" s="95">
        <v>5.3042999999999996</v>
      </c>
      <c r="J136" s="95" t="s">
        <v>780</v>
      </c>
      <c r="K136" s="92" t="s">
        <v>604</v>
      </c>
    </row>
    <row r="137" spans="1:11" x14ac:dyDescent="0.2">
      <c r="B137" s="86">
        <v>171</v>
      </c>
      <c r="C137" s="89" t="s">
        <v>132</v>
      </c>
      <c r="D137" s="89" t="s">
        <v>751</v>
      </c>
      <c r="E137" s="89" t="s">
        <v>819</v>
      </c>
      <c r="F137" s="89"/>
      <c r="G137" s="89" t="s">
        <v>764</v>
      </c>
      <c r="H137" s="89" t="s">
        <v>834</v>
      </c>
      <c r="I137" s="96">
        <v>10.3833</v>
      </c>
      <c r="J137" s="96" t="s">
        <v>780</v>
      </c>
      <c r="K137" s="93" t="s">
        <v>604</v>
      </c>
    </row>
    <row r="138" spans="1:11" x14ac:dyDescent="0.2">
      <c r="B138" s="84">
        <v>172</v>
      </c>
      <c r="C138" s="90" t="s">
        <v>133</v>
      </c>
      <c r="D138" s="90" t="s">
        <v>751</v>
      </c>
      <c r="E138" s="90" t="s">
        <v>819</v>
      </c>
      <c r="F138" s="90"/>
      <c r="G138" s="90" t="s">
        <v>764</v>
      </c>
      <c r="H138" s="90" t="s">
        <v>834</v>
      </c>
      <c r="I138" s="94">
        <v>24.226199999999999</v>
      </c>
      <c r="J138" s="94" t="s">
        <v>780</v>
      </c>
      <c r="K138" s="91" t="s">
        <v>604</v>
      </c>
    </row>
    <row r="139" spans="1:11" x14ac:dyDescent="0.2">
      <c r="B139" s="85">
        <v>173</v>
      </c>
      <c r="C139" s="88" t="s">
        <v>134</v>
      </c>
      <c r="D139" s="88" t="s">
        <v>751</v>
      </c>
      <c r="E139" s="88" t="s">
        <v>819</v>
      </c>
      <c r="F139" s="88"/>
      <c r="G139" s="88" t="s">
        <v>764</v>
      </c>
      <c r="H139" s="88" t="s">
        <v>834</v>
      </c>
      <c r="I139" s="95">
        <v>5.5248999999999997</v>
      </c>
      <c r="J139" s="95" t="s">
        <v>780</v>
      </c>
      <c r="K139" s="92" t="s">
        <v>604</v>
      </c>
    </row>
    <row r="140" spans="1:11" x14ac:dyDescent="0.2">
      <c r="B140" s="85">
        <v>174</v>
      </c>
      <c r="C140" s="88" t="s">
        <v>135</v>
      </c>
      <c r="D140" s="88" t="s">
        <v>751</v>
      </c>
      <c r="E140" s="88" t="s">
        <v>819</v>
      </c>
      <c r="F140" s="88"/>
      <c r="G140" s="88" t="s">
        <v>764</v>
      </c>
      <c r="H140" s="88" t="s">
        <v>834</v>
      </c>
      <c r="I140" s="95">
        <v>14.4626</v>
      </c>
      <c r="J140" s="95" t="s">
        <v>780</v>
      </c>
      <c r="K140" s="92" t="s">
        <v>604</v>
      </c>
    </row>
    <row r="141" spans="1:11" x14ac:dyDescent="0.2">
      <c r="B141" s="85">
        <v>175</v>
      </c>
      <c r="C141" s="88" t="s">
        <v>941</v>
      </c>
      <c r="D141" s="88" t="s">
        <v>751</v>
      </c>
      <c r="E141" s="88" t="s">
        <v>819</v>
      </c>
      <c r="F141" s="88"/>
      <c r="G141" s="88" t="s">
        <v>764</v>
      </c>
      <c r="H141" s="88" t="s">
        <v>834</v>
      </c>
      <c r="I141" s="95">
        <v>0</v>
      </c>
      <c r="J141" s="95" t="s">
        <v>780</v>
      </c>
      <c r="K141" s="92" t="s">
        <v>604</v>
      </c>
    </row>
    <row r="142" spans="1:11" x14ac:dyDescent="0.2">
      <c r="B142" s="86">
        <v>176</v>
      </c>
      <c r="C142" s="89" t="s">
        <v>136</v>
      </c>
      <c r="D142" s="89" t="s">
        <v>751</v>
      </c>
      <c r="E142" s="89" t="s">
        <v>819</v>
      </c>
      <c r="F142" s="89"/>
      <c r="G142" s="89" t="s">
        <v>784</v>
      </c>
      <c r="H142" s="89" t="s">
        <v>835</v>
      </c>
      <c r="I142" s="96">
        <v>5.6372999999999998</v>
      </c>
      <c r="J142" s="96" t="s">
        <v>780</v>
      </c>
      <c r="K142" s="93" t="s">
        <v>604</v>
      </c>
    </row>
    <row r="143" spans="1:11" x14ac:dyDescent="0.2">
      <c r="A143" s="207"/>
      <c r="B143" s="84">
        <v>177</v>
      </c>
      <c r="C143" s="90" t="s">
        <v>137</v>
      </c>
      <c r="D143" s="90" t="s">
        <v>755</v>
      </c>
      <c r="E143" s="90" t="s">
        <v>818</v>
      </c>
      <c r="F143" s="90" t="s">
        <v>750</v>
      </c>
      <c r="G143" s="90" t="s">
        <v>752</v>
      </c>
      <c r="H143" s="90" t="s">
        <v>817</v>
      </c>
      <c r="I143" s="94">
        <v>0.1321</v>
      </c>
      <c r="J143" s="94" t="s">
        <v>752</v>
      </c>
      <c r="K143" s="91" t="s">
        <v>606</v>
      </c>
    </row>
    <row r="144" spans="1:11" x14ac:dyDescent="0.2">
      <c r="B144" s="85">
        <v>178</v>
      </c>
      <c r="C144" s="88" t="s">
        <v>138</v>
      </c>
      <c r="D144" s="88" t="s">
        <v>754</v>
      </c>
      <c r="E144" s="88" t="s">
        <v>816</v>
      </c>
      <c r="F144" s="88"/>
      <c r="G144" s="88" t="s">
        <v>776</v>
      </c>
      <c r="H144" s="88" t="s">
        <v>836</v>
      </c>
      <c r="I144" s="95">
        <v>2.3012999999999999</v>
      </c>
      <c r="J144" s="95" t="s">
        <v>768</v>
      </c>
      <c r="K144" s="92" t="s">
        <v>607</v>
      </c>
    </row>
    <row r="145" spans="2:11" x14ac:dyDescent="0.2">
      <c r="B145" s="85">
        <v>179</v>
      </c>
      <c r="C145" s="88" t="s">
        <v>139</v>
      </c>
      <c r="D145" s="88" t="s">
        <v>751</v>
      </c>
      <c r="E145" s="88" t="s">
        <v>819</v>
      </c>
      <c r="F145" s="88"/>
      <c r="G145" s="88" t="s">
        <v>765</v>
      </c>
      <c r="H145" s="88" t="s">
        <v>837</v>
      </c>
      <c r="I145" s="95">
        <v>14.0419</v>
      </c>
      <c r="J145" s="95" t="s">
        <v>778</v>
      </c>
      <c r="K145" s="92" t="s">
        <v>608</v>
      </c>
    </row>
    <row r="146" spans="2:11" x14ac:dyDescent="0.2">
      <c r="B146" s="85">
        <v>180</v>
      </c>
      <c r="C146" s="88" t="s">
        <v>140</v>
      </c>
      <c r="D146" s="88" t="s">
        <v>751</v>
      </c>
      <c r="E146" s="88" t="s">
        <v>819</v>
      </c>
      <c r="F146" s="88"/>
      <c r="G146" s="88" t="s">
        <v>784</v>
      </c>
      <c r="H146" s="88" t="s">
        <v>835</v>
      </c>
      <c r="I146" s="95">
        <v>7.2801</v>
      </c>
      <c r="J146" s="95" t="s">
        <v>780</v>
      </c>
      <c r="K146" s="92" t="s">
        <v>604</v>
      </c>
    </row>
    <row r="147" spans="2:11" x14ac:dyDescent="0.2">
      <c r="B147" s="86">
        <v>182</v>
      </c>
      <c r="C147" s="89" t="s">
        <v>141</v>
      </c>
      <c r="D147" s="89" t="s">
        <v>751</v>
      </c>
      <c r="E147" s="89" t="s">
        <v>819</v>
      </c>
      <c r="F147" s="89"/>
      <c r="G147" s="89" t="s">
        <v>784</v>
      </c>
      <c r="H147" s="89" t="s">
        <v>835</v>
      </c>
      <c r="I147" s="96">
        <v>47.264400000000002</v>
      </c>
      <c r="J147" s="96" t="s">
        <v>780</v>
      </c>
      <c r="K147" s="93" t="s">
        <v>604</v>
      </c>
    </row>
    <row r="148" spans="2:11" x14ac:dyDescent="0.2">
      <c r="B148" s="84">
        <v>183</v>
      </c>
      <c r="C148" s="90" t="s">
        <v>142</v>
      </c>
      <c r="D148" s="90" t="s">
        <v>751</v>
      </c>
      <c r="E148" s="90" t="s">
        <v>819</v>
      </c>
      <c r="F148" s="90"/>
      <c r="G148" s="90" t="s">
        <v>784</v>
      </c>
      <c r="H148" s="90" t="s">
        <v>835</v>
      </c>
      <c r="I148" s="94">
        <v>7.0109000000000004</v>
      </c>
      <c r="J148" s="94" t="s">
        <v>780</v>
      </c>
      <c r="K148" s="91" t="s">
        <v>604</v>
      </c>
    </row>
    <row r="149" spans="2:11" x14ac:dyDescent="0.2">
      <c r="B149" s="85">
        <v>184</v>
      </c>
      <c r="C149" s="88" t="s">
        <v>143</v>
      </c>
      <c r="D149" s="88" t="s">
        <v>751</v>
      </c>
      <c r="E149" s="88" t="s">
        <v>819</v>
      </c>
      <c r="F149" s="88"/>
      <c r="G149" s="88" t="s">
        <v>784</v>
      </c>
      <c r="H149" s="88" t="s">
        <v>835</v>
      </c>
      <c r="I149" s="95">
        <v>15.5707</v>
      </c>
      <c r="J149" s="95" t="s">
        <v>780</v>
      </c>
      <c r="K149" s="92" t="s">
        <v>604</v>
      </c>
    </row>
    <row r="150" spans="2:11" x14ac:dyDescent="0.2">
      <c r="B150" s="85">
        <v>187</v>
      </c>
      <c r="C150" s="88" t="s">
        <v>144</v>
      </c>
      <c r="D150" s="88" t="s">
        <v>751</v>
      </c>
      <c r="E150" s="88" t="s">
        <v>819</v>
      </c>
      <c r="F150" s="88"/>
      <c r="G150" s="88" t="s">
        <v>784</v>
      </c>
      <c r="H150" s="88" t="s">
        <v>835</v>
      </c>
      <c r="I150" s="95">
        <v>12.2934</v>
      </c>
      <c r="J150" s="95" t="s">
        <v>780</v>
      </c>
      <c r="K150" s="92" t="s">
        <v>604</v>
      </c>
    </row>
    <row r="151" spans="2:11" x14ac:dyDescent="0.2">
      <c r="B151" s="85">
        <v>188</v>
      </c>
      <c r="C151" s="88" t="s">
        <v>145</v>
      </c>
      <c r="D151" s="88" t="s">
        <v>751</v>
      </c>
      <c r="E151" s="88" t="s">
        <v>819</v>
      </c>
      <c r="F151" s="88"/>
      <c r="G151" s="88" t="s">
        <v>765</v>
      </c>
      <c r="H151" s="88" t="s">
        <v>837</v>
      </c>
      <c r="I151" s="95">
        <v>8.7484999999999999</v>
      </c>
      <c r="J151" s="95" t="s">
        <v>778</v>
      </c>
      <c r="K151" s="92" t="s">
        <v>608</v>
      </c>
    </row>
    <row r="152" spans="2:11" x14ac:dyDescent="0.2">
      <c r="B152" s="86">
        <v>189</v>
      </c>
      <c r="C152" s="89" t="s">
        <v>146</v>
      </c>
      <c r="D152" s="89" t="s">
        <v>751</v>
      </c>
      <c r="E152" s="89" t="s">
        <v>819</v>
      </c>
      <c r="F152" s="89"/>
      <c r="G152" s="89" t="s">
        <v>765</v>
      </c>
      <c r="H152" s="89" t="s">
        <v>837</v>
      </c>
      <c r="I152" s="96">
        <v>20.377600000000001</v>
      </c>
      <c r="J152" s="96" t="s">
        <v>778</v>
      </c>
      <c r="K152" s="93" t="s">
        <v>608</v>
      </c>
    </row>
    <row r="153" spans="2:11" x14ac:dyDescent="0.2">
      <c r="B153" s="84">
        <v>190</v>
      </c>
      <c r="C153" s="90" t="s">
        <v>147</v>
      </c>
      <c r="D153" s="90" t="s">
        <v>754</v>
      </c>
      <c r="E153" s="90" t="s">
        <v>816</v>
      </c>
      <c r="F153" s="90"/>
      <c r="G153" s="90" t="s">
        <v>776</v>
      </c>
      <c r="H153" s="90" t="s">
        <v>836</v>
      </c>
      <c r="I153" s="94">
        <v>1.4559</v>
      </c>
      <c r="J153" s="94" t="s">
        <v>768</v>
      </c>
      <c r="K153" s="91" t="s">
        <v>607</v>
      </c>
    </row>
    <row r="154" spans="2:11" x14ac:dyDescent="0.2">
      <c r="B154" s="85">
        <v>191</v>
      </c>
      <c r="C154" s="88" t="s">
        <v>148</v>
      </c>
      <c r="D154" s="88" t="s">
        <v>754</v>
      </c>
      <c r="E154" s="88" t="s">
        <v>816</v>
      </c>
      <c r="F154" s="88"/>
      <c r="G154" s="88" t="s">
        <v>776</v>
      </c>
      <c r="H154" s="88" t="s">
        <v>836</v>
      </c>
      <c r="I154" s="95">
        <v>0.67090000000000005</v>
      </c>
      <c r="J154" s="95" t="s">
        <v>768</v>
      </c>
      <c r="K154" s="92" t="s">
        <v>607</v>
      </c>
    </row>
    <row r="155" spans="2:11" x14ac:dyDescent="0.2">
      <c r="B155" s="85">
        <v>192</v>
      </c>
      <c r="C155" s="88" t="s">
        <v>149</v>
      </c>
      <c r="D155" s="88" t="s">
        <v>751</v>
      </c>
      <c r="E155" s="88" t="s">
        <v>819</v>
      </c>
      <c r="F155" s="88"/>
      <c r="G155" s="88" t="s">
        <v>776</v>
      </c>
      <c r="H155" s="88" t="s">
        <v>836</v>
      </c>
      <c r="I155" s="95">
        <v>3.5529999999999999</v>
      </c>
      <c r="J155" s="95" t="s">
        <v>768</v>
      </c>
      <c r="K155" s="92" t="s">
        <v>607</v>
      </c>
    </row>
    <row r="156" spans="2:11" x14ac:dyDescent="0.2">
      <c r="B156" s="85">
        <v>194</v>
      </c>
      <c r="C156" s="88" t="s">
        <v>150</v>
      </c>
      <c r="D156" s="88" t="s">
        <v>751</v>
      </c>
      <c r="E156" s="88" t="s">
        <v>819</v>
      </c>
      <c r="F156" s="88"/>
      <c r="G156" s="88" t="s">
        <v>776</v>
      </c>
      <c r="H156" s="88" t="s">
        <v>836</v>
      </c>
      <c r="I156" s="95">
        <v>6.1760999999999999</v>
      </c>
      <c r="J156" s="95" t="s">
        <v>768</v>
      </c>
      <c r="K156" s="92" t="s">
        <v>607</v>
      </c>
    </row>
    <row r="157" spans="2:11" x14ac:dyDescent="0.2">
      <c r="B157" s="86">
        <v>195</v>
      </c>
      <c r="C157" s="89" t="s">
        <v>151</v>
      </c>
      <c r="D157" s="89" t="s">
        <v>751</v>
      </c>
      <c r="E157" s="89" t="s">
        <v>819</v>
      </c>
      <c r="F157" s="89"/>
      <c r="G157" s="89" t="s">
        <v>776</v>
      </c>
      <c r="H157" s="89" t="s">
        <v>836</v>
      </c>
      <c r="I157" s="96">
        <v>7.6757</v>
      </c>
      <c r="J157" s="96" t="s">
        <v>768</v>
      </c>
      <c r="K157" s="93" t="s">
        <v>607</v>
      </c>
    </row>
    <row r="158" spans="2:11" x14ac:dyDescent="0.2">
      <c r="B158" s="84">
        <v>202</v>
      </c>
      <c r="C158" s="90" t="s">
        <v>152</v>
      </c>
      <c r="D158" s="90" t="s">
        <v>751</v>
      </c>
      <c r="E158" s="90" t="s">
        <v>819</v>
      </c>
      <c r="F158" s="90"/>
      <c r="G158" s="90" t="s">
        <v>776</v>
      </c>
      <c r="H158" s="90" t="s">
        <v>836</v>
      </c>
      <c r="I158" s="94">
        <v>9.2189999999999994</v>
      </c>
      <c r="J158" s="94" t="s">
        <v>768</v>
      </c>
      <c r="K158" s="91" t="s">
        <v>607</v>
      </c>
    </row>
    <row r="159" spans="2:11" x14ac:dyDescent="0.2">
      <c r="B159" s="85">
        <v>203</v>
      </c>
      <c r="C159" s="88" t="s">
        <v>153</v>
      </c>
      <c r="D159" s="88" t="s">
        <v>755</v>
      </c>
      <c r="E159" s="88" t="s">
        <v>818</v>
      </c>
      <c r="F159" s="88" t="s">
        <v>750</v>
      </c>
      <c r="G159" s="88" t="s">
        <v>776</v>
      </c>
      <c r="H159" s="88" t="s">
        <v>836</v>
      </c>
      <c r="I159" s="95">
        <v>0.87139999999999995</v>
      </c>
      <c r="J159" s="95" t="s">
        <v>768</v>
      </c>
      <c r="K159" s="92" t="s">
        <v>607</v>
      </c>
    </row>
    <row r="160" spans="2:11" x14ac:dyDescent="0.2">
      <c r="B160" s="85">
        <v>204</v>
      </c>
      <c r="C160" s="88" t="s">
        <v>154</v>
      </c>
      <c r="D160" s="88" t="s">
        <v>751</v>
      </c>
      <c r="E160" s="88" t="s">
        <v>819</v>
      </c>
      <c r="F160" s="88"/>
      <c r="G160" s="88" t="s">
        <v>765</v>
      </c>
      <c r="H160" s="88" t="s">
        <v>837</v>
      </c>
      <c r="I160" s="95">
        <v>14.669700000000001</v>
      </c>
      <c r="J160" s="95" t="s">
        <v>778</v>
      </c>
      <c r="K160" s="92" t="s">
        <v>608</v>
      </c>
    </row>
    <row r="161" spans="1:11" x14ac:dyDescent="0.2">
      <c r="B161" s="85">
        <v>205</v>
      </c>
      <c r="C161" s="88" t="s">
        <v>155</v>
      </c>
      <c r="D161" s="88" t="s">
        <v>751</v>
      </c>
      <c r="E161" s="88" t="s">
        <v>819</v>
      </c>
      <c r="F161" s="88"/>
      <c r="G161" s="88" t="s">
        <v>776</v>
      </c>
      <c r="H161" s="88" t="s">
        <v>836</v>
      </c>
      <c r="I161" s="95">
        <v>7.1138000000000003</v>
      </c>
      <c r="J161" s="95" t="s">
        <v>768</v>
      </c>
      <c r="K161" s="92" t="s">
        <v>607</v>
      </c>
    </row>
    <row r="162" spans="1:11" x14ac:dyDescent="0.2">
      <c r="B162" s="86">
        <v>206</v>
      </c>
      <c r="C162" s="89" t="s">
        <v>156</v>
      </c>
      <c r="D162" s="89" t="s">
        <v>751</v>
      </c>
      <c r="E162" s="89" t="s">
        <v>819</v>
      </c>
      <c r="F162" s="89"/>
      <c r="G162" s="89" t="s">
        <v>765</v>
      </c>
      <c r="H162" s="89" t="s">
        <v>837</v>
      </c>
      <c r="I162" s="96">
        <v>21.200399999999998</v>
      </c>
      <c r="J162" s="96" t="s">
        <v>778</v>
      </c>
      <c r="K162" s="93" t="s">
        <v>608</v>
      </c>
    </row>
    <row r="163" spans="1:11" x14ac:dyDescent="0.2">
      <c r="B163" s="84">
        <v>207</v>
      </c>
      <c r="C163" s="90" t="s">
        <v>157</v>
      </c>
      <c r="D163" s="90" t="s">
        <v>751</v>
      </c>
      <c r="E163" s="90" t="s">
        <v>819</v>
      </c>
      <c r="F163" s="90"/>
      <c r="G163" s="90" t="s">
        <v>765</v>
      </c>
      <c r="H163" s="90" t="s">
        <v>837</v>
      </c>
      <c r="I163" s="94">
        <v>8.0150000000000006</v>
      </c>
      <c r="J163" s="94" t="s">
        <v>778</v>
      </c>
      <c r="K163" s="91" t="s">
        <v>608</v>
      </c>
    </row>
    <row r="164" spans="1:11" x14ac:dyDescent="0.2">
      <c r="B164" s="85">
        <v>208</v>
      </c>
      <c r="C164" s="88" t="s">
        <v>158</v>
      </c>
      <c r="D164" s="88" t="s">
        <v>751</v>
      </c>
      <c r="E164" s="88" t="s">
        <v>819</v>
      </c>
      <c r="F164" s="88"/>
      <c r="G164" s="88" t="s">
        <v>765</v>
      </c>
      <c r="H164" s="88" t="s">
        <v>837</v>
      </c>
      <c r="I164" s="95">
        <v>15.348000000000001</v>
      </c>
      <c r="J164" s="95" t="s">
        <v>778</v>
      </c>
      <c r="K164" s="92" t="s">
        <v>608</v>
      </c>
    </row>
    <row r="165" spans="1:11" x14ac:dyDescent="0.2">
      <c r="B165" s="85">
        <v>209</v>
      </c>
      <c r="C165" s="88" t="s">
        <v>159</v>
      </c>
      <c r="D165" s="88" t="s">
        <v>754</v>
      </c>
      <c r="E165" s="88" t="s">
        <v>816</v>
      </c>
      <c r="F165" s="88"/>
      <c r="G165" s="88" t="s">
        <v>765</v>
      </c>
      <c r="H165" s="88" t="s">
        <v>837</v>
      </c>
      <c r="I165" s="95">
        <v>1.7504</v>
      </c>
      <c r="J165" s="95" t="s">
        <v>778</v>
      </c>
      <c r="K165" s="92" t="s">
        <v>608</v>
      </c>
    </row>
    <row r="166" spans="1:11" x14ac:dyDescent="0.2">
      <c r="B166" s="85">
        <v>210</v>
      </c>
      <c r="C166" s="88" t="s">
        <v>160</v>
      </c>
      <c r="D166" s="88" t="s">
        <v>754</v>
      </c>
      <c r="E166" s="88" t="s">
        <v>816</v>
      </c>
      <c r="F166" s="88"/>
      <c r="G166" s="88" t="s">
        <v>774</v>
      </c>
      <c r="H166" s="88" t="s">
        <v>838</v>
      </c>
      <c r="I166" s="95">
        <v>1.6429</v>
      </c>
      <c r="J166" s="95" t="s">
        <v>763</v>
      </c>
      <c r="K166" s="92" t="s">
        <v>609</v>
      </c>
    </row>
    <row r="167" spans="1:11" x14ac:dyDescent="0.2">
      <c r="B167" s="86">
        <v>211</v>
      </c>
      <c r="C167" s="89" t="s">
        <v>161</v>
      </c>
      <c r="D167" s="89" t="s">
        <v>754</v>
      </c>
      <c r="E167" s="89" t="s">
        <v>816</v>
      </c>
      <c r="F167" s="89"/>
      <c r="G167" s="89" t="s">
        <v>774</v>
      </c>
      <c r="H167" s="89" t="s">
        <v>838</v>
      </c>
      <c r="I167" s="96">
        <v>1.2659</v>
      </c>
      <c r="J167" s="96" t="s">
        <v>763</v>
      </c>
      <c r="K167" s="93" t="s">
        <v>609</v>
      </c>
    </row>
    <row r="168" spans="1:11" x14ac:dyDescent="0.2">
      <c r="B168" s="84">
        <v>212</v>
      </c>
      <c r="C168" s="90" t="s">
        <v>162</v>
      </c>
      <c r="D168" s="90" t="s">
        <v>754</v>
      </c>
      <c r="E168" s="90" t="s">
        <v>816</v>
      </c>
      <c r="F168" s="90"/>
      <c r="G168" s="90" t="s">
        <v>774</v>
      </c>
      <c r="H168" s="90" t="s">
        <v>838</v>
      </c>
      <c r="I168" s="94">
        <v>1.6834</v>
      </c>
      <c r="J168" s="94" t="s">
        <v>754</v>
      </c>
      <c r="K168" s="91" t="s">
        <v>610</v>
      </c>
    </row>
    <row r="169" spans="1:11" x14ac:dyDescent="0.2">
      <c r="A169" s="207"/>
      <c r="B169" s="85">
        <v>213</v>
      </c>
      <c r="C169" s="88" t="s">
        <v>163</v>
      </c>
      <c r="D169" s="88" t="s">
        <v>755</v>
      </c>
      <c r="E169" s="88" t="s">
        <v>818</v>
      </c>
      <c r="F169" s="88" t="s">
        <v>750</v>
      </c>
      <c r="G169" s="88" t="s">
        <v>774</v>
      </c>
      <c r="H169" s="88" t="s">
        <v>838</v>
      </c>
      <c r="I169" s="95">
        <v>0.48599999999999999</v>
      </c>
      <c r="J169" s="95" t="s">
        <v>763</v>
      </c>
      <c r="K169" s="92" t="s">
        <v>609</v>
      </c>
    </row>
    <row r="170" spans="1:11" x14ac:dyDescent="0.2">
      <c r="B170" s="85">
        <v>214</v>
      </c>
      <c r="C170" s="88" t="s">
        <v>164</v>
      </c>
      <c r="D170" s="88" t="s">
        <v>754</v>
      </c>
      <c r="E170" s="88" t="s">
        <v>816</v>
      </c>
      <c r="F170" s="88"/>
      <c r="G170" s="88" t="s">
        <v>774</v>
      </c>
      <c r="H170" s="88" t="s">
        <v>838</v>
      </c>
      <c r="I170" s="95">
        <v>1.4239999999999999</v>
      </c>
      <c r="J170" s="95" t="s">
        <v>763</v>
      </c>
      <c r="K170" s="92" t="s">
        <v>609</v>
      </c>
    </row>
    <row r="171" spans="1:11" x14ac:dyDescent="0.2">
      <c r="B171" s="85">
        <v>217</v>
      </c>
      <c r="C171" s="88" t="s">
        <v>942</v>
      </c>
      <c r="D171" s="88" t="s">
        <v>751</v>
      </c>
      <c r="E171" s="88" t="s">
        <v>819</v>
      </c>
      <c r="F171" s="88"/>
      <c r="G171" s="88" t="s">
        <v>774</v>
      </c>
      <c r="H171" s="88" t="s">
        <v>838</v>
      </c>
      <c r="I171" s="95">
        <v>4.8693999999999997</v>
      </c>
      <c r="J171" s="95" t="s">
        <v>802</v>
      </c>
      <c r="K171" s="92" t="s">
        <v>611</v>
      </c>
    </row>
    <row r="172" spans="1:11" x14ac:dyDescent="0.2">
      <c r="B172" s="86">
        <v>218</v>
      </c>
      <c r="C172" s="89" t="s">
        <v>943</v>
      </c>
      <c r="D172" s="89" t="s">
        <v>751</v>
      </c>
      <c r="E172" s="89" t="s">
        <v>819</v>
      </c>
      <c r="F172" s="89"/>
      <c r="G172" s="89" t="s">
        <v>774</v>
      </c>
      <c r="H172" s="89" t="s">
        <v>838</v>
      </c>
      <c r="I172" s="96">
        <v>16.4315</v>
      </c>
      <c r="J172" s="96" t="s">
        <v>802</v>
      </c>
      <c r="K172" s="93" t="s">
        <v>611</v>
      </c>
    </row>
    <row r="173" spans="1:11" x14ac:dyDescent="0.2">
      <c r="B173" s="84">
        <v>220</v>
      </c>
      <c r="C173" s="90" t="s">
        <v>165</v>
      </c>
      <c r="D173" s="90" t="s">
        <v>754</v>
      </c>
      <c r="E173" s="90" t="s">
        <v>816</v>
      </c>
      <c r="F173" s="90"/>
      <c r="G173" s="90" t="s">
        <v>774</v>
      </c>
      <c r="H173" s="90" t="s">
        <v>838</v>
      </c>
      <c r="I173" s="94">
        <v>3.8167</v>
      </c>
      <c r="J173" s="94" t="s">
        <v>763</v>
      </c>
      <c r="K173" s="91" t="s">
        <v>609</v>
      </c>
    </row>
    <row r="174" spans="1:11" x14ac:dyDescent="0.2">
      <c r="B174" s="85">
        <v>222</v>
      </c>
      <c r="C174" s="88" t="s">
        <v>166</v>
      </c>
      <c r="D174" s="88" t="s">
        <v>754</v>
      </c>
      <c r="E174" s="88" t="s">
        <v>816</v>
      </c>
      <c r="F174" s="88"/>
      <c r="G174" s="88" t="s">
        <v>755</v>
      </c>
      <c r="H174" s="88" t="s">
        <v>823</v>
      </c>
      <c r="I174" s="95">
        <v>2.6808000000000001</v>
      </c>
      <c r="J174" s="95" t="s">
        <v>755</v>
      </c>
      <c r="K174" s="92" t="s">
        <v>593</v>
      </c>
    </row>
    <row r="175" spans="1:11" x14ac:dyDescent="0.2">
      <c r="B175" s="85">
        <v>223</v>
      </c>
      <c r="C175" s="88" t="s">
        <v>944</v>
      </c>
      <c r="D175" s="88" t="s">
        <v>751</v>
      </c>
      <c r="E175" s="88" t="s">
        <v>819</v>
      </c>
      <c r="F175" s="88"/>
      <c r="G175" s="88" t="s">
        <v>774</v>
      </c>
      <c r="H175" s="88" t="s">
        <v>838</v>
      </c>
      <c r="I175" s="95">
        <v>21.451599999999999</v>
      </c>
      <c r="J175" s="95" t="s">
        <v>802</v>
      </c>
      <c r="K175" s="92" t="s">
        <v>611</v>
      </c>
    </row>
    <row r="176" spans="1:11" x14ac:dyDescent="0.2">
      <c r="B176" s="85">
        <v>224</v>
      </c>
      <c r="C176" s="88" t="s">
        <v>945</v>
      </c>
      <c r="D176" s="88" t="s">
        <v>751</v>
      </c>
      <c r="E176" s="88" t="s">
        <v>819</v>
      </c>
      <c r="F176" s="88"/>
      <c r="G176" s="88" t="s">
        <v>774</v>
      </c>
      <c r="H176" s="88" t="s">
        <v>838</v>
      </c>
      <c r="I176" s="95">
        <v>70.776600000000002</v>
      </c>
      <c r="J176" s="95" t="s">
        <v>802</v>
      </c>
      <c r="K176" s="92" t="s">
        <v>611</v>
      </c>
    </row>
    <row r="177" spans="1:11" x14ac:dyDescent="0.2">
      <c r="B177" s="86">
        <v>225</v>
      </c>
      <c r="C177" s="89" t="s">
        <v>946</v>
      </c>
      <c r="D177" s="89" t="s">
        <v>751</v>
      </c>
      <c r="E177" s="89" t="s">
        <v>819</v>
      </c>
      <c r="F177" s="89"/>
      <c r="G177" s="89" t="s">
        <v>774</v>
      </c>
      <c r="H177" s="89" t="s">
        <v>838</v>
      </c>
      <c r="I177" s="96">
        <v>14.022500000000001</v>
      </c>
      <c r="J177" s="96" t="s">
        <v>802</v>
      </c>
      <c r="K177" s="93" t="s">
        <v>611</v>
      </c>
    </row>
    <row r="178" spans="1:11" x14ac:dyDescent="0.2">
      <c r="A178" s="207"/>
      <c r="B178" s="84">
        <v>226</v>
      </c>
      <c r="C178" s="90" t="s">
        <v>167</v>
      </c>
      <c r="D178" s="90" t="s">
        <v>755</v>
      </c>
      <c r="E178" s="90" t="s">
        <v>818</v>
      </c>
      <c r="F178" s="90" t="s">
        <v>750</v>
      </c>
      <c r="G178" s="90" t="s">
        <v>755</v>
      </c>
      <c r="H178" s="90" t="s">
        <v>823</v>
      </c>
      <c r="I178" s="94">
        <v>0.50900000000000001</v>
      </c>
      <c r="J178" s="94" t="s">
        <v>755</v>
      </c>
      <c r="K178" s="91" t="s">
        <v>593</v>
      </c>
    </row>
    <row r="179" spans="1:11" x14ac:dyDescent="0.2">
      <c r="B179" s="85">
        <v>227</v>
      </c>
      <c r="C179" s="88" t="s">
        <v>168</v>
      </c>
      <c r="D179" s="88" t="s">
        <v>751</v>
      </c>
      <c r="E179" s="88" t="s">
        <v>819</v>
      </c>
      <c r="F179" s="88"/>
      <c r="G179" s="88" t="s">
        <v>780</v>
      </c>
      <c r="H179" s="88" t="s">
        <v>839</v>
      </c>
      <c r="I179" s="95">
        <v>9.4671000000000003</v>
      </c>
      <c r="J179" s="95" t="s">
        <v>788</v>
      </c>
      <c r="K179" s="92" t="s">
        <v>612</v>
      </c>
    </row>
    <row r="180" spans="1:11" x14ac:dyDescent="0.2">
      <c r="B180" s="85">
        <v>228</v>
      </c>
      <c r="C180" s="88" t="s">
        <v>169</v>
      </c>
      <c r="D180" s="88" t="s">
        <v>751</v>
      </c>
      <c r="E180" s="88" t="s">
        <v>819</v>
      </c>
      <c r="F180" s="88"/>
      <c r="G180" s="88" t="s">
        <v>780</v>
      </c>
      <c r="H180" s="88" t="s">
        <v>839</v>
      </c>
      <c r="I180" s="95">
        <v>18.083500000000001</v>
      </c>
      <c r="J180" s="95" t="s">
        <v>788</v>
      </c>
      <c r="K180" s="92" t="s">
        <v>612</v>
      </c>
    </row>
    <row r="181" spans="1:11" x14ac:dyDescent="0.2">
      <c r="A181" s="207"/>
      <c r="B181" s="85">
        <v>229</v>
      </c>
      <c r="C181" s="88" t="s">
        <v>947</v>
      </c>
      <c r="D181" s="88" t="s">
        <v>755</v>
      </c>
      <c r="E181" s="88" t="s">
        <v>818</v>
      </c>
      <c r="F181" s="88" t="s">
        <v>750</v>
      </c>
      <c r="G181" s="88" t="s">
        <v>780</v>
      </c>
      <c r="H181" s="88" t="s">
        <v>839</v>
      </c>
      <c r="I181" s="95">
        <v>0.12039999999999999</v>
      </c>
      <c r="J181" s="95" t="s">
        <v>756</v>
      </c>
      <c r="K181" s="92" t="s">
        <v>613</v>
      </c>
    </row>
    <row r="182" spans="1:11" x14ac:dyDescent="0.2">
      <c r="A182" s="207"/>
      <c r="B182" s="86">
        <v>230</v>
      </c>
      <c r="C182" s="89" t="s">
        <v>948</v>
      </c>
      <c r="D182" s="89" t="s">
        <v>755</v>
      </c>
      <c r="E182" s="89" t="s">
        <v>818</v>
      </c>
      <c r="F182" s="89" t="s">
        <v>750</v>
      </c>
      <c r="G182" s="89" t="s">
        <v>772</v>
      </c>
      <c r="H182" s="89" t="s">
        <v>833</v>
      </c>
      <c r="I182" s="96">
        <v>0.96650000000000003</v>
      </c>
      <c r="J182" s="96" t="s">
        <v>785</v>
      </c>
      <c r="K182" s="93" t="s">
        <v>602</v>
      </c>
    </row>
    <row r="183" spans="1:11" x14ac:dyDescent="0.2">
      <c r="B183" s="84">
        <v>233</v>
      </c>
      <c r="C183" s="90" t="s">
        <v>949</v>
      </c>
      <c r="D183" s="90" t="s">
        <v>751</v>
      </c>
      <c r="E183" s="90" t="s">
        <v>819</v>
      </c>
      <c r="F183" s="90"/>
      <c r="G183" s="90" t="s">
        <v>772</v>
      </c>
      <c r="H183" s="90" t="s">
        <v>833</v>
      </c>
      <c r="I183" s="94">
        <v>6.0621999999999998</v>
      </c>
      <c r="J183" s="94" t="s">
        <v>759</v>
      </c>
      <c r="K183" s="91" t="s">
        <v>614</v>
      </c>
    </row>
    <row r="184" spans="1:11" x14ac:dyDescent="0.2">
      <c r="B184" s="85">
        <v>234</v>
      </c>
      <c r="C184" s="88" t="s">
        <v>950</v>
      </c>
      <c r="D184" s="88" t="s">
        <v>751</v>
      </c>
      <c r="E184" s="88" t="s">
        <v>819</v>
      </c>
      <c r="F184" s="88"/>
      <c r="G184" s="88" t="s">
        <v>772</v>
      </c>
      <c r="H184" s="88" t="s">
        <v>833</v>
      </c>
      <c r="I184" s="95">
        <v>3.294</v>
      </c>
      <c r="J184" s="95" t="s">
        <v>759</v>
      </c>
      <c r="K184" s="92" t="s">
        <v>614</v>
      </c>
    </row>
    <row r="185" spans="1:11" x14ac:dyDescent="0.2">
      <c r="B185" s="85">
        <v>235</v>
      </c>
      <c r="C185" s="88" t="s">
        <v>951</v>
      </c>
      <c r="D185" s="88" t="s">
        <v>751</v>
      </c>
      <c r="E185" s="88" t="s">
        <v>819</v>
      </c>
      <c r="F185" s="88"/>
      <c r="G185" s="88" t="s">
        <v>772</v>
      </c>
      <c r="H185" s="88" t="s">
        <v>833</v>
      </c>
      <c r="I185" s="95">
        <v>11.791600000000001</v>
      </c>
      <c r="J185" s="95" t="s">
        <v>759</v>
      </c>
      <c r="K185" s="92" t="s">
        <v>614</v>
      </c>
    </row>
    <row r="186" spans="1:11" x14ac:dyDescent="0.2">
      <c r="B186" s="85">
        <v>237</v>
      </c>
      <c r="C186" s="88" t="s">
        <v>952</v>
      </c>
      <c r="D186" s="88" t="s">
        <v>751</v>
      </c>
      <c r="E186" s="88" t="s">
        <v>819</v>
      </c>
      <c r="F186" s="88"/>
      <c r="G186" s="88" t="s">
        <v>772</v>
      </c>
      <c r="H186" s="88" t="s">
        <v>833</v>
      </c>
      <c r="I186" s="95">
        <v>3.4315000000000002</v>
      </c>
      <c r="J186" s="95" t="s">
        <v>759</v>
      </c>
      <c r="K186" s="92" t="s">
        <v>614</v>
      </c>
    </row>
    <row r="187" spans="1:11" x14ac:dyDescent="0.2">
      <c r="B187" s="86">
        <v>238</v>
      </c>
      <c r="C187" s="89" t="s">
        <v>953</v>
      </c>
      <c r="D187" s="89" t="s">
        <v>751</v>
      </c>
      <c r="E187" s="89" t="s">
        <v>819</v>
      </c>
      <c r="F187" s="89"/>
      <c r="G187" s="89" t="s">
        <v>772</v>
      </c>
      <c r="H187" s="89" t="s">
        <v>833</v>
      </c>
      <c r="I187" s="96">
        <v>11.4497</v>
      </c>
      <c r="J187" s="96" t="s">
        <v>759</v>
      </c>
      <c r="K187" s="93" t="s">
        <v>614</v>
      </c>
    </row>
    <row r="188" spans="1:11" x14ac:dyDescent="0.2">
      <c r="B188" s="84">
        <v>239</v>
      </c>
      <c r="C188" s="90" t="s">
        <v>954</v>
      </c>
      <c r="D188" s="90" t="s">
        <v>751</v>
      </c>
      <c r="E188" s="90" t="s">
        <v>819</v>
      </c>
      <c r="F188" s="90"/>
      <c r="G188" s="90" t="s">
        <v>772</v>
      </c>
      <c r="H188" s="90" t="s">
        <v>833</v>
      </c>
      <c r="I188" s="94">
        <v>7.6181999999999999</v>
      </c>
      <c r="J188" s="94" t="s">
        <v>759</v>
      </c>
      <c r="K188" s="91" t="s">
        <v>614</v>
      </c>
    </row>
    <row r="189" spans="1:11" x14ac:dyDescent="0.2">
      <c r="B189" s="85">
        <v>241</v>
      </c>
      <c r="C189" s="88" t="s">
        <v>955</v>
      </c>
      <c r="D189" s="88" t="s">
        <v>751</v>
      </c>
      <c r="E189" s="88" t="s">
        <v>819</v>
      </c>
      <c r="F189" s="88"/>
      <c r="G189" s="88" t="s">
        <v>772</v>
      </c>
      <c r="H189" s="88" t="s">
        <v>833</v>
      </c>
      <c r="I189" s="95">
        <v>9.9349000000000007</v>
      </c>
      <c r="J189" s="95" t="s">
        <v>759</v>
      </c>
      <c r="K189" s="92" t="s">
        <v>614</v>
      </c>
    </row>
    <row r="190" spans="1:11" x14ac:dyDescent="0.2">
      <c r="B190" s="85">
        <v>243</v>
      </c>
      <c r="C190" s="88" t="s">
        <v>170</v>
      </c>
      <c r="D190" s="88" t="s">
        <v>770</v>
      </c>
      <c r="E190" s="88" t="s">
        <v>840</v>
      </c>
      <c r="F190" s="88" t="s">
        <v>750</v>
      </c>
      <c r="G190" s="88" t="s">
        <v>763</v>
      </c>
      <c r="H190" s="88" t="s">
        <v>841</v>
      </c>
      <c r="I190" s="95">
        <v>0</v>
      </c>
      <c r="J190" s="95" t="s">
        <v>1121</v>
      </c>
      <c r="K190" s="92" t="s">
        <v>615</v>
      </c>
    </row>
    <row r="191" spans="1:11" x14ac:dyDescent="0.2">
      <c r="B191" s="85">
        <v>244</v>
      </c>
      <c r="C191" s="88" t="s">
        <v>171</v>
      </c>
      <c r="D191" s="88" t="s">
        <v>770</v>
      </c>
      <c r="E191" s="88" t="s">
        <v>840</v>
      </c>
      <c r="F191" s="88"/>
      <c r="G191" s="88" t="s">
        <v>763</v>
      </c>
      <c r="H191" s="88" t="s">
        <v>841</v>
      </c>
      <c r="I191" s="95">
        <v>1.6555</v>
      </c>
      <c r="J191" s="95" t="s">
        <v>1121</v>
      </c>
      <c r="K191" s="92" t="s">
        <v>615</v>
      </c>
    </row>
    <row r="192" spans="1:11" x14ac:dyDescent="0.2">
      <c r="B192" s="86">
        <v>245</v>
      </c>
      <c r="C192" s="89" t="s">
        <v>172</v>
      </c>
      <c r="D192" s="89" t="s">
        <v>770</v>
      </c>
      <c r="E192" s="89" t="s">
        <v>840</v>
      </c>
      <c r="F192" s="89"/>
      <c r="G192" s="89" t="s">
        <v>763</v>
      </c>
      <c r="H192" s="89" t="s">
        <v>841</v>
      </c>
      <c r="I192" s="96">
        <v>47.2545</v>
      </c>
      <c r="J192" s="96" t="s">
        <v>1121</v>
      </c>
      <c r="K192" s="93" t="s">
        <v>615</v>
      </c>
    </row>
    <row r="193" spans="1:11" x14ac:dyDescent="0.2">
      <c r="B193" s="84">
        <v>246</v>
      </c>
      <c r="C193" s="90" t="s">
        <v>173</v>
      </c>
      <c r="D193" s="90" t="s">
        <v>770</v>
      </c>
      <c r="E193" s="90" t="s">
        <v>840</v>
      </c>
      <c r="F193" s="90"/>
      <c r="G193" s="90" t="s">
        <v>763</v>
      </c>
      <c r="H193" s="90" t="s">
        <v>841</v>
      </c>
      <c r="I193" s="94">
        <v>140.4479</v>
      </c>
      <c r="J193" s="94" t="s">
        <v>1121</v>
      </c>
      <c r="K193" s="91" t="s">
        <v>615</v>
      </c>
    </row>
    <row r="194" spans="1:11" x14ac:dyDescent="0.2">
      <c r="B194" s="85">
        <v>247</v>
      </c>
      <c r="C194" s="88" t="s">
        <v>174</v>
      </c>
      <c r="D194" s="88" t="s">
        <v>751</v>
      </c>
      <c r="E194" s="88" t="s">
        <v>819</v>
      </c>
      <c r="F194" s="88"/>
      <c r="G194" s="88" t="s">
        <v>772</v>
      </c>
      <c r="H194" s="88" t="s">
        <v>833</v>
      </c>
      <c r="I194" s="95">
        <v>1.9719</v>
      </c>
      <c r="J194" s="95" t="s">
        <v>759</v>
      </c>
      <c r="K194" s="92" t="s">
        <v>614</v>
      </c>
    </row>
    <row r="195" spans="1:11" x14ac:dyDescent="0.2">
      <c r="B195" s="85">
        <v>248</v>
      </c>
      <c r="C195" s="88" t="s">
        <v>175</v>
      </c>
      <c r="D195" s="88" t="s">
        <v>751</v>
      </c>
      <c r="E195" s="88" t="s">
        <v>819</v>
      </c>
      <c r="F195" s="88"/>
      <c r="G195" s="88" t="s">
        <v>772</v>
      </c>
      <c r="H195" s="88" t="s">
        <v>833</v>
      </c>
      <c r="I195" s="95">
        <v>11.751200000000001</v>
      </c>
      <c r="J195" s="95" t="s">
        <v>759</v>
      </c>
      <c r="K195" s="92" t="s">
        <v>614</v>
      </c>
    </row>
    <row r="196" spans="1:11" x14ac:dyDescent="0.2">
      <c r="A196" s="207"/>
      <c r="B196" s="85">
        <v>249</v>
      </c>
      <c r="C196" s="88" t="s">
        <v>176</v>
      </c>
      <c r="D196" s="88" t="s">
        <v>755</v>
      </c>
      <c r="E196" s="88" t="s">
        <v>818</v>
      </c>
      <c r="F196" s="88" t="s">
        <v>750</v>
      </c>
      <c r="G196" s="88" t="s">
        <v>780</v>
      </c>
      <c r="H196" s="88" t="s">
        <v>839</v>
      </c>
      <c r="I196" s="95">
        <v>0.57050000000000001</v>
      </c>
      <c r="J196" s="95" t="s">
        <v>756</v>
      </c>
      <c r="K196" s="92" t="s">
        <v>613</v>
      </c>
    </row>
    <row r="197" spans="1:11" x14ac:dyDescent="0.2">
      <c r="B197" s="86">
        <v>250</v>
      </c>
      <c r="C197" s="89" t="s">
        <v>177</v>
      </c>
      <c r="D197" s="89" t="s">
        <v>751</v>
      </c>
      <c r="E197" s="89" t="s">
        <v>819</v>
      </c>
      <c r="F197" s="89"/>
      <c r="G197" s="89" t="s">
        <v>780</v>
      </c>
      <c r="H197" s="89" t="s">
        <v>839</v>
      </c>
      <c r="I197" s="96">
        <v>92.576700000000002</v>
      </c>
      <c r="J197" s="96" t="s">
        <v>760</v>
      </c>
      <c r="K197" s="93" t="s">
        <v>594</v>
      </c>
    </row>
    <row r="198" spans="1:11" x14ac:dyDescent="0.2">
      <c r="A198" s="207"/>
      <c r="B198" s="84">
        <v>251</v>
      </c>
      <c r="C198" s="90" t="s">
        <v>178</v>
      </c>
      <c r="D198" s="90" t="s">
        <v>755</v>
      </c>
      <c r="E198" s="90" t="s">
        <v>818</v>
      </c>
      <c r="F198" s="90" t="s">
        <v>750</v>
      </c>
      <c r="G198" s="90" t="s">
        <v>780</v>
      </c>
      <c r="H198" s="90" t="s">
        <v>839</v>
      </c>
      <c r="I198" s="94">
        <v>0.504</v>
      </c>
      <c r="J198" s="94" t="s">
        <v>756</v>
      </c>
      <c r="K198" s="91" t="s">
        <v>613</v>
      </c>
    </row>
    <row r="199" spans="1:11" x14ac:dyDescent="0.2">
      <c r="B199" s="85">
        <v>252</v>
      </c>
      <c r="C199" s="88" t="s">
        <v>179</v>
      </c>
      <c r="D199" s="88" t="s">
        <v>751</v>
      </c>
      <c r="E199" s="88" t="s">
        <v>819</v>
      </c>
      <c r="F199" s="88"/>
      <c r="G199" s="88" t="s">
        <v>780</v>
      </c>
      <c r="H199" s="88" t="s">
        <v>839</v>
      </c>
      <c r="I199" s="95">
        <v>5.1999000000000004</v>
      </c>
      <c r="J199" s="95" t="s">
        <v>760</v>
      </c>
      <c r="K199" s="92" t="s">
        <v>594</v>
      </c>
    </row>
    <row r="200" spans="1:11" x14ac:dyDescent="0.2">
      <c r="B200" s="85">
        <v>253</v>
      </c>
      <c r="C200" s="88" t="s">
        <v>180</v>
      </c>
      <c r="D200" s="88" t="s">
        <v>751</v>
      </c>
      <c r="E200" s="88" t="s">
        <v>819</v>
      </c>
      <c r="F200" s="88"/>
      <c r="G200" s="88" t="s">
        <v>780</v>
      </c>
      <c r="H200" s="88" t="s">
        <v>839</v>
      </c>
      <c r="I200" s="95">
        <v>9.1719000000000008</v>
      </c>
      <c r="J200" s="95" t="s">
        <v>760</v>
      </c>
      <c r="K200" s="92" t="s">
        <v>594</v>
      </c>
    </row>
    <row r="201" spans="1:11" x14ac:dyDescent="0.2">
      <c r="B201" s="85">
        <v>254</v>
      </c>
      <c r="C201" s="88" t="s">
        <v>181</v>
      </c>
      <c r="D201" s="88" t="s">
        <v>751</v>
      </c>
      <c r="E201" s="88" t="s">
        <v>819</v>
      </c>
      <c r="F201" s="88"/>
      <c r="G201" s="88" t="s">
        <v>780</v>
      </c>
      <c r="H201" s="88" t="s">
        <v>839</v>
      </c>
      <c r="I201" s="95">
        <v>12.0931</v>
      </c>
      <c r="J201" s="95" t="s">
        <v>760</v>
      </c>
      <c r="K201" s="92" t="s">
        <v>594</v>
      </c>
    </row>
    <row r="202" spans="1:11" x14ac:dyDescent="0.2">
      <c r="B202" s="86">
        <v>255</v>
      </c>
      <c r="C202" s="89" t="s">
        <v>182</v>
      </c>
      <c r="D202" s="89" t="s">
        <v>751</v>
      </c>
      <c r="E202" s="89" t="s">
        <v>819</v>
      </c>
      <c r="F202" s="89"/>
      <c r="G202" s="89" t="s">
        <v>780</v>
      </c>
      <c r="H202" s="89" t="s">
        <v>839</v>
      </c>
      <c r="I202" s="96">
        <v>15.469099999999999</v>
      </c>
      <c r="J202" s="96" t="s">
        <v>760</v>
      </c>
      <c r="K202" s="93" t="s">
        <v>594</v>
      </c>
    </row>
    <row r="203" spans="1:11" x14ac:dyDescent="0.2">
      <c r="B203" s="84">
        <v>256</v>
      </c>
      <c r="C203" s="90" t="s">
        <v>183</v>
      </c>
      <c r="D203" s="90" t="s">
        <v>751</v>
      </c>
      <c r="E203" s="90" t="s">
        <v>819</v>
      </c>
      <c r="F203" s="90"/>
      <c r="G203" s="90" t="s">
        <v>780</v>
      </c>
      <c r="H203" s="90" t="s">
        <v>839</v>
      </c>
      <c r="I203" s="94">
        <v>6.9734999999999996</v>
      </c>
      <c r="J203" s="94" t="s">
        <v>760</v>
      </c>
      <c r="K203" s="91" t="s">
        <v>594</v>
      </c>
    </row>
    <row r="204" spans="1:11" x14ac:dyDescent="0.2">
      <c r="A204" s="207"/>
      <c r="B204" s="85">
        <v>257</v>
      </c>
      <c r="C204" s="88" t="s">
        <v>184</v>
      </c>
      <c r="D204" s="88" t="s">
        <v>755</v>
      </c>
      <c r="E204" s="88" t="s">
        <v>818</v>
      </c>
      <c r="F204" s="88" t="s">
        <v>750</v>
      </c>
      <c r="G204" s="88" t="s">
        <v>780</v>
      </c>
      <c r="H204" s="88" t="s">
        <v>839</v>
      </c>
      <c r="I204" s="95">
        <v>0.28439999999999999</v>
      </c>
      <c r="J204" s="95" t="s">
        <v>756</v>
      </c>
      <c r="K204" s="92" t="s">
        <v>613</v>
      </c>
    </row>
    <row r="205" spans="1:11" x14ac:dyDescent="0.2">
      <c r="B205" s="85">
        <v>258</v>
      </c>
      <c r="C205" s="88" t="s">
        <v>185</v>
      </c>
      <c r="D205" s="88" t="s">
        <v>751</v>
      </c>
      <c r="E205" s="88" t="s">
        <v>819</v>
      </c>
      <c r="F205" s="88"/>
      <c r="G205" s="88" t="s">
        <v>772</v>
      </c>
      <c r="H205" s="88" t="s">
        <v>833</v>
      </c>
      <c r="I205" s="95">
        <v>4.8449</v>
      </c>
      <c r="J205" s="95" t="s">
        <v>759</v>
      </c>
      <c r="K205" s="92" t="s">
        <v>614</v>
      </c>
    </row>
    <row r="206" spans="1:11" x14ac:dyDescent="0.2">
      <c r="B206" s="85">
        <v>259</v>
      </c>
      <c r="C206" s="88" t="s">
        <v>186</v>
      </c>
      <c r="D206" s="88" t="s">
        <v>751</v>
      </c>
      <c r="E206" s="88" t="s">
        <v>819</v>
      </c>
      <c r="F206" s="88"/>
      <c r="G206" s="88" t="s">
        <v>772</v>
      </c>
      <c r="H206" s="88" t="s">
        <v>833</v>
      </c>
      <c r="I206" s="95">
        <v>5.9943999999999997</v>
      </c>
      <c r="J206" s="95" t="s">
        <v>759</v>
      </c>
      <c r="K206" s="92" t="s">
        <v>614</v>
      </c>
    </row>
    <row r="207" spans="1:11" x14ac:dyDescent="0.2">
      <c r="B207" s="86">
        <v>260</v>
      </c>
      <c r="C207" s="89" t="s">
        <v>187</v>
      </c>
      <c r="D207" s="89" t="s">
        <v>755</v>
      </c>
      <c r="E207" s="89" t="s">
        <v>818</v>
      </c>
      <c r="F207" s="89" t="s">
        <v>750</v>
      </c>
      <c r="G207" s="89" t="s">
        <v>790</v>
      </c>
      <c r="H207" s="89" t="s">
        <v>842</v>
      </c>
      <c r="I207" s="96">
        <v>0.31269999999999998</v>
      </c>
      <c r="J207" s="96" t="s">
        <v>800</v>
      </c>
      <c r="K207" s="93" t="s">
        <v>599</v>
      </c>
    </row>
    <row r="208" spans="1:11" x14ac:dyDescent="0.2">
      <c r="B208" s="84">
        <v>261</v>
      </c>
      <c r="C208" s="90" t="s">
        <v>188</v>
      </c>
      <c r="D208" s="90" t="s">
        <v>755</v>
      </c>
      <c r="E208" s="90" t="s">
        <v>818</v>
      </c>
      <c r="F208" s="90"/>
      <c r="G208" s="90" t="s">
        <v>790</v>
      </c>
      <c r="H208" s="90" t="s">
        <v>842</v>
      </c>
      <c r="I208" s="94">
        <v>2.1238000000000001</v>
      </c>
      <c r="J208" s="94" t="s">
        <v>1120</v>
      </c>
      <c r="K208" s="91" t="s">
        <v>605</v>
      </c>
    </row>
    <row r="209" spans="1:11" x14ac:dyDescent="0.2">
      <c r="B209" s="85">
        <v>262</v>
      </c>
      <c r="C209" s="88" t="s">
        <v>189</v>
      </c>
      <c r="D209" s="88" t="s">
        <v>751</v>
      </c>
      <c r="E209" s="88" t="s">
        <v>819</v>
      </c>
      <c r="F209" s="88"/>
      <c r="G209" s="88" t="s">
        <v>780</v>
      </c>
      <c r="H209" s="88" t="s">
        <v>839</v>
      </c>
      <c r="I209" s="95">
        <v>9.9093</v>
      </c>
      <c r="J209" s="95" t="s">
        <v>760</v>
      </c>
      <c r="K209" s="92" t="s">
        <v>594</v>
      </c>
    </row>
    <row r="210" spans="1:11" x14ac:dyDescent="0.2">
      <c r="B210" s="85">
        <v>263</v>
      </c>
      <c r="C210" s="88" t="s">
        <v>190</v>
      </c>
      <c r="D210" s="88" t="s">
        <v>751</v>
      </c>
      <c r="E210" s="88" t="s">
        <v>819</v>
      </c>
      <c r="F210" s="88"/>
      <c r="G210" s="88" t="s">
        <v>780</v>
      </c>
      <c r="H210" s="88" t="s">
        <v>839</v>
      </c>
      <c r="I210" s="95">
        <v>15.139200000000001</v>
      </c>
      <c r="J210" s="95" t="s">
        <v>751</v>
      </c>
      <c r="K210" s="92" t="s">
        <v>588</v>
      </c>
    </row>
    <row r="211" spans="1:11" x14ac:dyDescent="0.2">
      <c r="B211" s="85">
        <v>264</v>
      </c>
      <c r="C211" s="88" t="s">
        <v>191</v>
      </c>
      <c r="D211" s="88" t="s">
        <v>751</v>
      </c>
      <c r="E211" s="88" t="s">
        <v>819</v>
      </c>
      <c r="F211" s="88"/>
      <c r="G211" s="88" t="s">
        <v>774</v>
      </c>
      <c r="H211" s="88" t="s">
        <v>838</v>
      </c>
      <c r="I211" s="95">
        <v>11.528700000000001</v>
      </c>
      <c r="J211" s="95" t="s">
        <v>802</v>
      </c>
      <c r="K211" s="92" t="s">
        <v>611</v>
      </c>
    </row>
    <row r="212" spans="1:11" x14ac:dyDescent="0.2">
      <c r="B212" s="86">
        <v>265</v>
      </c>
      <c r="C212" s="89" t="s">
        <v>192</v>
      </c>
      <c r="D212" s="89" t="s">
        <v>751</v>
      </c>
      <c r="E212" s="89" t="s">
        <v>819</v>
      </c>
      <c r="F212" s="89"/>
      <c r="G212" s="89" t="s">
        <v>774</v>
      </c>
      <c r="H212" s="89" t="s">
        <v>838</v>
      </c>
      <c r="I212" s="96">
        <v>40.429699999999997</v>
      </c>
      <c r="J212" s="96" t="s">
        <v>802</v>
      </c>
      <c r="K212" s="93" t="s">
        <v>611</v>
      </c>
    </row>
    <row r="213" spans="1:11" x14ac:dyDescent="0.2">
      <c r="B213" s="84">
        <v>266</v>
      </c>
      <c r="C213" s="90" t="s">
        <v>193</v>
      </c>
      <c r="D213" s="90" t="s">
        <v>751</v>
      </c>
      <c r="E213" s="90" t="s">
        <v>819</v>
      </c>
      <c r="F213" s="90"/>
      <c r="G213" s="90" t="s">
        <v>774</v>
      </c>
      <c r="H213" s="90" t="s">
        <v>838</v>
      </c>
      <c r="I213" s="94">
        <v>15.722200000000001</v>
      </c>
      <c r="J213" s="94" t="s">
        <v>809</v>
      </c>
      <c r="K213" s="91" t="s">
        <v>592</v>
      </c>
    </row>
    <row r="214" spans="1:11" x14ac:dyDescent="0.2">
      <c r="B214" s="85">
        <v>267</v>
      </c>
      <c r="C214" s="88" t="s">
        <v>194</v>
      </c>
      <c r="D214" s="88" t="s">
        <v>751</v>
      </c>
      <c r="E214" s="88" t="s">
        <v>819</v>
      </c>
      <c r="F214" s="88"/>
      <c r="G214" s="88" t="s">
        <v>774</v>
      </c>
      <c r="H214" s="88" t="s">
        <v>838</v>
      </c>
      <c r="I214" s="95">
        <v>22.059899999999999</v>
      </c>
      <c r="J214" s="95" t="s">
        <v>802</v>
      </c>
      <c r="K214" s="92" t="s">
        <v>611</v>
      </c>
    </row>
    <row r="215" spans="1:11" x14ac:dyDescent="0.2">
      <c r="B215" s="85">
        <v>268</v>
      </c>
      <c r="C215" s="88" t="s">
        <v>195</v>
      </c>
      <c r="D215" s="88" t="s">
        <v>751</v>
      </c>
      <c r="E215" s="88" t="s">
        <v>819</v>
      </c>
      <c r="F215" s="88"/>
      <c r="G215" s="88" t="s">
        <v>774</v>
      </c>
      <c r="H215" s="88" t="s">
        <v>838</v>
      </c>
      <c r="I215" s="95">
        <v>19.162400000000002</v>
      </c>
      <c r="J215" s="95" t="s">
        <v>802</v>
      </c>
      <c r="K215" s="92" t="s">
        <v>611</v>
      </c>
    </row>
    <row r="216" spans="1:11" x14ac:dyDescent="0.2">
      <c r="A216" s="207"/>
      <c r="B216" s="85">
        <v>269</v>
      </c>
      <c r="C216" s="88" t="s">
        <v>956</v>
      </c>
      <c r="D216" s="88" t="s">
        <v>755</v>
      </c>
      <c r="E216" s="88" t="s">
        <v>818</v>
      </c>
      <c r="F216" s="88"/>
      <c r="G216" s="88" t="s">
        <v>769</v>
      </c>
      <c r="H216" s="88" t="s">
        <v>0</v>
      </c>
      <c r="I216" s="95">
        <v>0.1333</v>
      </c>
      <c r="J216" s="95" t="s">
        <v>770</v>
      </c>
      <c r="K216" s="92" t="s">
        <v>0</v>
      </c>
    </row>
    <row r="217" spans="1:11" x14ac:dyDescent="0.2">
      <c r="B217" s="86">
        <v>270</v>
      </c>
      <c r="C217" s="89" t="s">
        <v>196</v>
      </c>
      <c r="D217" s="89" t="s">
        <v>785</v>
      </c>
      <c r="E217" s="89" t="s">
        <v>827</v>
      </c>
      <c r="F217" s="89"/>
      <c r="G217" s="89" t="s">
        <v>769</v>
      </c>
      <c r="H217" s="89" t="s">
        <v>0</v>
      </c>
      <c r="I217" s="96">
        <v>0.65290000000000004</v>
      </c>
      <c r="J217" s="96" t="s">
        <v>770</v>
      </c>
      <c r="K217" s="93" t="s">
        <v>0</v>
      </c>
    </row>
    <row r="218" spans="1:11" x14ac:dyDescent="0.2">
      <c r="B218" s="84">
        <v>271</v>
      </c>
      <c r="C218" s="90" t="s">
        <v>197</v>
      </c>
      <c r="D218" s="90" t="s">
        <v>785</v>
      </c>
      <c r="E218" s="90" t="s">
        <v>827</v>
      </c>
      <c r="F218" s="90"/>
      <c r="G218" s="90" t="s">
        <v>769</v>
      </c>
      <c r="H218" s="90" t="s">
        <v>0</v>
      </c>
      <c r="I218" s="94">
        <v>0.84630000000000005</v>
      </c>
      <c r="J218" s="94" t="s">
        <v>770</v>
      </c>
      <c r="K218" s="91" t="s">
        <v>0</v>
      </c>
    </row>
    <row r="219" spans="1:11" x14ac:dyDescent="0.2">
      <c r="B219" s="85">
        <v>272</v>
      </c>
      <c r="C219" s="88" t="s">
        <v>198</v>
      </c>
      <c r="D219" s="88" t="s">
        <v>785</v>
      </c>
      <c r="E219" s="88" t="s">
        <v>827</v>
      </c>
      <c r="F219" s="88"/>
      <c r="G219" s="88" t="s">
        <v>769</v>
      </c>
      <c r="H219" s="88" t="s">
        <v>0</v>
      </c>
      <c r="I219" s="95">
        <v>0.81689999999999996</v>
      </c>
      <c r="J219" s="95" t="s">
        <v>770</v>
      </c>
      <c r="K219" s="92" t="s">
        <v>0</v>
      </c>
    </row>
    <row r="220" spans="1:11" x14ac:dyDescent="0.2">
      <c r="B220" s="85">
        <v>276</v>
      </c>
      <c r="C220" s="88" t="s">
        <v>199</v>
      </c>
      <c r="D220" s="88" t="s">
        <v>751</v>
      </c>
      <c r="E220" s="88" t="s">
        <v>819</v>
      </c>
      <c r="F220" s="88"/>
      <c r="G220" s="88" t="s">
        <v>774</v>
      </c>
      <c r="H220" s="88" t="s">
        <v>838</v>
      </c>
      <c r="I220" s="95">
        <v>11.6845</v>
      </c>
      <c r="J220" s="95" t="s">
        <v>802</v>
      </c>
      <c r="K220" s="92" t="s">
        <v>611</v>
      </c>
    </row>
    <row r="221" spans="1:11" x14ac:dyDescent="0.2">
      <c r="B221" s="85">
        <v>277</v>
      </c>
      <c r="C221" s="88" t="s">
        <v>200</v>
      </c>
      <c r="D221" s="88" t="s">
        <v>758</v>
      </c>
      <c r="E221" s="88" t="s">
        <v>826</v>
      </c>
      <c r="F221" s="88"/>
      <c r="G221" s="88" t="s">
        <v>766</v>
      </c>
      <c r="H221" s="88" t="s">
        <v>843</v>
      </c>
      <c r="I221" s="95">
        <v>3.8176000000000001</v>
      </c>
      <c r="J221" s="95" t="s">
        <v>1119</v>
      </c>
      <c r="K221" s="92" t="s">
        <v>597</v>
      </c>
    </row>
    <row r="222" spans="1:11" x14ac:dyDescent="0.2">
      <c r="B222" s="86">
        <v>278</v>
      </c>
      <c r="C222" s="89" t="s">
        <v>201</v>
      </c>
      <c r="D222" s="89" t="s">
        <v>755</v>
      </c>
      <c r="E222" s="89" t="s">
        <v>818</v>
      </c>
      <c r="F222" s="89" t="s">
        <v>750</v>
      </c>
      <c r="G222" s="89" t="s">
        <v>754</v>
      </c>
      <c r="H222" s="89" t="s">
        <v>844</v>
      </c>
      <c r="I222" s="96">
        <v>1.0971</v>
      </c>
      <c r="J222" s="96" t="s">
        <v>758</v>
      </c>
      <c r="K222" s="93" t="s">
        <v>616</v>
      </c>
    </row>
    <row r="223" spans="1:11" x14ac:dyDescent="0.2">
      <c r="B223" s="84">
        <v>279</v>
      </c>
      <c r="C223" s="90" t="s">
        <v>202</v>
      </c>
      <c r="D223" s="90" t="s">
        <v>758</v>
      </c>
      <c r="E223" s="90" t="s">
        <v>826</v>
      </c>
      <c r="F223" s="90"/>
      <c r="G223" s="90" t="s">
        <v>766</v>
      </c>
      <c r="H223" s="90" t="s">
        <v>843</v>
      </c>
      <c r="I223" s="94">
        <v>5.8766999999999996</v>
      </c>
      <c r="J223" s="94" t="s">
        <v>1119</v>
      </c>
      <c r="K223" s="91" t="s">
        <v>597</v>
      </c>
    </row>
    <row r="224" spans="1:11" x14ac:dyDescent="0.2">
      <c r="B224" s="85">
        <v>280</v>
      </c>
      <c r="C224" s="88" t="s">
        <v>203</v>
      </c>
      <c r="D224" s="88" t="s">
        <v>758</v>
      </c>
      <c r="E224" s="88" t="s">
        <v>826</v>
      </c>
      <c r="F224" s="88"/>
      <c r="G224" s="88" t="s">
        <v>766</v>
      </c>
      <c r="H224" s="88" t="s">
        <v>843</v>
      </c>
      <c r="I224" s="95">
        <v>15.3995</v>
      </c>
      <c r="J224" s="95" t="s">
        <v>1119</v>
      </c>
      <c r="K224" s="92" t="s">
        <v>597</v>
      </c>
    </row>
    <row r="225" spans="1:11" x14ac:dyDescent="0.2">
      <c r="B225" s="85">
        <v>282</v>
      </c>
      <c r="C225" s="88" t="s">
        <v>204</v>
      </c>
      <c r="D225" s="88" t="s">
        <v>758</v>
      </c>
      <c r="E225" s="88" t="s">
        <v>826</v>
      </c>
      <c r="F225" s="88"/>
      <c r="G225" s="88" t="s">
        <v>766</v>
      </c>
      <c r="H225" s="88" t="s">
        <v>843</v>
      </c>
      <c r="I225" s="95">
        <v>1.7937000000000001</v>
      </c>
      <c r="J225" s="95" t="s">
        <v>1119</v>
      </c>
      <c r="K225" s="92" t="s">
        <v>597</v>
      </c>
    </row>
    <row r="226" spans="1:11" x14ac:dyDescent="0.2">
      <c r="B226" s="85">
        <v>284</v>
      </c>
      <c r="C226" s="88" t="s">
        <v>205</v>
      </c>
      <c r="D226" s="88" t="s">
        <v>758</v>
      </c>
      <c r="E226" s="88" t="s">
        <v>826</v>
      </c>
      <c r="F226" s="88"/>
      <c r="G226" s="88" t="s">
        <v>766</v>
      </c>
      <c r="H226" s="88" t="s">
        <v>843</v>
      </c>
      <c r="I226" s="95">
        <v>2.0283000000000002</v>
      </c>
      <c r="J226" s="95" t="s">
        <v>758</v>
      </c>
      <c r="K226" s="92" t="s">
        <v>616</v>
      </c>
    </row>
    <row r="227" spans="1:11" x14ac:dyDescent="0.2">
      <c r="A227" s="207"/>
      <c r="B227" s="86">
        <v>286</v>
      </c>
      <c r="C227" s="89" t="s">
        <v>957</v>
      </c>
      <c r="D227" s="89" t="s">
        <v>755</v>
      </c>
      <c r="E227" s="89" t="s">
        <v>818</v>
      </c>
      <c r="F227" s="89"/>
      <c r="G227" s="89" t="s">
        <v>766</v>
      </c>
      <c r="H227" s="89" t="s">
        <v>843</v>
      </c>
      <c r="I227" s="96">
        <v>0.17180000000000001</v>
      </c>
      <c r="J227" s="96" t="s">
        <v>758</v>
      </c>
      <c r="K227" s="93" t="s">
        <v>616</v>
      </c>
    </row>
    <row r="228" spans="1:11" x14ac:dyDescent="0.2">
      <c r="A228" s="207"/>
      <c r="B228" s="84">
        <v>288</v>
      </c>
      <c r="C228" s="90" t="s">
        <v>206</v>
      </c>
      <c r="D228" s="90" t="s">
        <v>755</v>
      </c>
      <c r="E228" s="90" t="s">
        <v>818</v>
      </c>
      <c r="F228" s="90" t="s">
        <v>750</v>
      </c>
      <c r="G228" s="90" t="s">
        <v>766</v>
      </c>
      <c r="H228" s="90" t="s">
        <v>843</v>
      </c>
      <c r="I228" s="94">
        <v>0.37759999999999999</v>
      </c>
      <c r="J228" s="94" t="s">
        <v>758</v>
      </c>
      <c r="K228" s="91" t="s">
        <v>616</v>
      </c>
    </row>
    <row r="229" spans="1:11" x14ac:dyDescent="0.2">
      <c r="A229" s="207"/>
      <c r="B229" s="85">
        <v>289</v>
      </c>
      <c r="C229" s="88" t="s">
        <v>207</v>
      </c>
      <c r="D229" s="88" t="s">
        <v>755</v>
      </c>
      <c r="E229" s="88" t="s">
        <v>818</v>
      </c>
      <c r="F229" s="88"/>
      <c r="G229" s="88" t="s">
        <v>766</v>
      </c>
      <c r="H229" s="88" t="s">
        <v>843</v>
      </c>
      <c r="I229" s="95">
        <v>0.58589999999999998</v>
      </c>
      <c r="J229" s="95" t="s">
        <v>758</v>
      </c>
      <c r="K229" s="92" t="s">
        <v>616</v>
      </c>
    </row>
    <row r="230" spans="1:11" x14ac:dyDescent="0.2">
      <c r="B230" s="85">
        <v>290</v>
      </c>
      <c r="C230" s="88" t="s">
        <v>208</v>
      </c>
      <c r="D230" s="88" t="s">
        <v>758</v>
      </c>
      <c r="E230" s="88" t="s">
        <v>826</v>
      </c>
      <c r="F230" s="88"/>
      <c r="G230" s="88" t="s">
        <v>766</v>
      </c>
      <c r="H230" s="88" t="s">
        <v>843</v>
      </c>
      <c r="I230" s="95">
        <v>4.6165000000000003</v>
      </c>
      <c r="J230" s="95" t="s">
        <v>758</v>
      </c>
      <c r="K230" s="92" t="s">
        <v>616</v>
      </c>
    </row>
    <row r="231" spans="1:11" x14ac:dyDescent="0.2">
      <c r="A231" s="207"/>
      <c r="B231" s="85">
        <v>291</v>
      </c>
      <c r="C231" s="88" t="s">
        <v>209</v>
      </c>
      <c r="D231" s="88" t="s">
        <v>755</v>
      </c>
      <c r="E231" s="88" t="s">
        <v>818</v>
      </c>
      <c r="F231" s="88" t="s">
        <v>750</v>
      </c>
      <c r="G231" s="88" t="s">
        <v>766</v>
      </c>
      <c r="H231" s="88" t="s">
        <v>843</v>
      </c>
      <c r="I231" s="95">
        <v>0.27760000000000001</v>
      </c>
      <c r="J231" s="95" t="s">
        <v>758</v>
      </c>
      <c r="K231" s="92" t="s">
        <v>616</v>
      </c>
    </row>
    <row r="232" spans="1:11" x14ac:dyDescent="0.2">
      <c r="B232" s="86">
        <v>293</v>
      </c>
      <c r="C232" s="89" t="s">
        <v>210</v>
      </c>
      <c r="D232" s="89" t="s">
        <v>758</v>
      </c>
      <c r="E232" s="89" t="s">
        <v>826</v>
      </c>
      <c r="F232" s="89"/>
      <c r="G232" s="89" t="s">
        <v>766</v>
      </c>
      <c r="H232" s="89" t="s">
        <v>843</v>
      </c>
      <c r="I232" s="96">
        <v>0.87880000000000003</v>
      </c>
      <c r="J232" s="96" t="s">
        <v>758</v>
      </c>
      <c r="K232" s="93" t="s">
        <v>616</v>
      </c>
    </row>
    <row r="233" spans="1:11" x14ac:dyDescent="0.2">
      <c r="B233" s="84">
        <v>295</v>
      </c>
      <c r="C233" s="90" t="s">
        <v>211</v>
      </c>
      <c r="D233" s="90" t="s">
        <v>758</v>
      </c>
      <c r="E233" s="90" t="s">
        <v>826</v>
      </c>
      <c r="F233" s="90"/>
      <c r="G233" s="90" t="s">
        <v>766</v>
      </c>
      <c r="H233" s="90" t="s">
        <v>843</v>
      </c>
      <c r="I233" s="94">
        <v>1.5053000000000001</v>
      </c>
      <c r="J233" s="94" t="s">
        <v>758</v>
      </c>
      <c r="K233" s="91" t="s">
        <v>616</v>
      </c>
    </row>
    <row r="234" spans="1:11" x14ac:dyDescent="0.2">
      <c r="B234" s="85">
        <v>297</v>
      </c>
      <c r="C234" s="88" t="s">
        <v>212</v>
      </c>
      <c r="D234" s="88" t="s">
        <v>758</v>
      </c>
      <c r="E234" s="88" t="s">
        <v>826</v>
      </c>
      <c r="F234" s="88"/>
      <c r="G234" s="88" t="s">
        <v>766</v>
      </c>
      <c r="H234" s="88" t="s">
        <v>843</v>
      </c>
      <c r="I234" s="95">
        <v>8.2916000000000007</v>
      </c>
      <c r="J234" s="95" t="s">
        <v>758</v>
      </c>
      <c r="K234" s="92" t="s">
        <v>616</v>
      </c>
    </row>
    <row r="235" spans="1:11" x14ac:dyDescent="0.2">
      <c r="B235" s="85">
        <v>299</v>
      </c>
      <c r="C235" s="88" t="s">
        <v>213</v>
      </c>
      <c r="D235" s="88" t="s">
        <v>758</v>
      </c>
      <c r="E235" s="88" t="s">
        <v>826</v>
      </c>
      <c r="F235" s="88"/>
      <c r="G235" s="88" t="s">
        <v>766</v>
      </c>
      <c r="H235" s="88" t="s">
        <v>843</v>
      </c>
      <c r="I235" s="95">
        <v>0.40739999999999998</v>
      </c>
      <c r="J235" s="95" t="s">
        <v>758</v>
      </c>
      <c r="K235" s="92" t="s">
        <v>616</v>
      </c>
    </row>
    <row r="236" spans="1:11" x14ac:dyDescent="0.2">
      <c r="B236" s="85">
        <v>300</v>
      </c>
      <c r="C236" s="88" t="s">
        <v>214</v>
      </c>
      <c r="D236" s="88" t="s">
        <v>758</v>
      </c>
      <c r="E236" s="88" t="s">
        <v>826</v>
      </c>
      <c r="F236" s="88"/>
      <c r="G236" s="88" t="s">
        <v>766</v>
      </c>
      <c r="H236" s="88" t="s">
        <v>843</v>
      </c>
      <c r="I236" s="95">
        <v>1.119</v>
      </c>
      <c r="J236" s="95" t="s">
        <v>758</v>
      </c>
      <c r="K236" s="92" t="s">
        <v>616</v>
      </c>
    </row>
    <row r="237" spans="1:11" x14ac:dyDescent="0.2">
      <c r="A237" s="207"/>
      <c r="B237" s="86">
        <v>301</v>
      </c>
      <c r="C237" s="89" t="s">
        <v>215</v>
      </c>
      <c r="D237" s="89" t="s">
        <v>755</v>
      </c>
      <c r="E237" s="89" t="s">
        <v>818</v>
      </c>
      <c r="F237" s="89"/>
      <c r="G237" s="89" t="s">
        <v>766</v>
      </c>
      <c r="H237" s="89" t="s">
        <v>843</v>
      </c>
      <c r="I237" s="96">
        <v>1.0223</v>
      </c>
      <c r="J237" s="96" t="s">
        <v>758</v>
      </c>
      <c r="K237" s="93" t="s">
        <v>616</v>
      </c>
    </row>
    <row r="238" spans="1:11" x14ac:dyDescent="0.2">
      <c r="B238" s="84">
        <v>302</v>
      </c>
      <c r="C238" s="90" t="s">
        <v>216</v>
      </c>
      <c r="D238" s="90" t="s">
        <v>758</v>
      </c>
      <c r="E238" s="90" t="s">
        <v>826</v>
      </c>
      <c r="F238" s="90"/>
      <c r="G238" s="90" t="s">
        <v>766</v>
      </c>
      <c r="H238" s="90" t="s">
        <v>843</v>
      </c>
      <c r="I238" s="94">
        <v>1.383</v>
      </c>
      <c r="J238" s="94" t="s">
        <v>1119</v>
      </c>
      <c r="K238" s="91" t="s">
        <v>597</v>
      </c>
    </row>
    <row r="239" spans="1:11" x14ac:dyDescent="0.2">
      <c r="B239" s="85">
        <v>304</v>
      </c>
      <c r="C239" s="88" t="s">
        <v>217</v>
      </c>
      <c r="D239" s="88" t="s">
        <v>755</v>
      </c>
      <c r="E239" s="88" t="s">
        <v>818</v>
      </c>
      <c r="F239" s="88" t="s">
        <v>750</v>
      </c>
      <c r="G239" s="88" t="s">
        <v>756</v>
      </c>
      <c r="H239" s="88" t="s">
        <v>831</v>
      </c>
      <c r="I239" s="95">
        <v>8.0000000000000002E-3</v>
      </c>
      <c r="J239" s="95" t="s">
        <v>800</v>
      </c>
      <c r="K239" s="92" t="s">
        <v>599</v>
      </c>
    </row>
    <row r="240" spans="1:11" x14ac:dyDescent="0.2">
      <c r="A240" s="207"/>
      <c r="B240" s="85">
        <v>305</v>
      </c>
      <c r="C240" s="88" t="s">
        <v>218</v>
      </c>
      <c r="D240" s="88" t="s">
        <v>755</v>
      </c>
      <c r="E240" s="88" t="s">
        <v>818</v>
      </c>
      <c r="F240" s="88" t="s">
        <v>750</v>
      </c>
      <c r="G240" s="88" t="s">
        <v>785</v>
      </c>
      <c r="H240" s="88" t="s">
        <v>124</v>
      </c>
      <c r="I240" s="95">
        <v>0.12740000000000001</v>
      </c>
      <c r="J240" s="95" t="s">
        <v>792</v>
      </c>
      <c r="K240" s="92" t="s">
        <v>124</v>
      </c>
    </row>
    <row r="241" spans="1:11" x14ac:dyDescent="0.2">
      <c r="A241" s="207"/>
      <c r="B241" s="85">
        <v>306</v>
      </c>
      <c r="C241" s="88" t="s">
        <v>219</v>
      </c>
      <c r="D241" s="88" t="s">
        <v>755</v>
      </c>
      <c r="E241" s="88" t="s">
        <v>818</v>
      </c>
      <c r="F241" s="88" t="s">
        <v>750</v>
      </c>
      <c r="G241" s="88" t="s">
        <v>785</v>
      </c>
      <c r="H241" s="88" t="s">
        <v>124</v>
      </c>
      <c r="I241" s="95">
        <v>0.36770000000000003</v>
      </c>
      <c r="J241" s="95" t="s">
        <v>792</v>
      </c>
      <c r="K241" s="92" t="s">
        <v>124</v>
      </c>
    </row>
    <row r="242" spans="1:11" x14ac:dyDescent="0.2">
      <c r="A242" s="207"/>
      <c r="B242" s="86">
        <v>307</v>
      </c>
      <c r="C242" s="89" t="s">
        <v>220</v>
      </c>
      <c r="D242" s="89" t="s">
        <v>755</v>
      </c>
      <c r="E242" s="89" t="s">
        <v>818</v>
      </c>
      <c r="F242" s="89" t="s">
        <v>750</v>
      </c>
      <c r="G242" s="89" t="s">
        <v>752</v>
      </c>
      <c r="H242" s="89" t="s">
        <v>817</v>
      </c>
      <c r="I242" s="96">
        <v>1.141</v>
      </c>
      <c r="J242" s="96" t="s">
        <v>751</v>
      </c>
      <c r="K242" s="93" t="s">
        <v>588</v>
      </c>
    </row>
    <row r="243" spans="1:11" x14ac:dyDescent="0.2">
      <c r="A243" s="207"/>
      <c r="B243" s="84">
        <v>308</v>
      </c>
      <c r="C243" s="90" t="s">
        <v>221</v>
      </c>
      <c r="D243" s="90" t="s">
        <v>755</v>
      </c>
      <c r="E243" s="90" t="s">
        <v>818</v>
      </c>
      <c r="F243" s="90" t="s">
        <v>750</v>
      </c>
      <c r="G243" s="90" t="s">
        <v>785</v>
      </c>
      <c r="H243" s="90" t="s">
        <v>124</v>
      </c>
      <c r="I243" s="94">
        <v>0.26600000000000001</v>
      </c>
      <c r="J243" s="94" t="s">
        <v>792</v>
      </c>
      <c r="K243" s="91" t="s">
        <v>124</v>
      </c>
    </row>
    <row r="244" spans="1:11" x14ac:dyDescent="0.2">
      <c r="B244" s="85">
        <v>309</v>
      </c>
      <c r="C244" s="88" t="s">
        <v>222</v>
      </c>
      <c r="D244" s="88" t="s">
        <v>759</v>
      </c>
      <c r="E244" s="88" t="s">
        <v>845</v>
      </c>
      <c r="F244" s="88"/>
      <c r="G244" s="88" t="s">
        <v>768</v>
      </c>
      <c r="H244" s="88" t="s">
        <v>846</v>
      </c>
      <c r="I244" s="95">
        <v>0.15490000000000001</v>
      </c>
      <c r="J244" s="95" t="s">
        <v>754</v>
      </c>
      <c r="K244" s="92" t="s">
        <v>610</v>
      </c>
    </row>
    <row r="245" spans="1:11" x14ac:dyDescent="0.2">
      <c r="B245" s="85">
        <v>310</v>
      </c>
      <c r="C245" s="88" t="s">
        <v>958</v>
      </c>
      <c r="D245" s="88" t="s">
        <v>759</v>
      </c>
      <c r="E245" s="88" t="s">
        <v>845</v>
      </c>
      <c r="F245" s="88"/>
      <c r="G245" s="88" t="s">
        <v>768</v>
      </c>
      <c r="H245" s="88" t="s">
        <v>846</v>
      </c>
      <c r="I245" s="95">
        <v>2.1366999999999998</v>
      </c>
      <c r="J245" s="95" t="s">
        <v>754</v>
      </c>
      <c r="K245" s="92" t="s">
        <v>610</v>
      </c>
    </row>
    <row r="246" spans="1:11" x14ac:dyDescent="0.2">
      <c r="B246" s="85">
        <v>312</v>
      </c>
      <c r="C246" s="88" t="s">
        <v>223</v>
      </c>
      <c r="D246" s="88" t="s">
        <v>752</v>
      </c>
      <c r="E246" s="88" t="s">
        <v>847</v>
      </c>
      <c r="F246" s="88"/>
      <c r="G246" s="88" t="s">
        <v>768</v>
      </c>
      <c r="H246" s="88" t="s">
        <v>846</v>
      </c>
      <c r="I246" s="95">
        <v>1.0781000000000001</v>
      </c>
      <c r="J246" s="95" t="s">
        <v>754</v>
      </c>
      <c r="K246" s="92" t="s">
        <v>610</v>
      </c>
    </row>
    <row r="247" spans="1:11" x14ac:dyDescent="0.2">
      <c r="B247" s="86">
        <v>315</v>
      </c>
      <c r="C247" s="89" t="s">
        <v>224</v>
      </c>
      <c r="D247" s="89" t="s">
        <v>759</v>
      </c>
      <c r="E247" s="89" t="s">
        <v>845</v>
      </c>
      <c r="F247" s="89"/>
      <c r="G247" s="89" t="s">
        <v>768</v>
      </c>
      <c r="H247" s="89" t="s">
        <v>846</v>
      </c>
      <c r="I247" s="96">
        <v>0.4365</v>
      </c>
      <c r="J247" s="96" t="s">
        <v>754</v>
      </c>
      <c r="K247" s="93" t="s">
        <v>610</v>
      </c>
    </row>
    <row r="248" spans="1:11" x14ac:dyDescent="0.2">
      <c r="B248" s="84">
        <v>316</v>
      </c>
      <c r="C248" s="90" t="s">
        <v>225</v>
      </c>
      <c r="D248" s="90" t="s">
        <v>759</v>
      </c>
      <c r="E248" s="90" t="s">
        <v>845</v>
      </c>
      <c r="F248" s="90"/>
      <c r="G248" s="90" t="s">
        <v>768</v>
      </c>
      <c r="H248" s="90" t="s">
        <v>846</v>
      </c>
      <c r="I248" s="94">
        <v>0.53439999999999999</v>
      </c>
      <c r="J248" s="94" t="s">
        <v>754</v>
      </c>
      <c r="K248" s="91" t="s">
        <v>610</v>
      </c>
    </row>
    <row r="249" spans="1:11" x14ac:dyDescent="0.2">
      <c r="B249" s="85">
        <v>317</v>
      </c>
      <c r="C249" s="88" t="s">
        <v>226</v>
      </c>
      <c r="D249" s="88" t="s">
        <v>759</v>
      </c>
      <c r="E249" s="88" t="s">
        <v>845</v>
      </c>
      <c r="F249" s="88"/>
      <c r="G249" s="88" t="s">
        <v>768</v>
      </c>
      <c r="H249" s="88" t="s">
        <v>846</v>
      </c>
      <c r="I249" s="95">
        <v>0.60499999999999998</v>
      </c>
      <c r="J249" s="95" t="s">
        <v>754</v>
      </c>
      <c r="K249" s="92" t="s">
        <v>610</v>
      </c>
    </row>
    <row r="250" spans="1:11" x14ac:dyDescent="0.2">
      <c r="B250" s="85">
        <v>318</v>
      </c>
      <c r="C250" s="88" t="s">
        <v>227</v>
      </c>
      <c r="D250" s="88" t="s">
        <v>759</v>
      </c>
      <c r="E250" s="88" t="s">
        <v>845</v>
      </c>
      <c r="F250" s="88"/>
      <c r="G250" s="88" t="s">
        <v>768</v>
      </c>
      <c r="H250" s="88" t="s">
        <v>846</v>
      </c>
      <c r="I250" s="95">
        <v>0.75239999999999996</v>
      </c>
      <c r="J250" s="95" t="s">
        <v>754</v>
      </c>
      <c r="K250" s="92" t="s">
        <v>610</v>
      </c>
    </row>
    <row r="251" spans="1:11" x14ac:dyDescent="0.2">
      <c r="B251" s="85">
        <v>319</v>
      </c>
      <c r="C251" s="88" t="s">
        <v>228</v>
      </c>
      <c r="D251" s="88" t="s">
        <v>759</v>
      </c>
      <c r="E251" s="88" t="s">
        <v>845</v>
      </c>
      <c r="F251" s="88"/>
      <c r="G251" s="88" t="s">
        <v>768</v>
      </c>
      <c r="H251" s="88" t="s">
        <v>846</v>
      </c>
      <c r="I251" s="95">
        <v>0.61019999999999996</v>
      </c>
      <c r="J251" s="95" t="s">
        <v>754</v>
      </c>
      <c r="K251" s="92" t="s">
        <v>610</v>
      </c>
    </row>
    <row r="252" spans="1:11" x14ac:dyDescent="0.2">
      <c r="B252" s="86">
        <v>320</v>
      </c>
      <c r="C252" s="89" t="s">
        <v>229</v>
      </c>
      <c r="D252" s="89" t="s">
        <v>759</v>
      </c>
      <c r="E252" s="89" t="s">
        <v>845</v>
      </c>
      <c r="F252" s="89"/>
      <c r="G252" s="89" t="s">
        <v>768</v>
      </c>
      <c r="H252" s="89" t="s">
        <v>846</v>
      </c>
      <c r="I252" s="96">
        <v>0.35649999999999998</v>
      </c>
      <c r="J252" s="96" t="s">
        <v>754</v>
      </c>
      <c r="K252" s="93" t="s">
        <v>610</v>
      </c>
    </row>
    <row r="253" spans="1:11" x14ac:dyDescent="0.2">
      <c r="B253" s="84">
        <v>321</v>
      </c>
      <c r="C253" s="90" t="s">
        <v>230</v>
      </c>
      <c r="D253" s="90" t="s">
        <v>759</v>
      </c>
      <c r="E253" s="90" t="s">
        <v>845</v>
      </c>
      <c r="F253" s="90"/>
      <c r="G253" s="90" t="s">
        <v>768</v>
      </c>
      <c r="H253" s="90" t="s">
        <v>846</v>
      </c>
      <c r="I253" s="94">
        <v>0.75029999999999997</v>
      </c>
      <c r="J253" s="94" t="s">
        <v>754</v>
      </c>
      <c r="K253" s="91" t="s">
        <v>610</v>
      </c>
    </row>
    <row r="254" spans="1:11" x14ac:dyDescent="0.2">
      <c r="A254" s="207"/>
      <c r="B254" s="85">
        <v>322</v>
      </c>
      <c r="C254" s="88" t="s">
        <v>959</v>
      </c>
      <c r="D254" s="88" t="s">
        <v>755</v>
      </c>
      <c r="E254" s="88" t="s">
        <v>818</v>
      </c>
      <c r="F254" s="88"/>
      <c r="G254" s="88" t="s">
        <v>768</v>
      </c>
      <c r="H254" s="88" t="s">
        <v>846</v>
      </c>
      <c r="I254" s="95">
        <v>0.13289999999999999</v>
      </c>
      <c r="J254" s="95" t="s">
        <v>754</v>
      </c>
      <c r="K254" s="92" t="s">
        <v>610</v>
      </c>
    </row>
    <row r="255" spans="1:11" x14ac:dyDescent="0.2">
      <c r="B255" s="85">
        <v>323</v>
      </c>
      <c r="C255" s="88" t="s">
        <v>960</v>
      </c>
      <c r="D255" s="88" t="s">
        <v>759</v>
      </c>
      <c r="E255" s="88" t="s">
        <v>845</v>
      </c>
      <c r="F255" s="88"/>
      <c r="G255" s="88" t="s">
        <v>768</v>
      </c>
      <c r="H255" s="88" t="s">
        <v>846</v>
      </c>
      <c r="I255" s="95">
        <v>0.99160000000000004</v>
      </c>
      <c r="J255" s="95" t="s">
        <v>754</v>
      </c>
      <c r="K255" s="92" t="s">
        <v>610</v>
      </c>
    </row>
    <row r="256" spans="1:11" x14ac:dyDescent="0.2">
      <c r="A256" s="207"/>
      <c r="B256" s="85">
        <v>324</v>
      </c>
      <c r="C256" s="88" t="s">
        <v>231</v>
      </c>
      <c r="D256" s="88" t="s">
        <v>755</v>
      </c>
      <c r="E256" s="88" t="s">
        <v>818</v>
      </c>
      <c r="F256" s="88"/>
      <c r="G256" s="88" t="s">
        <v>768</v>
      </c>
      <c r="H256" s="88" t="s">
        <v>846</v>
      </c>
      <c r="I256" s="95">
        <v>8.5800000000000001E-2</v>
      </c>
      <c r="J256" s="95" t="s">
        <v>754</v>
      </c>
      <c r="K256" s="92" t="s">
        <v>610</v>
      </c>
    </row>
    <row r="257" spans="1:11" x14ac:dyDescent="0.2">
      <c r="B257" s="86">
        <v>325</v>
      </c>
      <c r="C257" s="89" t="s">
        <v>232</v>
      </c>
      <c r="D257" s="89" t="s">
        <v>755</v>
      </c>
      <c r="E257" s="89" t="s">
        <v>818</v>
      </c>
      <c r="F257" s="89"/>
      <c r="G257" s="89" t="s">
        <v>791</v>
      </c>
      <c r="H257" s="89" t="s">
        <v>1100</v>
      </c>
      <c r="I257" s="96">
        <v>0.24490000000000001</v>
      </c>
      <c r="J257" s="96" t="s">
        <v>772</v>
      </c>
      <c r="K257" s="93" t="s">
        <v>617</v>
      </c>
    </row>
    <row r="258" spans="1:11" x14ac:dyDescent="0.2">
      <c r="B258" s="84">
        <v>327</v>
      </c>
      <c r="C258" s="90" t="s">
        <v>233</v>
      </c>
      <c r="D258" s="90" t="s">
        <v>759</v>
      </c>
      <c r="E258" s="90" t="s">
        <v>845</v>
      </c>
      <c r="F258" s="90"/>
      <c r="G258" s="90" t="s">
        <v>768</v>
      </c>
      <c r="H258" s="90" t="s">
        <v>846</v>
      </c>
      <c r="I258" s="94">
        <v>1.2209000000000001</v>
      </c>
      <c r="J258" s="94" t="s">
        <v>754</v>
      </c>
      <c r="K258" s="91" t="s">
        <v>610</v>
      </c>
    </row>
    <row r="259" spans="1:11" x14ac:dyDescent="0.2">
      <c r="B259" s="85">
        <v>328</v>
      </c>
      <c r="C259" s="88" t="s">
        <v>234</v>
      </c>
      <c r="D259" s="88" t="s">
        <v>759</v>
      </c>
      <c r="E259" s="88" t="s">
        <v>845</v>
      </c>
      <c r="F259" s="88"/>
      <c r="G259" s="88" t="s">
        <v>768</v>
      </c>
      <c r="H259" s="88" t="s">
        <v>846</v>
      </c>
      <c r="I259" s="95">
        <v>1.1184000000000001</v>
      </c>
      <c r="J259" s="95" t="s">
        <v>754</v>
      </c>
      <c r="K259" s="92" t="s">
        <v>610</v>
      </c>
    </row>
    <row r="260" spans="1:11" x14ac:dyDescent="0.2">
      <c r="B260" s="85">
        <v>329</v>
      </c>
      <c r="C260" s="88" t="s">
        <v>235</v>
      </c>
      <c r="D260" s="88" t="s">
        <v>759</v>
      </c>
      <c r="E260" s="88" t="s">
        <v>845</v>
      </c>
      <c r="F260" s="88"/>
      <c r="G260" s="88" t="s">
        <v>768</v>
      </c>
      <c r="H260" s="88" t="s">
        <v>846</v>
      </c>
      <c r="I260" s="95">
        <v>1.6662999999999999</v>
      </c>
      <c r="J260" s="95" t="s">
        <v>754</v>
      </c>
      <c r="K260" s="92" t="s">
        <v>610</v>
      </c>
    </row>
    <row r="261" spans="1:11" x14ac:dyDescent="0.2">
      <c r="B261" s="85">
        <v>331</v>
      </c>
      <c r="C261" s="88" t="s">
        <v>236</v>
      </c>
      <c r="D261" s="88" t="s">
        <v>758</v>
      </c>
      <c r="E261" s="88" t="s">
        <v>826</v>
      </c>
      <c r="F261" s="88"/>
      <c r="G261" s="88" t="s">
        <v>778</v>
      </c>
      <c r="H261" s="88" t="s">
        <v>848</v>
      </c>
      <c r="I261" s="95">
        <v>1.3198000000000001</v>
      </c>
      <c r="J261" s="95" t="s">
        <v>776</v>
      </c>
      <c r="K261" s="92" t="s">
        <v>618</v>
      </c>
    </row>
    <row r="262" spans="1:11" x14ac:dyDescent="0.2">
      <c r="B262" s="86">
        <v>332</v>
      </c>
      <c r="C262" s="89" t="s">
        <v>237</v>
      </c>
      <c r="D262" s="89" t="s">
        <v>758</v>
      </c>
      <c r="E262" s="89" t="s">
        <v>826</v>
      </c>
      <c r="F262" s="89"/>
      <c r="G262" s="89" t="s">
        <v>778</v>
      </c>
      <c r="H262" s="89" t="s">
        <v>848</v>
      </c>
      <c r="I262" s="96">
        <v>3.3174000000000001</v>
      </c>
      <c r="J262" s="96" t="s">
        <v>776</v>
      </c>
      <c r="K262" s="93" t="s">
        <v>618</v>
      </c>
    </row>
    <row r="263" spans="1:11" x14ac:dyDescent="0.2">
      <c r="B263" s="84">
        <v>333</v>
      </c>
      <c r="C263" s="90" t="s">
        <v>238</v>
      </c>
      <c r="D263" s="90" t="s">
        <v>759</v>
      </c>
      <c r="E263" s="90" t="s">
        <v>845</v>
      </c>
      <c r="F263" s="90"/>
      <c r="G263" s="90" t="s">
        <v>768</v>
      </c>
      <c r="H263" s="90" t="s">
        <v>846</v>
      </c>
      <c r="I263" s="94">
        <v>1.8513999999999999</v>
      </c>
      <c r="J263" s="94" t="s">
        <v>754</v>
      </c>
      <c r="K263" s="91" t="s">
        <v>610</v>
      </c>
    </row>
    <row r="264" spans="1:11" x14ac:dyDescent="0.2">
      <c r="B264" s="85">
        <v>335</v>
      </c>
      <c r="C264" s="88" t="s">
        <v>961</v>
      </c>
      <c r="D264" s="88" t="s">
        <v>770</v>
      </c>
      <c r="E264" s="88" t="s">
        <v>840</v>
      </c>
      <c r="F264" s="88"/>
      <c r="G264" s="88" t="s">
        <v>763</v>
      </c>
      <c r="H264" s="88" t="s">
        <v>841</v>
      </c>
      <c r="I264" s="95">
        <v>0.80840000000000001</v>
      </c>
      <c r="J264" s="95" t="s">
        <v>1121</v>
      </c>
      <c r="K264" s="92" t="s">
        <v>615</v>
      </c>
    </row>
    <row r="265" spans="1:11" x14ac:dyDescent="0.2">
      <c r="B265" s="85">
        <v>336</v>
      </c>
      <c r="C265" s="88" t="s">
        <v>962</v>
      </c>
      <c r="D265" s="88" t="s">
        <v>770</v>
      </c>
      <c r="E265" s="88" t="s">
        <v>840</v>
      </c>
      <c r="F265" s="88"/>
      <c r="G265" s="88" t="s">
        <v>763</v>
      </c>
      <c r="H265" s="88" t="s">
        <v>841</v>
      </c>
      <c r="I265" s="95">
        <v>12.851699999999999</v>
      </c>
      <c r="J265" s="95" t="s">
        <v>1121</v>
      </c>
      <c r="K265" s="92" t="s">
        <v>615</v>
      </c>
    </row>
    <row r="266" spans="1:11" x14ac:dyDescent="0.2">
      <c r="B266" s="85">
        <v>337</v>
      </c>
      <c r="C266" s="88" t="s">
        <v>963</v>
      </c>
      <c r="D266" s="88" t="s">
        <v>770</v>
      </c>
      <c r="E266" s="88" t="s">
        <v>840</v>
      </c>
      <c r="F266" s="88"/>
      <c r="G266" s="88" t="s">
        <v>763</v>
      </c>
      <c r="H266" s="88" t="s">
        <v>841</v>
      </c>
      <c r="I266" s="95">
        <v>45.407299999999999</v>
      </c>
      <c r="J266" s="95" t="s">
        <v>1121</v>
      </c>
      <c r="K266" s="92" t="s">
        <v>615</v>
      </c>
    </row>
    <row r="267" spans="1:11" x14ac:dyDescent="0.2">
      <c r="B267" s="86">
        <v>340</v>
      </c>
      <c r="C267" s="89" t="s">
        <v>239</v>
      </c>
      <c r="D267" s="89" t="s">
        <v>754</v>
      </c>
      <c r="E267" s="89" t="s">
        <v>816</v>
      </c>
      <c r="F267" s="89"/>
      <c r="G267" s="89" t="s">
        <v>778</v>
      </c>
      <c r="H267" s="89" t="s">
        <v>848</v>
      </c>
      <c r="I267" s="96">
        <v>0.97919999999999996</v>
      </c>
      <c r="J267" s="96" t="s">
        <v>1121</v>
      </c>
      <c r="K267" s="93" t="s">
        <v>615</v>
      </c>
    </row>
    <row r="268" spans="1:11" x14ac:dyDescent="0.2">
      <c r="B268" s="84">
        <v>343</v>
      </c>
      <c r="C268" s="90" t="s">
        <v>240</v>
      </c>
      <c r="D268" s="90" t="s">
        <v>754</v>
      </c>
      <c r="E268" s="90" t="s">
        <v>816</v>
      </c>
      <c r="F268" s="90"/>
      <c r="G268" s="90" t="s">
        <v>763</v>
      </c>
      <c r="H268" s="90" t="s">
        <v>841</v>
      </c>
      <c r="I268" s="94">
        <v>0.65210000000000001</v>
      </c>
      <c r="J268" s="94" t="s">
        <v>1121</v>
      </c>
      <c r="K268" s="91" t="s">
        <v>615</v>
      </c>
    </row>
    <row r="269" spans="1:11" x14ac:dyDescent="0.2">
      <c r="B269" s="85">
        <v>346</v>
      </c>
      <c r="C269" s="88" t="s">
        <v>241</v>
      </c>
      <c r="D269" s="88" t="s">
        <v>751</v>
      </c>
      <c r="E269" s="88" t="s">
        <v>819</v>
      </c>
      <c r="F269" s="88"/>
      <c r="G269" s="88" t="s">
        <v>763</v>
      </c>
      <c r="H269" s="88" t="s">
        <v>841</v>
      </c>
      <c r="I269" s="95">
        <v>19.294</v>
      </c>
      <c r="J269" s="95" t="s">
        <v>1121</v>
      </c>
      <c r="K269" s="92" t="s">
        <v>615</v>
      </c>
    </row>
    <row r="270" spans="1:11" x14ac:dyDescent="0.2">
      <c r="B270" s="85">
        <v>347</v>
      </c>
      <c r="C270" s="88" t="s">
        <v>242</v>
      </c>
      <c r="D270" s="88" t="s">
        <v>754</v>
      </c>
      <c r="E270" s="88" t="s">
        <v>816</v>
      </c>
      <c r="F270" s="88"/>
      <c r="G270" s="88" t="s">
        <v>763</v>
      </c>
      <c r="H270" s="88" t="s">
        <v>841</v>
      </c>
      <c r="I270" s="95">
        <v>1.7037</v>
      </c>
      <c r="J270" s="95" t="s">
        <v>1121</v>
      </c>
      <c r="K270" s="92" t="s">
        <v>615</v>
      </c>
    </row>
    <row r="271" spans="1:11" x14ac:dyDescent="0.2">
      <c r="B271" s="85">
        <v>348</v>
      </c>
      <c r="C271" s="88" t="s">
        <v>243</v>
      </c>
      <c r="D271" s="88" t="s">
        <v>754</v>
      </c>
      <c r="E271" s="88" t="s">
        <v>816</v>
      </c>
      <c r="F271" s="88"/>
      <c r="G271" s="88" t="s">
        <v>763</v>
      </c>
      <c r="H271" s="88" t="s">
        <v>841</v>
      </c>
      <c r="I271" s="95">
        <v>5.1003999999999996</v>
      </c>
      <c r="J271" s="95" t="s">
        <v>1121</v>
      </c>
      <c r="K271" s="92" t="s">
        <v>615</v>
      </c>
    </row>
    <row r="272" spans="1:11" x14ac:dyDescent="0.2">
      <c r="A272" s="207"/>
      <c r="B272" s="86">
        <v>350</v>
      </c>
      <c r="C272" s="89" t="s">
        <v>964</v>
      </c>
      <c r="D272" s="89" t="s">
        <v>755</v>
      </c>
      <c r="E272" s="89" t="s">
        <v>818</v>
      </c>
      <c r="F272" s="89" t="s">
        <v>750</v>
      </c>
      <c r="G272" s="89" t="s">
        <v>802</v>
      </c>
      <c r="H272" s="89" t="s">
        <v>1101</v>
      </c>
      <c r="I272" s="96">
        <v>0.82550000000000001</v>
      </c>
      <c r="J272" s="96" t="s">
        <v>795</v>
      </c>
      <c r="K272" s="93" t="s">
        <v>619</v>
      </c>
    </row>
    <row r="273" spans="2:11" x14ac:dyDescent="0.2">
      <c r="B273" s="84">
        <v>352</v>
      </c>
      <c r="C273" s="90" t="s">
        <v>244</v>
      </c>
      <c r="D273" s="90" t="s">
        <v>756</v>
      </c>
      <c r="E273" s="90" t="s">
        <v>1099</v>
      </c>
      <c r="F273" s="90"/>
      <c r="G273" s="90" t="s">
        <v>802</v>
      </c>
      <c r="H273" s="90" t="s">
        <v>1101</v>
      </c>
      <c r="I273" s="94">
        <v>3.7646999999999999</v>
      </c>
      <c r="J273" s="94" t="s">
        <v>795</v>
      </c>
      <c r="K273" s="91" t="s">
        <v>619</v>
      </c>
    </row>
    <row r="274" spans="2:11" x14ac:dyDescent="0.2">
      <c r="B274" s="85">
        <v>353</v>
      </c>
      <c r="C274" s="88" t="s">
        <v>245</v>
      </c>
      <c r="D274" s="88" t="s">
        <v>756</v>
      </c>
      <c r="E274" s="88" t="s">
        <v>1099</v>
      </c>
      <c r="F274" s="88"/>
      <c r="G274" s="88" t="s">
        <v>802</v>
      </c>
      <c r="H274" s="88" t="s">
        <v>1101</v>
      </c>
      <c r="I274" s="95">
        <v>0.36430000000000001</v>
      </c>
      <c r="J274" s="95" t="s">
        <v>795</v>
      </c>
      <c r="K274" s="92" t="s">
        <v>619</v>
      </c>
    </row>
    <row r="275" spans="2:11" x14ac:dyDescent="0.2">
      <c r="B275" s="85">
        <v>354</v>
      </c>
      <c r="C275" s="88" t="s">
        <v>246</v>
      </c>
      <c r="D275" s="88" t="s">
        <v>756</v>
      </c>
      <c r="E275" s="88" t="s">
        <v>1099</v>
      </c>
      <c r="F275" s="88"/>
      <c r="G275" s="88" t="s">
        <v>802</v>
      </c>
      <c r="H275" s="88" t="s">
        <v>1101</v>
      </c>
      <c r="I275" s="95">
        <v>1.3627</v>
      </c>
      <c r="J275" s="95" t="s">
        <v>795</v>
      </c>
      <c r="K275" s="92" t="s">
        <v>619</v>
      </c>
    </row>
    <row r="276" spans="2:11" x14ac:dyDescent="0.2">
      <c r="B276" s="85">
        <v>355</v>
      </c>
      <c r="C276" s="88" t="s">
        <v>247</v>
      </c>
      <c r="D276" s="88" t="s">
        <v>756</v>
      </c>
      <c r="E276" s="88" t="s">
        <v>1099</v>
      </c>
      <c r="F276" s="88"/>
      <c r="G276" s="88" t="s">
        <v>802</v>
      </c>
      <c r="H276" s="88" t="s">
        <v>1101</v>
      </c>
      <c r="I276" s="95">
        <v>1.6858</v>
      </c>
      <c r="J276" s="95" t="s">
        <v>795</v>
      </c>
      <c r="K276" s="92" t="s">
        <v>619</v>
      </c>
    </row>
    <row r="277" spans="2:11" x14ac:dyDescent="0.2">
      <c r="B277" s="86">
        <v>356</v>
      </c>
      <c r="C277" s="89" t="s">
        <v>248</v>
      </c>
      <c r="D277" s="89" t="s">
        <v>756</v>
      </c>
      <c r="E277" s="89" t="s">
        <v>1099</v>
      </c>
      <c r="F277" s="89"/>
      <c r="G277" s="89" t="s">
        <v>802</v>
      </c>
      <c r="H277" s="89" t="s">
        <v>1101</v>
      </c>
      <c r="I277" s="96">
        <v>0.73829999999999996</v>
      </c>
      <c r="J277" s="96" t="s">
        <v>795</v>
      </c>
      <c r="K277" s="93" t="s">
        <v>619</v>
      </c>
    </row>
    <row r="278" spans="2:11" x14ac:dyDescent="0.2">
      <c r="B278" s="84">
        <v>357</v>
      </c>
      <c r="C278" s="90" t="s">
        <v>249</v>
      </c>
      <c r="D278" s="90" t="s">
        <v>756</v>
      </c>
      <c r="E278" s="90" t="s">
        <v>1099</v>
      </c>
      <c r="F278" s="90"/>
      <c r="G278" s="90" t="s">
        <v>802</v>
      </c>
      <c r="H278" s="90" t="s">
        <v>1101</v>
      </c>
      <c r="I278" s="94">
        <v>0.91279999999999994</v>
      </c>
      <c r="J278" s="94" t="s">
        <v>795</v>
      </c>
      <c r="K278" s="91" t="s">
        <v>619</v>
      </c>
    </row>
    <row r="279" spans="2:11" x14ac:dyDescent="0.2">
      <c r="B279" s="85">
        <v>358</v>
      </c>
      <c r="C279" s="88" t="s">
        <v>250</v>
      </c>
      <c r="D279" s="88" t="s">
        <v>756</v>
      </c>
      <c r="E279" s="88" t="s">
        <v>1099</v>
      </c>
      <c r="F279" s="88"/>
      <c r="G279" s="88" t="s">
        <v>802</v>
      </c>
      <c r="H279" s="88" t="s">
        <v>1101</v>
      </c>
      <c r="I279" s="95">
        <v>1.0871</v>
      </c>
      <c r="J279" s="95" t="s">
        <v>795</v>
      </c>
      <c r="K279" s="92" t="s">
        <v>619</v>
      </c>
    </row>
    <row r="280" spans="2:11" x14ac:dyDescent="0.2">
      <c r="B280" s="85">
        <v>359</v>
      </c>
      <c r="C280" s="88" t="s">
        <v>251</v>
      </c>
      <c r="D280" s="88" t="s">
        <v>756</v>
      </c>
      <c r="E280" s="88" t="s">
        <v>1099</v>
      </c>
      <c r="F280" s="88"/>
      <c r="G280" s="88" t="s">
        <v>802</v>
      </c>
      <c r="H280" s="88" t="s">
        <v>1101</v>
      </c>
      <c r="I280" s="95">
        <v>0.20519999999999999</v>
      </c>
      <c r="J280" s="95" t="s">
        <v>795</v>
      </c>
      <c r="K280" s="92" t="s">
        <v>619</v>
      </c>
    </row>
    <row r="281" spans="2:11" x14ac:dyDescent="0.2">
      <c r="B281" s="85">
        <v>360</v>
      </c>
      <c r="C281" s="88" t="s">
        <v>252</v>
      </c>
      <c r="D281" s="88" t="s">
        <v>756</v>
      </c>
      <c r="E281" s="88" t="s">
        <v>1099</v>
      </c>
      <c r="F281" s="88"/>
      <c r="G281" s="88" t="s">
        <v>802</v>
      </c>
      <c r="H281" s="88" t="s">
        <v>1101</v>
      </c>
      <c r="I281" s="95">
        <v>1.0710999999999999</v>
      </c>
      <c r="J281" s="95" t="s">
        <v>795</v>
      </c>
      <c r="K281" s="92" t="s">
        <v>619</v>
      </c>
    </row>
    <row r="282" spans="2:11" x14ac:dyDescent="0.2">
      <c r="B282" s="86">
        <v>361</v>
      </c>
      <c r="C282" s="89" t="s">
        <v>253</v>
      </c>
      <c r="D282" s="89" t="s">
        <v>756</v>
      </c>
      <c r="E282" s="89" t="s">
        <v>1099</v>
      </c>
      <c r="F282" s="89"/>
      <c r="G282" s="89" t="s">
        <v>802</v>
      </c>
      <c r="H282" s="89" t="s">
        <v>1101</v>
      </c>
      <c r="I282" s="96">
        <v>6.2754000000000003</v>
      </c>
      <c r="J282" s="96" t="s">
        <v>795</v>
      </c>
      <c r="K282" s="93" t="s">
        <v>619</v>
      </c>
    </row>
    <row r="283" spans="2:11" x14ac:dyDescent="0.2">
      <c r="B283" s="84">
        <v>362</v>
      </c>
      <c r="C283" s="90" t="s">
        <v>254</v>
      </c>
      <c r="D283" s="90" t="s">
        <v>756</v>
      </c>
      <c r="E283" s="90" t="s">
        <v>1099</v>
      </c>
      <c r="F283" s="90"/>
      <c r="G283" s="90" t="s">
        <v>802</v>
      </c>
      <c r="H283" s="90" t="s">
        <v>1101</v>
      </c>
      <c r="I283" s="94">
        <v>6.7968999999999999</v>
      </c>
      <c r="J283" s="94" t="s">
        <v>795</v>
      </c>
      <c r="K283" s="91" t="s">
        <v>619</v>
      </c>
    </row>
    <row r="284" spans="2:11" x14ac:dyDescent="0.2">
      <c r="B284" s="85">
        <v>363</v>
      </c>
      <c r="C284" s="88" t="s">
        <v>255</v>
      </c>
      <c r="D284" s="88" t="s">
        <v>756</v>
      </c>
      <c r="E284" s="88" t="s">
        <v>1099</v>
      </c>
      <c r="F284" s="88"/>
      <c r="G284" s="88" t="s">
        <v>802</v>
      </c>
      <c r="H284" s="88" t="s">
        <v>1101</v>
      </c>
      <c r="I284" s="95">
        <v>7.4766000000000004</v>
      </c>
      <c r="J284" s="95" t="s">
        <v>795</v>
      </c>
      <c r="K284" s="92" t="s">
        <v>619</v>
      </c>
    </row>
    <row r="285" spans="2:11" x14ac:dyDescent="0.2">
      <c r="B285" s="85">
        <v>364</v>
      </c>
      <c r="C285" s="88" t="s">
        <v>256</v>
      </c>
      <c r="D285" s="88" t="s">
        <v>756</v>
      </c>
      <c r="E285" s="88" t="s">
        <v>1099</v>
      </c>
      <c r="F285" s="88"/>
      <c r="G285" s="88" t="s">
        <v>802</v>
      </c>
      <c r="H285" s="88" t="s">
        <v>1101</v>
      </c>
      <c r="I285" s="95">
        <v>0.50039999999999996</v>
      </c>
      <c r="J285" s="95" t="s">
        <v>795</v>
      </c>
      <c r="K285" s="92" t="s">
        <v>619</v>
      </c>
    </row>
    <row r="286" spans="2:11" x14ac:dyDescent="0.2">
      <c r="B286" s="85">
        <v>365</v>
      </c>
      <c r="C286" s="88" t="s">
        <v>257</v>
      </c>
      <c r="D286" s="88" t="s">
        <v>756</v>
      </c>
      <c r="E286" s="88" t="s">
        <v>1099</v>
      </c>
      <c r="F286" s="88"/>
      <c r="G286" s="88" t="s">
        <v>802</v>
      </c>
      <c r="H286" s="88" t="s">
        <v>1101</v>
      </c>
      <c r="I286" s="95">
        <v>0.89990000000000003</v>
      </c>
      <c r="J286" s="95" t="s">
        <v>795</v>
      </c>
      <c r="K286" s="92" t="s">
        <v>619</v>
      </c>
    </row>
    <row r="287" spans="2:11" x14ac:dyDescent="0.2">
      <c r="B287" s="86">
        <v>366</v>
      </c>
      <c r="C287" s="89" t="s">
        <v>258</v>
      </c>
      <c r="D287" s="89" t="s">
        <v>756</v>
      </c>
      <c r="E287" s="89" t="s">
        <v>1099</v>
      </c>
      <c r="F287" s="89"/>
      <c r="G287" s="89" t="s">
        <v>802</v>
      </c>
      <c r="H287" s="89" t="s">
        <v>1101</v>
      </c>
      <c r="I287" s="96">
        <v>0.90649999999999997</v>
      </c>
      <c r="J287" s="96" t="s">
        <v>795</v>
      </c>
      <c r="K287" s="93" t="s">
        <v>619</v>
      </c>
    </row>
    <row r="288" spans="2:11" x14ac:dyDescent="0.2">
      <c r="B288" s="84">
        <v>367</v>
      </c>
      <c r="C288" s="90" t="s">
        <v>965</v>
      </c>
      <c r="D288" s="90" t="s">
        <v>756</v>
      </c>
      <c r="E288" s="90" t="s">
        <v>1099</v>
      </c>
      <c r="F288" s="90"/>
      <c r="G288" s="90" t="s">
        <v>780</v>
      </c>
      <c r="H288" s="90" t="s">
        <v>839</v>
      </c>
      <c r="I288" s="94">
        <v>4.2782</v>
      </c>
      <c r="J288" s="94" t="s">
        <v>788</v>
      </c>
      <c r="K288" s="91" t="s">
        <v>612</v>
      </c>
    </row>
    <row r="289" spans="1:11" x14ac:dyDescent="0.2">
      <c r="B289" s="85">
        <v>368</v>
      </c>
      <c r="C289" s="88" t="s">
        <v>966</v>
      </c>
      <c r="D289" s="88" t="s">
        <v>756</v>
      </c>
      <c r="E289" s="88" t="s">
        <v>1099</v>
      </c>
      <c r="F289" s="88"/>
      <c r="G289" s="88" t="s">
        <v>780</v>
      </c>
      <c r="H289" s="88" t="s">
        <v>839</v>
      </c>
      <c r="I289" s="95">
        <v>6.4965999999999999</v>
      </c>
      <c r="J289" s="95" t="s">
        <v>788</v>
      </c>
      <c r="K289" s="92" t="s">
        <v>612</v>
      </c>
    </row>
    <row r="290" spans="1:11" x14ac:dyDescent="0.2">
      <c r="B290" s="85">
        <v>369</v>
      </c>
      <c r="C290" s="88" t="s">
        <v>967</v>
      </c>
      <c r="D290" s="88" t="s">
        <v>756</v>
      </c>
      <c r="E290" s="88" t="s">
        <v>1099</v>
      </c>
      <c r="F290" s="88"/>
      <c r="G290" s="88" t="s">
        <v>780</v>
      </c>
      <c r="H290" s="88" t="s">
        <v>839</v>
      </c>
      <c r="I290" s="95">
        <v>9.7768999999999995</v>
      </c>
      <c r="J290" s="95" t="s">
        <v>788</v>
      </c>
      <c r="K290" s="92" t="s">
        <v>612</v>
      </c>
    </row>
    <row r="291" spans="1:11" x14ac:dyDescent="0.2">
      <c r="B291" s="85">
        <v>371</v>
      </c>
      <c r="C291" s="88" t="s">
        <v>259</v>
      </c>
      <c r="D291" s="88" t="s">
        <v>756</v>
      </c>
      <c r="E291" s="88" t="s">
        <v>1099</v>
      </c>
      <c r="F291" s="88"/>
      <c r="G291" s="88" t="s">
        <v>802</v>
      </c>
      <c r="H291" s="88" t="s">
        <v>1101</v>
      </c>
      <c r="I291" s="95">
        <v>4.8080999999999996</v>
      </c>
      <c r="J291" s="95" t="s">
        <v>795</v>
      </c>
      <c r="K291" s="92" t="s">
        <v>619</v>
      </c>
    </row>
    <row r="292" spans="1:11" x14ac:dyDescent="0.2">
      <c r="A292" s="207"/>
      <c r="B292" s="86">
        <v>372</v>
      </c>
      <c r="C292" s="89" t="s">
        <v>260</v>
      </c>
      <c r="D292" s="89" t="s">
        <v>755</v>
      </c>
      <c r="E292" s="89" t="s">
        <v>818</v>
      </c>
      <c r="F292" s="89" t="s">
        <v>750</v>
      </c>
      <c r="G292" s="89" t="s">
        <v>802</v>
      </c>
      <c r="H292" s="89" t="s">
        <v>1101</v>
      </c>
      <c r="I292" s="96">
        <v>0.1477</v>
      </c>
      <c r="J292" s="96" t="s">
        <v>795</v>
      </c>
      <c r="K292" s="93" t="s">
        <v>619</v>
      </c>
    </row>
    <row r="293" spans="1:11" x14ac:dyDescent="0.2">
      <c r="A293" s="207"/>
      <c r="B293" s="84">
        <v>373</v>
      </c>
      <c r="C293" s="90" t="s">
        <v>968</v>
      </c>
      <c r="D293" s="90" t="s">
        <v>755</v>
      </c>
      <c r="E293" s="90" t="s">
        <v>818</v>
      </c>
      <c r="F293" s="90" t="s">
        <v>750</v>
      </c>
      <c r="G293" s="90" t="s">
        <v>802</v>
      </c>
      <c r="H293" s="90" t="s">
        <v>1101</v>
      </c>
      <c r="I293" s="94">
        <v>0.1095</v>
      </c>
      <c r="J293" s="94" t="s">
        <v>795</v>
      </c>
      <c r="K293" s="91" t="s">
        <v>619</v>
      </c>
    </row>
    <row r="294" spans="1:11" x14ac:dyDescent="0.2">
      <c r="A294" s="207"/>
      <c r="B294" s="85">
        <v>374</v>
      </c>
      <c r="C294" s="88" t="s">
        <v>969</v>
      </c>
      <c r="D294" s="88" t="s">
        <v>755</v>
      </c>
      <c r="E294" s="88" t="s">
        <v>818</v>
      </c>
      <c r="F294" s="88" t="s">
        <v>750</v>
      </c>
      <c r="G294" s="88" t="s">
        <v>802</v>
      </c>
      <c r="H294" s="88" t="s">
        <v>1101</v>
      </c>
      <c r="I294" s="95">
        <v>0.41839999999999999</v>
      </c>
      <c r="J294" s="95" t="s">
        <v>795</v>
      </c>
      <c r="K294" s="92" t="s">
        <v>619</v>
      </c>
    </row>
    <row r="295" spans="1:11" x14ac:dyDescent="0.2">
      <c r="A295" s="207"/>
      <c r="B295" s="85">
        <v>375</v>
      </c>
      <c r="C295" s="88" t="s">
        <v>261</v>
      </c>
      <c r="D295" s="88" t="s">
        <v>755</v>
      </c>
      <c r="E295" s="88" t="s">
        <v>818</v>
      </c>
      <c r="F295" s="88" t="s">
        <v>750</v>
      </c>
      <c r="G295" s="88" t="s">
        <v>802</v>
      </c>
      <c r="H295" s="88" t="s">
        <v>1101</v>
      </c>
      <c r="I295" s="95">
        <v>0.1249</v>
      </c>
      <c r="J295" s="95" t="s">
        <v>795</v>
      </c>
      <c r="K295" s="92" t="s">
        <v>619</v>
      </c>
    </row>
    <row r="296" spans="1:11" x14ac:dyDescent="0.2">
      <c r="A296" s="207"/>
      <c r="B296" s="85">
        <v>376</v>
      </c>
      <c r="C296" s="88" t="s">
        <v>262</v>
      </c>
      <c r="D296" s="88" t="s">
        <v>755</v>
      </c>
      <c r="E296" s="88" t="s">
        <v>818</v>
      </c>
      <c r="F296" s="88" t="s">
        <v>750</v>
      </c>
      <c r="G296" s="88" t="s">
        <v>802</v>
      </c>
      <c r="H296" s="88" t="s">
        <v>1101</v>
      </c>
      <c r="I296" s="95">
        <v>0.37509999999999999</v>
      </c>
      <c r="J296" s="95" t="s">
        <v>795</v>
      </c>
      <c r="K296" s="92" t="s">
        <v>619</v>
      </c>
    </row>
    <row r="297" spans="1:11" x14ac:dyDescent="0.2">
      <c r="A297" s="207"/>
      <c r="B297" s="86">
        <v>377</v>
      </c>
      <c r="C297" s="89" t="s">
        <v>263</v>
      </c>
      <c r="D297" s="89" t="s">
        <v>755</v>
      </c>
      <c r="E297" s="89" t="s">
        <v>818</v>
      </c>
      <c r="F297" s="89" t="s">
        <v>750</v>
      </c>
      <c r="G297" s="89" t="s">
        <v>802</v>
      </c>
      <c r="H297" s="89" t="s">
        <v>1101</v>
      </c>
      <c r="I297" s="96">
        <v>0.39389999999999997</v>
      </c>
      <c r="J297" s="96" t="s">
        <v>772</v>
      </c>
      <c r="K297" s="93" t="s">
        <v>617</v>
      </c>
    </row>
    <row r="298" spans="1:11" x14ac:dyDescent="0.2">
      <c r="B298" s="84">
        <v>378</v>
      </c>
      <c r="C298" s="90" t="s">
        <v>264</v>
      </c>
      <c r="D298" s="90" t="s">
        <v>756</v>
      </c>
      <c r="E298" s="90" t="s">
        <v>1099</v>
      </c>
      <c r="F298" s="90"/>
      <c r="G298" s="90" t="s">
        <v>802</v>
      </c>
      <c r="H298" s="90" t="s">
        <v>1101</v>
      </c>
      <c r="I298" s="94">
        <v>3.9948000000000001</v>
      </c>
      <c r="J298" s="94" t="s">
        <v>795</v>
      </c>
      <c r="K298" s="91" t="s">
        <v>619</v>
      </c>
    </row>
    <row r="299" spans="1:11" x14ac:dyDescent="0.2">
      <c r="B299" s="85">
        <v>379</v>
      </c>
      <c r="C299" s="88" t="s">
        <v>265</v>
      </c>
      <c r="D299" s="88" t="s">
        <v>756</v>
      </c>
      <c r="E299" s="88" t="s">
        <v>1099</v>
      </c>
      <c r="F299" s="88"/>
      <c r="G299" s="88" t="s">
        <v>802</v>
      </c>
      <c r="H299" s="88" t="s">
        <v>1101</v>
      </c>
      <c r="I299" s="95">
        <v>4.8080999999999996</v>
      </c>
      <c r="J299" s="95" t="s">
        <v>795</v>
      </c>
      <c r="K299" s="92" t="s">
        <v>619</v>
      </c>
    </row>
    <row r="300" spans="1:11" x14ac:dyDescent="0.2">
      <c r="A300" s="207"/>
      <c r="B300" s="85">
        <v>380</v>
      </c>
      <c r="C300" s="88" t="s">
        <v>266</v>
      </c>
      <c r="D300" s="88" t="s">
        <v>755</v>
      </c>
      <c r="E300" s="88" t="s">
        <v>818</v>
      </c>
      <c r="F300" s="88" t="s">
        <v>750</v>
      </c>
      <c r="G300" s="88" t="s">
        <v>777</v>
      </c>
      <c r="H300" s="88" t="s">
        <v>267</v>
      </c>
      <c r="I300" s="95">
        <v>7.7799999999999994E-2</v>
      </c>
      <c r="J300" s="95" t="s">
        <v>775</v>
      </c>
      <c r="K300" s="92" t="s">
        <v>267</v>
      </c>
    </row>
    <row r="301" spans="1:11" x14ac:dyDescent="0.2">
      <c r="B301" s="85">
        <v>381</v>
      </c>
      <c r="C301" s="88" t="s">
        <v>268</v>
      </c>
      <c r="D301" s="88" t="s">
        <v>756</v>
      </c>
      <c r="E301" s="88" t="s">
        <v>1099</v>
      </c>
      <c r="F301" s="88"/>
      <c r="G301" s="88" t="s">
        <v>802</v>
      </c>
      <c r="H301" s="88" t="s">
        <v>1101</v>
      </c>
      <c r="I301" s="95">
        <v>4.6146000000000003</v>
      </c>
      <c r="J301" s="95" t="s">
        <v>795</v>
      </c>
      <c r="K301" s="92" t="s">
        <v>619</v>
      </c>
    </row>
    <row r="302" spans="1:11" x14ac:dyDescent="0.2">
      <c r="B302" s="86">
        <v>382</v>
      </c>
      <c r="C302" s="89" t="s">
        <v>269</v>
      </c>
      <c r="D302" s="89" t="s">
        <v>756</v>
      </c>
      <c r="E302" s="89" t="s">
        <v>1099</v>
      </c>
      <c r="F302" s="89"/>
      <c r="G302" s="89" t="s">
        <v>802</v>
      </c>
      <c r="H302" s="89" t="s">
        <v>1101</v>
      </c>
      <c r="I302" s="96">
        <v>5.0761000000000003</v>
      </c>
      <c r="J302" s="96" t="s">
        <v>795</v>
      </c>
      <c r="K302" s="93" t="s">
        <v>619</v>
      </c>
    </row>
    <row r="303" spans="1:11" x14ac:dyDescent="0.2">
      <c r="B303" s="84">
        <v>384</v>
      </c>
      <c r="C303" s="90" t="s">
        <v>270</v>
      </c>
      <c r="D303" s="90" t="s">
        <v>755</v>
      </c>
      <c r="E303" s="90" t="s">
        <v>818</v>
      </c>
      <c r="F303" s="90" t="s">
        <v>750</v>
      </c>
      <c r="G303" s="90" t="s">
        <v>759</v>
      </c>
      <c r="H303" s="90" t="s">
        <v>271</v>
      </c>
      <c r="I303" s="94">
        <v>0.2117</v>
      </c>
      <c r="J303" s="94" t="s">
        <v>798</v>
      </c>
      <c r="K303" s="91" t="s">
        <v>271</v>
      </c>
    </row>
    <row r="304" spans="1:11" x14ac:dyDescent="0.2">
      <c r="B304" s="85">
        <v>385</v>
      </c>
      <c r="C304" s="88" t="s">
        <v>970</v>
      </c>
      <c r="D304" s="88" t="s">
        <v>755</v>
      </c>
      <c r="E304" s="88" t="s">
        <v>818</v>
      </c>
      <c r="F304" s="88" t="s">
        <v>750</v>
      </c>
      <c r="G304" s="88" t="s">
        <v>759</v>
      </c>
      <c r="H304" s="88" t="s">
        <v>271</v>
      </c>
      <c r="I304" s="95">
        <v>0.14899999999999999</v>
      </c>
      <c r="J304" s="95" t="s">
        <v>798</v>
      </c>
      <c r="K304" s="92" t="s">
        <v>271</v>
      </c>
    </row>
    <row r="305" spans="1:11" x14ac:dyDescent="0.2">
      <c r="B305" s="85">
        <v>386</v>
      </c>
      <c r="C305" s="88" t="s">
        <v>971</v>
      </c>
      <c r="D305" s="88" t="s">
        <v>755</v>
      </c>
      <c r="E305" s="88" t="s">
        <v>818</v>
      </c>
      <c r="F305" s="88"/>
      <c r="G305" s="88" t="s">
        <v>759</v>
      </c>
      <c r="H305" s="88" t="s">
        <v>271</v>
      </c>
      <c r="I305" s="95">
        <v>0.4985</v>
      </c>
      <c r="J305" s="95" t="s">
        <v>798</v>
      </c>
      <c r="K305" s="92" t="s">
        <v>271</v>
      </c>
    </row>
    <row r="306" spans="1:11" x14ac:dyDescent="0.2">
      <c r="B306" s="85">
        <v>387</v>
      </c>
      <c r="C306" s="88" t="s">
        <v>972</v>
      </c>
      <c r="D306" s="88" t="s">
        <v>755</v>
      </c>
      <c r="E306" s="88" t="s">
        <v>818</v>
      </c>
      <c r="F306" s="88"/>
      <c r="G306" s="88" t="s">
        <v>759</v>
      </c>
      <c r="H306" s="88" t="s">
        <v>271</v>
      </c>
      <c r="I306" s="95">
        <v>1.1437999999999999</v>
      </c>
      <c r="J306" s="95" t="s">
        <v>798</v>
      </c>
      <c r="K306" s="92" t="s">
        <v>271</v>
      </c>
    </row>
    <row r="307" spans="1:11" x14ac:dyDescent="0.2">
      <c r="B307" s="86">
        <v>388</v>
      </c>
      <c r="C307" s="89" t="s">
        <v>272</v>
      </c>
      <c r="D307" s="89" t="s">
        <v>755</v>
      </c>
      <c r="E307" s="89" t="s">
        <v>818</v>
      </c>
      <c r="F307" s="89"/>
      <c r="G307" s="89" t="s">
        <v>759</v>
      </c>
      <c r="H307" s="89" t="s">
        <v>271</v>
      </c>
      <c r="I307" s="96">
        <v>0.52400000000000002</v>
      </c>
      <c r="J307" s="96" t="s">
        <v>798</v>
      </c>
      <c r="K307" s="93" t="s">
        <v>271</v>
      </c>
    </row>
    <row r="308" spans="1:11" x14ac:dyDescent="0.2">
      <c r="B308" s="84">
        <v>389</v>
      </c>
      <c r="C308" s="90" t="s">
        <v>273</v>
      </c>
      <c r="D308" s="90" t="s">
        <v>755</v>
      </c>
      <c r="E308" s="90" t="s">
        <v>818</v>
      </c>
      <c r="F308" s="90" t="s">
        <v>750</v>
      </c>
      <c r="G308" s="90" t="s">
        <v>754</v>
      </c>
      <c r="H308" s="90" t="s">
        <v>844</v>
      </c>
      <c r="I308" s="94">
        <v>0.42259999999999998</v>
      </c>
      <c r="J308" s="94" t="s">
        <v>758</v>
      </c>
      <c r="K308" s="91" t="s">
        <v>616</v>
      </c>
    </row>
    <row r="309" spans="1:11" x14ac:dyDescent="0.2">
      <c r="A309" s="207"/>
      <c r="B309" s="85">
        <v>390</v>
      </c>
      <c r="C309" s="88" t="s">
        <v>274</v>
      </c>
      <c r="D309" s="88" t="s">
        <v>755</v>
      </c>
      <c r="E309" s="88" t="s">
        <v>818</v>
      </c>
      <c r="F309" s="88" t="s">
        <v>750</v>
      </c>
      <c r="G309" s="88" t="s">
        <v>785</v>
      </c>
      <c r="H309" s="88" t="s">
        <v>124</v>
      </c>
      <c r="I309" s="95">
        <v>1.5599999999999999E-2</v>
      </c>
      <c r="J309" s="95" t="s">
        <v>792</v>
      </c>
      <c r="K309" s="92" t="s">
        <v>124</v>
      </c>
    </row>
    <row r="310" spans="1:11" x14ac:dyDescent="0.2">
      <c r="A310" s="207"/>
      <c r="B310" s="85">
        <v>391</v>
      </c>
      <c r="C310" s="88" t="s">
        <v>275</v>
      </c>
      <c r="D310" s="88" t="s">
        <v>755</v>
      </c>
      <c r="E310" s="88" t="s">
        <v>818</v>
      </c>
      <c r="F310" s="88" t="s">
        <v>750</v>
      </c>
      <c r="G310" s="88" t="s">
        <v>785</v>
      </c>
      <c r="H310" s="88" t="s">
        <v>124</v>
      </c>
      <c r="I310" s="95">
        <v>0.1211</v>
      </c>
      <c r="J310" s="95" t="s">
        <v>792</v>
      </c>
      <c r="K310" s="92" t="s">
        <v>124</v>
      </c>
    </row>
    <row r="311" spans="1:11" x14ac:dyDescent="0.2">
      <c r="A311" s="207"/>
      <c r="B311" s="85">
        <v>392</v>
      </c>
      <c r="C311" s="88" t="s">
        <v>276</v>
      </c>
      <c r="D311" s="88" t="s">
        <v>755</v>
      </c>
      <c r="E311" s="88" t="s">
        <v>818</v>
      </c>
      <c r="F311" s="88" t="s">
        <v>750</v>
      </c>
      <c r="G311" s="88" t="s">
        <v>785</v>
      </c>
      <c r="H311" s="88" t="s">
        <v>124</v>
      </c>
      <c r="I311" s="95">
        <v>6.3799999999999996E-2</v>
      </c>
      <c r="J311" s="95" t="s">
        <v>792</v>
      </c>
      <c r="K311" s="92" t="s">
        <v>124</v>
      </c>
    </row>
    <row r="312" spans="1:11" x14ac:dyDescent="0.2">
      <c r="A312" s="207"/>
      <c r="B312" s="86">
        <v>393</v>
      </c>
      <c r="C312" s="89" t="s">
        <v>277</v>
      </c>
      <c r="D312" s="89" t="s">
        <v>755</v>
      </c>
      <c r="E312" s="89" t="s">
        <v>818</v>
      </c>
      <c r="F312" s="89" t="s">
        <v>750</v>
      </c>
      <c r="G312" s="89" t="s">
        <v>785</v>
      </c>
      <c r="H312" s="89" t="s">
        <v>124</v>
      </c>
      <c r="I312" s="96">
        <v>0.19689999999999999</v>
      </c>
      <c r="J312" s="96" t="s">
        <v>792</v>
      </c>
      <c r="K312" s="93" t="s">
        <v>124</v>
      </c>
    </row>
    <row r="313" spans="1:11" x14ac:dyDescent="0.2">
      <c r="B313" s="84">
        <v>394</v>
      </c>
      <c r="C313" s="90" t="s">
        <v>278</v>
      </c>
      <c r="D313" s="90" t="s">
        <v>755</v>
      </c>
      <c r="E313" s="90" t="s">
        <v>818</v>
      </c>
      <c r="F313" s="90" t="s">
        <v>750</v>
      </c>
      <c r="G313" s="90" t="s">
        <v>759</v>
      </c>
      <c r="H313" s="90" t="s">
        <v>271</v>
      </c>
      <c r="I313" s="94">
        <v>3.4700000000000002E-2</v>
      </c>
      <c r="J313" s="94" t="s">
        <v>798</v>
      </c>
      <c r="K313" s="91" t="s">
        <v>271</v>
      </c>
    </row>
    <row r="314" spans="1:11" x14ac:dyDescent="0.2">
      <c r="B314" s="85">
        <v>395</v>
      </c>
      <c r="C314" s="88" t="s">
        <v>279</v>
      </c>
      <c r="D314" s="88" t="s">
        <v>755</v>
      </c>
      <c r="E314" s="88" t="s">
        <v>818</v>
      </c>
      <c r="F314" s="88" t="s">
        <v>750</v>
      </c>
      <c r="G314" s="88" t="s">
        <v>759</v>
      </c>
      <c r="H314" s="88" t="s">
        <v>271</v>
      </c>
      <c r="I314" s="95">
        <v>0.1152</v>
      </c>
      <c r="J314" s="95" t="s">
        <v>798</v>
      </c>
      <c r="K314" s="92" t="s">
        <v>271</v>
      </c>
    </row>
    <row r="315" spans="1:11" x14ac:dyDescent="0.2">
      <c r="B315" s="85">
        <v>396</v>
      </c>
      <c r="C315" s="88" t="s">
        <v>280</v>
      </c>
      <c r="D315" s="88" t="s">
        <v>755</v>
      </c>
      <c r="E315" s="88" t="s">
        <v>818</v>
      </c>
      <c r="F315" s="88" t="s">
        <v>750</v>
      </c>
      <c r="G315" s="88" t="s">
        <v>759</v>
      </c>
      <c r="H315" s="88" t="s">
        <v>271</v>
      </c>
      <c r="I315" s="95">
        <v>2.4899999999999999E-2</v>
      </c>
      <c r="J315" s="95" t="s">
        <v>798</v>
      </c>
      <c r="K315" s="92" t="s">
        <v>271</v>
      </c>
    </row>
    <row r="316" spans="1:11" x14ac:dyDescent="0.2">
      <c r="B316" s="85">
        <v>397</v>
      </c>
      <c r="C316" s="88" t="s">
        <v>281</v>
      </c>
      <c r="D316" s="88" t="s">
        <v>755</v>
      </c>
      <c r="E316" s="88" t="s">
        <v>818</v>
      </c>
      <c r="F316" s="88" t="s">
        <v>750</v>
      </c>
      <c r="G316" s="88" t="s">
        <v>759</v>
      </c>
      <c r="H316" s="88" t="s">
        <v>271</v>
      </c>
      <c r="I316" s="95">
        <v>9.1300000000000006E-2</v>
      </c>
      <c r="J316" s="95" t="s">
        <v>798</v>
      </c>
      <c r="K316" s="92" t="s">
        <v>271</v>
      </c>
    </row>
    <row r="317" spans="1:11" x14ac:dyDescent="0.2">
      <c r="B317" s="86">
        <v>398</v>
      </c>
      <c r="C317" s="89" t="s">
        <v>282</v>
      </c>
      <c r="D317" s="89" t="s">
        <v>755</v>
      </c>
      <c r="E317" s="89" t="s">
        <v>818</v>
      </c>
      <c r="F317" s="89" t="s">
        <v>750</v>
      </c>
      <c r="G317" s="89" t="s">
        <v>759</v>
      </c>
      <c r="H317" s="89" t="s">
        <v>271</v>
      </c>
      <c r="I317" s="96">
        <v>4.2000000000000003E-2</v>
      </c>
      <c r="J317" s="96" t="s">
        <v>798</v>
      </c>
      <c r="K317" s="93" t="s">
        <v>271</v>
      </c>
    </row>
    <row r="318" spans="1:11" x14ac:dyDescent="0.2">
      <c r="B318" s="84">
        <v>399</v>
      </c>
      <c r="C318" s="90" t="s">
        <v>283</v>
      </c>
      <c r="D318" s="90" t="s">
        <v>755</v>
      </c>
      <c r="E318" s="90" t="s">
        <v>818</v>
      </c>
      <c r="F318" s="90" t="s">
        <v>750</v>
      </c>
      <c r="G318" s="90" t="s">
        <v>759</v>
      </c>
      <c r="H318" s="90" t="s">
        <v>271</v>
      </c>
      <c r="I318" s="94">
        <v>0.1002</v>
      </c>
      <c r="J318" s="94" t="s">
        <v>798</v>
      </c>
      <c r="K318" s="91" t="s">
        <v>271</v>
      </c>
    </row>
    <row r="319" spans="1:11" x14ac:dyDescent="0.2">
      <c r="B319" s="85">
        <v>400</v>
      </c>
      <c r="C319" s="88" t="s">
        <v>284</v>
      </c>
      <c r="D319" s="88" t="s">
        <v>755</v>
      </c>
      <c r="E319" s="88" t="s">
        <v>818</v>
      </c>
      <c r="F319" s="88" t="s">
        <v>750</v>
      </c>
      <c r="G319" s="88" t="s">
        <v>759</v>
      </c>
      <c r="H319" s="88" t="s">
        <v>271</v>
      </c>
      <c r="I319" s="95">
        <v>3.6999999999999998E-2</v>
      </c>
      <c r="J319" s="95" t="s">
        <v>798</v>
      </c>
      <c r="K319" s="92" t="s">
        <v>271</v>
      </c>
    </row>
    <row r="320" spans="1:11" x14ac:dyDescent="0.2">
      <c r="B320" s="85">
        <v>401</v>
      </c>
      <c r="C320" s="88" t="s">
        <v>285</v>
      </c>
      <c r="D320" s="88" t="s">
        <v>755</v>
      </c>
      <c r="E320" s="88" t="s">
        <v>818</v>
      </c>
      <c r="F320" s="88" t="s">
        <v>750</v>
      </c>
      <c r="G320" s="88" t="s">
        <v>759</v>
      </c>
      <c r="H320" s="88" t="s">
        <v>271</v>
      </c>
      <c r="I320" s="95">
        <v>9.2999999999999999E-2</v>
      </c>
      <c r="J320" s="95" t="s">
        <v>798</v>
      </c>
      <c r="K320" s="92" t="s">
        <v>271</v>
      </c>
    </row>
    <row r="321" spans="1:11" x14ac:dyDescent="0.2">
      <c r="B321" s="85">
        <v>402</v>
      </c>
      <c r="C321" s="88" t="s">
        <v>286</v>
      </c>
      <c r="D321" s="88" t="s">
        <v>755</v>
      </c>
      <c r="E321" s="88" t="s">
        <v>818</v>
      </c>
      <c r="F321" s="88" t="s">
        <v>750</v>
      </c>
      <c r="G321" s="88" t="s">
        <v>759</v>
      </c>
      <c r="H321" s="88" t="s">
        <v>271</v>
      </c>
      <c r="I321" s="95">
        <v>1.7100000000000001E-2</v>
      </c>
      <c r="J321" s="95" t="s">
        <v>798</v>
      </c>
      <c r="K321" s="92" t="s">
        <v>271</v>
      </c>
    </row>
    <row r="322" spans="1:11" x14ac:dyDescent="0.2">
      <c r="B322" s="86">
        <v>403</v>
      </c>
      <c r="C322" s="89" t="s">
        <v>287</v>
      </c>
      <c r="D322" s="89" t="s">
        <v>755</v>
      </c>
      <c r="E322" s="89" t="s">
        <v>818</v>
      </c>
      <c r="F322" s="89" t="s">
        <v>750</v>
      </c>
      <c r="G322" s="89" t="s">
        <v>759</v>
      </c>
      <c r="H322" s="89" t="s">
        <v>271</v>
      </c>
      <c r="I322" s="96">
        <v>2.8299999999999999E-2</v>
      </c>
      <c r="J322" s="96" t="s">
        <v>798</v>
      </c>
      <c r="K322" s="93" t="s">
        <v>271</v>
      </c>
    </row>
    <row r="323" spans="1:11" x14ac:dyDescent="0.2">
      <c r="B323" s="84">
        <v>404</v>
      </c>
      <c r="C323" s="90" t="s">
        <v>288</v>
      </c>
      <c r="D323" s="90" t="s">
        <v>755</v>
      </c>
      <c r="E323" s="90" t="s">
        <v>818</v>
      </c>
      <c r="F323" s="90" t="s">
        <v>750</v>
      </c>
      <c r="G323" s="90" t="s">
        <v>759</v>
      </c>
      <c r="H323" s="90" t="s">
        <v>271</v>
      </c>
      <c r="I323" s="94">
        <v>3.7199999999999997E-2</v>
      </c>
      <c r="J323" s="94" t="s">
        <v>798</v>
      </c>
      <c r="K323" s="91" t="s">
        <v>271</v>
      </c>
    </row>
    <row r="324" spans="1:11" x14ac:dyDescent="0.2">
      <c r="B324" s="85">
        <v>405</v>
      </c>
      <c r="C324" s="88" t="s">
        <v>289</v>
      </c>
      <c r="D324" s="88" t="s">
        <v>755</v>
      </c>
      <c r="E324" s="88" t="s">
        <v>818</v>
      </c>
      <c r="F324" s="88" t="s">
        <v>750</v>
      </c>
      <c r="G324" s="88" t="s">
        <v>759</v>
      </c>
      <c r="H324" s="88" t="s">
        <v>271</v>
      </c>
      <c r="I324" s="95">
        <v>3.5900000000000001E-2</v>
      </c>
      <c r="J324" s="95" t="s">
        <v>798</v>
      </c>
      <c r="K324" s="92" t="s">
        <v>271</v>
      </c>
    </row>
    <row r="325" spans="1:11" x14ac:dyDescent="0.2">
      <c r="B325" s="85">
        <v>406</v>
      </c>
      <c r="C325" s="88" t="s">
        <v>290</v>
      </c>
      <c r="D325" s="88" t="s">
        <v>755</v>
      </c>
      <c r="E325" s="88" t="s">
        <v>818</v>
      </c>
      <c r="F325" s="88" t="s">
        <v>750</v>
      </c>
      <c r="G325" s="88" t="s">
        <v>759</v>
      </c>
      <c r="H325" s="88" t="s">
        <v>271</v>
      </c>
      <c r="I325" s="95">
        <v>1.2699999999999999E-2</v>
      </c>
      <c r="J325" s="95" t="s">
        <v>798</v>
      </c>
      <c r="K325" s="92" t="s">
        <v>271</v>
      </c>
    </row>
    <row r="326" spans="1:11" x14ac:dyDescent="0.2">
      <c r="B326" s="85">
        <v>407</v>
      </c>
      <c r="C326" s="88" t="s">
        <v>291</v>
      </c>
      <c r="D326" s="88" t="s">
        <v>755</v>
      </c>
      <c r="E326" s="88" t="s">
        <v>818</v>
      </c>
      <c r="F326" s="88" t="s">
        <v>750</v>
      </c>
      <c r="G326" s="88" t="s">
        <v>759</v>
      </c>
      <c r="H326" s="88" t="s">
        <v>271</v>
      </c>
      <c r="I326" s="95">
        <v>7.46E-2</v>
      </c>
      <c r="J326" s="95" t="s">
        <v>798</v>
      </c>
      <c r="K326" s="92" t="s">
        <v>271</v>
      </c>
    </row>
    <row r="327" spans="1:11" x14ac:dyDescent="0.2">
      <c r="B327" s="86">
        <v>408</v>
      </c>
      <c r="C327" s="89" t="s">
        <v>292</v>
      </c>
      <c r="D327" s="89" t="s">
        <v>755</v>
      </c>
      <c r="E327" s="89" t="s">
        <v>818</v>
      </c>
      <c r="F327" s="89" t="s">
        <v>750</v>
      </c>
      <c r="G327" s="89" t="s">
        <v>759</v>
      </c>
      <c r="H327" s="89" t="s">
        <v>271</v>
      </c>
      <c r="I327" s="96">
        <v>1.9199999999999998E-2</v>
      </c>
      <c r="J327" s="96" t="s">
        <v>798</v>
      </c>
      <c r="K327" s="93" t="s">
        <v>271</v>
      </c>
    </row>
    <row r="328" spans="1:11" x14ac:dyDescent="0.2">
      <c r="B328" s="84">
        <v>409</v>
      </c>
      <c r="C328" s="90" t="s">
        <v>293</v>
      </c>
      <c r="D328" s="90" t="s">
        <v>755</v>
      </c>
      <c r="E328" s="90" t="s">
        <v>818</v>
      </c>
      <c r="F328" s="90" t="s">
        <v>750</v>
      </c>
      <c r="G328" s="90" t="s">
        <v>759</v>
      </c>
      <c r="H328" s="90" t="s">
        <v>271</v>
      </c>
      <c r="I328" s="94">
        <v>4.2900000000000001E-2</v>
      </c>
      <c r="J328" s="94" t="s">
        <v>798</v>
      </c>
      <c r="K328" s="91" t="s">
        <v>271</v>
      </c>
    </row>
    <row r="329" spans="1:11" x14ac:dyDescent="0.2">
      <c r="B329" s="85">
        <v>410</v>
      </c>
      <c r="C329" s="88" t="s">
        <v>294</v>
      </c>
      <c r="D329" s="88" t="s">
        <v>755</v>
      </c>
      <c r="E329" s="88" t="s">
        <v>818</v>
      </c>
      <c r="F329" s="88" t="s">
        <v>750</v>
      </c>
      <c r="G329" s="88" t="s">
        <v>759</v>
      </c>
      <c r="H329" s="88" t="s">
        <v>271</v>
      </c>
      <c r="I329" s="95">
        <v>9.4999999999999998E-3</v>
      </c>
      <c r="J329" s="95" t="s">
        <v>798</v>
      </c>
      <c r="K329" s="92" t="s">
        <v>271</v>
      </c>
    </row>
    <row r="330" spans="1:11" x14ac:dyDescent="0.2">
      <c r="A330" s="207"/>
      <c r="B330" s="85">
        <v>412</v>
      </c>
      <c r="C330" s="88" t="s">
        <v>973</v>
      </c>
      <c r="D330" s="88" t="s">
        <v>755</v>
      </c>
      <c r="E330" s="88" t="s">
        <v>818</v>
      </c>
      <c r="F330" s="88" t="s">
        <v>750</v>
      </c>
      <c r="G330" s="88" t="s">
        <v>755</v>
      </c>
      <c r="H330" s="88" t="s">
        <v>823</v>
      </c>
      <c r="I330" s="95">
        <v>0.1923</v>
      </c>
      <c r="J330" s="95" t="s">
        <v>755</v>
      </c>
      <c r="K330" s="92" t="s">
        <v>593</v>
      </c>
    </row>
    <row r="331" spans="1:11" x14ac:dyDescent="0.2">
      <c r="A331" s="207"/>
      <c r="B331" s="85">
        <v>413</v>
      </c>
      <c r="C331" s="88" t="s">
        <v>295</v>
      </c>
      <c r="D331" s="88" t="s">
        <v>755</v>
      </c>
      <c r="E331" s="88" t="s">
        <v>818</v>
      </c>
      <c r="F331" s="88" t="s">
        <v>750</v>
      </c>
      <c r="G331" s="88" t="s">
        <v>760</v>
      </c>
      <c r="H331" s="88" t="s">
        <v>822</v>
      </c>
      <c r="I331" s="95">
        <v>9.2299999999999993E-2</v>
      </c>
      <c r="J331" s="95" t="s">
        <v>767</v>
      </c>
      <c r="K331" s="92" t="s">
        <v>598</v>
      </c>
    </row>
    <row r="332" spans="1:11" x14ac:dyDescent="0.2">
      <c r="B332" s="86">
        <v>414</v>
      </c>
      <c r="C332" s="89" t="s">
        <v>296</v>
      </c>
      <c r="D332" s="89" t="s">
        <v>755</v>
      </c>
      <c r="E332" s="89" t="s">
        <v>818</v>
      </c>
      <c r="F332" s="89"/>
      <c r="G332" s="89" t="s">
        <v>791</v>
      </c>
      <c r="H332" s="89" t="s">
        <v>1100</v>
      </c>
      <c r="I332" s="96">
        <v>9.7000000000000003E-2</v>
      </c>
      <c r="J332" s="96" t="s">
        <v>772</v>
      </c>
      <c r="K332" s="93" t="s">
        <v>617</v>
      </c>
    </row>
    <row r="333" spans="1:11" x14ac:dyDescent="0.2">
      <c r="B333" s="84">
        <v>415</v>
      </c>
      <c r="C333" s="90" t="s">
        <v>297</v>
      </c>
      <c r="D333" s="90" t="s">
        <v>755</v>
      </c>
      <c r="E333" s="90" t="s">
        <v>818</v>
      </c>
      <c r="F333" s="90"/>
      <c r="G333" s="90" t="s">
        <v>791</v>
      </c>
      <c r="H333" s="90" t="s">
        <v>1100</v>
      </c>
      <c r="I333" s="94">
        <v>0.3926</v>
      </c>
      <c r="J333" s="94" t="s">
        <v>772</v>
      </c>
      <c r="K333" s="91" t="s">
        <v>617</v>
      </c>
    </row>
    <row r="334" spans="1:11" x14ac:dyDescent="0.2">
      <c r="A334" s="207"/>
      <c r="B334" s="85">
        <v>417</v>
      </c>
      <c r="C334" s="88" t="s">
        <v>298</v>
      </c>
      <c r="D334" s="88" t="s">
        <v>755</v>
      </c>
      <c r="E334" s="88" t="s">
        <v>818</v>
      </c>
      <c r="F334" s="88" t="s">
        <v>750</v>
      </c>
      <c r="G334" s="88" t="s">
        <v>765</v>
      </c>
      <c r="H334" s="88" t="s">
        <v>837</v>
      </c>
      <c r="I334" s="95">
        <v>0.6694</v>
      </c>
      <c r="J334" s="95" t="s">
        <v>1122</v>
      </c>
      <c r="K334" s="92" t="s">
        <v>620</v>
      </c>
    </row>
    <row r="335" spans="1:11" x14ac:dyDescent="0.2">
      <c r="B335" s="85">
        <v>418</v>
      </c>
      <c r="C335" s="88" t="s">
        <v>299</v>
      </c>
      <c r="D335" s="88" t="s">
        <v>755</v>
      </c>
      <c r="E335" s="88" t="s">
        <v>818</v>
      </c>
      <c r="F335" s="88" t="s">
        <v>750</v>
      </c>
      <c r="G335" s="88" t="s">
        <v>756</v>
      </c>
      <c r="H335" s="88" t="s">
        <v>831</v>
      </c>
      <c r="I335" s="95">
        <v>0.2316</v>
      </c>
      <c r="J335" s="95" t="s">
        <v>767</v>
      </c>
      <c r="K335" s="92" t="s">
        <v>598</v>
      </c>
    </row>
    <row r="336" spans="1:11" x14ac:dyDescent="0.2">
      <c r="A336" s="207"/>
      <c r="B336" s="85">
        <v>419</v>
      </c>
      <c r="C336" s="88" t="s">
        <v>974</v>
      </c>
      <c r="D336" s="88" t="s">
        <v>755</v>
      </c>
      <c r="E336" s="88" t="s">
        <v>818</v>
      </c>
      <c r="F336" s="88" t="s">
        <v>750</v>
      </c>
      <c r="G336" s="88" t="s">
        <v>772</v>
      </c>
      <c r="H336" s="88" t="s">
        <v>833</v>
      </c>
      <c r="I336" s="95">
        <v>0.25879999999999997</v>
      </c>
      <c r="J336" s="95" t="s">
        <v>785</v>
      </c>
      <c r="K336" s="92" t="s">
        <v>602</v>
      </c>
    </row>
    <row r="337" spans="1:11" x14ac:dyDescent="0.2">
      <c r="B337" s="86">
        <v>420</v>
      </c>
      <c r="C337" s="89" t="s">
        <v>975</v>
      </c>
      <c r="D337" s="89" t="s">
        <v>755</v>
      </c>
      <c r="E337" s="89" t="s">
        <v>818</v>
      </c>
      <c r="F337" s="89" t="s">
        <v>750</v>
      </c>
      <c r="G337" s="89" t="s">
        <v>756</v>
      </c>
      <c r="H337" s="89" t="s">
        <v>831</v>
      </c>
      <c r="I337" s="96">
        <v>0.5272</v>
      </c>
      <c r="J337" s="96" t="s">
        <v>767</v>
      </c>
      <c r="K337" s="93" t="s">
        <v>598</v>
      </c>
    </row>
    <row r="338" spans="1:11" x14ac:dyDescent="0.2">
      <c r="A338" s="207"/>
      <c r="B338" s="84">
        <v>423</v>
      </c>
      <c r="C338" s="90" t="s">
        <v>300</v>
      </c>
      <c r="D338" s="90" t="s">
        <v>755</v>
      </c>
      <c r="E338" s="90" t="s">
        <v>818</v>
      </c>
      <c r="F338" s="90" t="s">
        <v>750</v>
      </c>
      <c r="G338" s="90" t="s">
        <v>760</v>
      </c>
      <c r="H338" s="90" t="s">
        <v>822</v>
      </c>
      <c r="I338" s="94">
        <v>2.3613</v>
      </c>
      <c r="J338" s="94" t="s">
        <v>800</v>
      </c>
      <c r="K338" s="91" t="s">
        <v>599</v>
      </c>
    </row>
    <row r="339" spans="1:11" x14ac:dyDescent="0.2">
      <c r="B339" s="85">
        <v>427</v>
      </c>
      <c r="C339" s="88" t="s">
        <v>301</v>
      </c>
      <c r="D339" s="88" t="s">
        <v>755</v>
      </c>
      <c r="E339" s="88" t="s">
        <v>818</v>
      </c>
      <c r="F339" s="88" t="s">
        <v>750</v>
      </c>
      <c r="G339" s="88" t="s">
        <v>756</v>
      </c>
      <c r="H339" s="88" t="s">
        <v>831</v>
      </c>
      <c r="I339" s="95">
        <v>0.38390000000000002</v>
      </c>
      <c r="J339" s="95" t="s">
        <v>800</v>
      </c>
      <c r="K339" s="92" t="s">
        <v>599</v>
      </c>
    </row>
    <row r="340" spans="1:11" x14ac:dyDescent="0.2">
      <c r="B340" s="85">
        <v>428</v>
      </c>
      <c r="C340" s="88" t="s">
        <v>302</v>
      </c>
      <c r="D340" s="88" t="s">
        <v>755</v>
      </c>
      <c r="E340" s="88" t="s">
        <v>818</v>
      </c>
      <c r="F340" s="88" t="s">
        <v>750</v>
      </c>
      <c r="G340" s="88" t="s">
        <v>791</v>
      </c>
      <c r="H340" s="88" t="s">
        <v>1100</v>
      </c>
      <c r="I340" s="95">
        <v>0.2487</v>
      </c>
      <c r="J340" s="95" t="s">
        <v>772</v>
      </c>
      <c r="K340" s="92" t="s">
        <v>617</v>
      </c>
    </row>
    <row r="341" spans="1:11" x14ac:dyDescent="0.2">
      <c r="B341" s="85">
        <v>429</v>
      </c>
      <c r="C341" s="88" t="s">
        <v>303</v>
      </c>
      <c r="D341" s="88" t="s">
        <v>755</v>
      </c>
      <c r="E341" s="88" t="s">
        <v>818</v>
      </c>
      <c r="F341" s="88" t="s">
        <v>750</v>
      </c>
      <c r="G341" s="88" t="s">
        <v>791</v>
      </c>
      <c r="H341" s="88" t="s">
        <v>1100</v>
      </c>
      <c r="I341" s="95">
        <v>0.1431</v>
      </c>
      <c r="J341" s="95" t="s">
        <v>772</v>
      </c>
      <c r="K341" s="92" t="s">
        <v>617</v>
      </c>
    </row>
    <row r="342" spans="1:11" x14ac:dyDescent="0.2">
      <c r="B342" s="86">
        <v>430</v>
      </c>
      <c r="C342" s="89" t="s">
        <v>304</v>
      </c>
      <c r="D342" s="89" t="s">
        <v>770</v>
      </c>
      <c r="E342" s="89" t="s">
        <v>840</v>
      </c>
      <c r="F342" s="89"/>
      <c r="G342" s="89" t="s">
        <v>758</v>
      </c>
      <c r="H342" s="89" t="s">
        <v>849</v>
      </c>
      <c r="I342" s="96">
        <v>0</v>
      </c>
      <c r="J342" s="96" t="s">
        <v>1123</v>
      </c>
      <c r="K342" s="93" t="s">
        <v>621</v>
      </c>
    </row>
    <row r="343" spans="1:11" x14ac:dyDescent="0.2">
      <c r="B343" s="84">
        <v>431</v>
      </c>
      <c r="C343" s="90" t="s">
        <v>305</v>
      </c>
      <c r="D343" s="90" t="s">
        <v>770</v>
      </c>
      <c r="E343" s="90" t="s">
        <v>840</v>
      </c>
      <c r="F343" s="90"/>
      <c r="G343" s="90" t="s">
        <v>758</v>
      </c>
      <c r="H343" s="90" t="s">
        <v>849</v>
      </c>
      <c r="I343" s="94">
        <v>0.2248</v>
      </c>
      <c r="J343" s="94" t="s">
        <v>1123</v>
      </c>
      <c r="K343" s="91" t="s">
        <v>621</v>
      </c>
    </row>
    <row r="344" spans="1:11" x14ac:dyDescent="0.2">
      <c r="B344" s="85">
        <v>432</v>
      </c>
      <c r="C344" s="88" t="s">
        <v>306</v>
      </c>
      <c r="D344" s="88" t="s">
        <v>770</v>
      </c>
      <c r="E344" s="88" t="s">
        <v>840</v>
      </c>
      <c r="F344" s="88"/>
      <c r="G344" s="88" t="s">
        <v>758</v>
      </c>
      <c r="H344" s="88" t="s">
        <v>849</v>
      </c>
      <c r="I344" s="95">
        <v>0.39219999999999999</v>
      </c>
      <c r="J344" s="95" t="s">
        <v>1123</v>
      </c>
      <c r="K344" s="92" t="s">
        <v>621</v>
      </c>
    </row>
    <row r="345" spans="1:11" x14ac:dyDescent="0.2">
      <c r="B345" s="85">
        <v>433</v>
      </c>
      <c r="C345" s="88" t="s">
        <v>307</v>
      </c>
      <c r="D345" s="88" t="s">
        <v>770</v>
      </c>
      <c r="E345" s="88" t="s">
        <v>840</v>
      </c>
      <c r="F345" s="88"/>
      <c r="G345" s="88" t="s">
        <v>758</v>
      </c>
      <c r="H345" s="88" t="s">
        <v>849</v>
      </c>
      <c r="I345" s="95">
        <v>0.81459999999999999</v>
      </c>
      <c r="J345" s="95" t="s">
        <v>1123</v>
      </c>
      <c r="K345" s="92" t="s">
        <v>621</v>
      </c>
    </row>
    <row r="346" spans="1:11" x14ac:dyDescent="0.2">
      <c r="B346" s="85">
        <v>434</v>
      </c>
      <c r="C346" s="88" t="s">
        <v>308</v>
      </c>
      <c r="D346" s="88" t="s">
        <v>770</v>
      </c>
      <c r="E346" s="88" t="s">
        <v>840</v>
      </c>
      <c r="F346" s="88"/>
      <c r="G346" s="88" t="s">
        <v>758</v>
      </c>
      <c r="H346" s="88" t="s">
        <v>849</v>
      </c>
      <c r="I346" s="95">
        <v>1.4235</v>
      </c>
      <c r="J346" s="95" t="s">
        <v>1123</v>
      </c>
      <c r="K346" s="92" t="s">
        <v>621</v>
      </c>
    </row>
    <row r="347" spans="1:11" x14ac:dyDescent="0.2">
      <c r="B347" s="86">
        <v>435</v>
      </c>
      <c r="C347" s="89" t="s">
        <v>309</v>
      </c>
      <c r="D347" s="89" t="s">
        <v>770</v>
      </c>
      <c r="E347" s="89" t="s">
        <v>840</v>
      </c>
      <c r="F347" s="89" t="s">
        <v>750</v>
      </c>
      <c r="G347" s="89" t="s">
        <v>758</v>
      </c>
      <c r="H347" s="89" t="s">
        <v>849</v>
      </c>
      <c r="I347" s="96">
        <v>0</v>
      </c>
      <c r="J347" s="96" t="s">
        <v>1123</v>
      </c>
      <c r="K347" s="93" t="s">
        <v>621</v>
      </c>
    </row>
    <row r="348" spans="1:11" x14ac:dyDescent="0.2">
      <c r="B348" s="84">
        <v>436</v>
      </c>
      <c r="C348" s="90" t="s">
        <v>310</v>
      </c>
      <c r="D348" s="90" t="s">
        <v>770</v>
      </c>
      <c r="E348" s="90" t="s">
        <v>840</v>
      </c>
      <c r="F348" s="90"/>
      <c r="G348" s="90" t="s">
        <v>758</v>
      </c>
      <c r="H348" s="90" t="s">
        <v>849</v>
      </c>
      <c r="I348" s="94">
        <v>0.18429999999999999</v>
      </c>
      <c r="J348" s="94" t="s">
        <v>1123</v>
      </c>
      <c r="K348" s="91" t="s">
        <v>621</v>
      </c>
    </row>
    <row r="349" spans="1:11" x14ac:dyDescent="0.2">
      <c r="B349" s="85">
        <v>437</v>
      </c>
      <c r="C349" s="88" t="s">
        <v>311</v>
      </c>
      <c r="D349" s="88" t="s">
        <v>770</v>
      </c>
      <c r="E349" s="88" t="s">
        <v>840</v>
      </c>
      <c r="F349" s="88"/>
      <c r="G349" s="88" t="s">
        <v>758</v>
      </c>
      <c r="H349" s="88" t="s">
        <v>849</v>
      </c>
      <c r="I349" s="95">
        <v>0.49249999999999999</v>
      </c>
      <c r="J349" s="95" t="s">
        <v>1123</v>
      </c>
      <c r="K349" s="92" t="s">
        <v>621</v>
      </c>
    </row>
    <row r="350" spans="1:11" x14ac:dyDescent="0.2">
      <c r="B350" s="85">
        <v>438</v>
      </c>
      <c r="C350" s="88" t="s">
        <v>312</v>
      </c>
      <c r="D350" s="88" t="s">
        <v>770</v>
      </c>
      <c r="E350" s="88" t="s">
        <v>840</v>
      </c>
      <c r="F350" s="88"/>
      <c r="G350" s="88" t="s">
        <v>758</v>
      </c>
      <c r="H350" s="88" t="s">
        <v>849</v>
      </c>
      <c r="I350" s="95">
        <v>0.92569999999999997</v>
      </c>
      <c r="J350" s="95" t="s">
        <v>1123</v>
      </c>
      <c r="K350" s="92" t="s">
        <v>621</v>
      </c>
    </row>
    <row r="351" spans="1:11" x14ac:dyDescent="0.2">
      <c r="B351" s="85">
        <v>439</v>
      </c>
      <c r="C351" s="88" t="s">
        <v>313</v>
      </c>
      <c r="D351" s="88" t="s">
        <v>770</v>
      </c>
      <c r="E351" s="88" t="s">
        <v>840</v>
      </c>
      <c r="F351" s="88"/>
      <c r="G351" s="88" t="s">
        <v>758</v>
      </c>
      <c r="H351" s="88" t="s">
        <v>849</v>
      </c>
      <c r="I351" s="95">
        <v>1.7696000000000001</v>
      </c>
      <c r="J351" s="95" t="s">
        <v>1123</v>
      </c>
      <c r="K351" s="92" t="s">
        <v>621</v>
      </c>
    </row>
    <row r="352" spans="1:11" x14ac:dyDescent="0.2">
      <c r="B352" s="86">
        <v>440</v>
      </c>
      <c r="C352" s="89" t="s">
        <v>314</v>
      </c>
      <c r="D352" s="89" t="s">
        <v>770</v>
      </c>
      <c r="E352" s="89" t="s">
        <v>840</v>
      </c>
      <c r="F352" s="89"/>
      <c r="G352" s="89" t="s">
        <v>758</v>
      </c>
      <c r="H352" s="89" t="s">
        <v>849</v>
      </c>
      <c r="I352" s="96">
        <v>3.0503</v>
      </c>
      <c r="J352" s="96" t="s">
        <v>1123</v>
      </c>
      <c r="K352" s="93" t="s">
        <v>621</v>
      </c>
    </row>
    <row r="353" spans="1:11" x14ac:dyDescent="0.2">
      <c r="B353" s="84">
        <v>441</v>
      </c>
      <c r="C353" s="90" t="s">
        <v>315</v>
      </c>
      <c r="D353" s="90" t="s">
        <v>770</v>
      </c>
      <c r="E353" s="90" t="s">
        <v>840</v>
      </c>
      <c r="F353" s="90"/>
      <c r="G353" s="90" t="s">
        <v>758</v>
      </c>
      <c r="H353" s="90" t="s">
        <v>849</v>
      </c>
      <c r="I353" s="94">
        <v>2.3172999999999999</v>
      </c>
      <c r="J353" s="94" t="s">
        <v>1123</v>
      </c>
      <c r="K353" s="91" t="s">
        <v>621</v>
      </c>
    </row>
    <row r="354" spans="1:11" x14ac:dyDescent="0.2">
      <c r="B354" s="85">
        <v>443</v>
      </c>
      <c r="C354" s="88" t="s">
        <v>316</v>
      </c>
      <c r="D354" s="88" t="s">
        <v>770</v>
      </c>
      <c r="E354" s="88" t="s">
        <v>840</v>
      </c>
      <c r="F354" s="88"/>
      <c r="G354" s="88" t="s">
        <v>758</v>
      </c>
      <c r="H354" s="88" t="s">
        <v>849</v>
      </c>
      <c r="I354" s="95">
        <v>3.2536</v>
      </c>
      <c r="J354" s="95" t="s">
        <v>1123</v>
      </c>
      <c r="K354" s="92" t="s">
        <v>621</v>
      </c>
    </row>
    <row r="355" spans="1:11" x14ac:dyDescent="0.2">
      <c r="B355" s="85">
        <v>444</v>
      </c>
      <c r="C355" s="88" t="s">
        <v>317</v>
      </c>
      <c r="D355" s="88" t="s">
        <v>770</v>
      </c>
      <c r="E355" s="88" t="s">
        <v>840</v>
      </c>
      <c r="F355" s="88"/>
      <c r="G355" s="88" t="s">
        <v>758</v>
      </c>
      <c r="H355" s="88" t="s">
        <v>849</v>
      </c>
      <c r="I355" s="95">
        <v>4.0217000000000001</v>
      </c>
      <c r="J355" s="95" t="s">
        <v>1123</v>
      </c>
      <c r="K355" s="92" t="s">
        <v>621</v>
      </c>
    </row>
    <row r="356" spans="1:11" x14ac:dyDescent="0.2">
      <c r="B356" s="85">
        <v>448</v>
      </c>
      <c r="C356" s="88" t="s">
        <v>318</v>
      </c>
      <c r="D356" s="88" t="s">
        <v>755</v>
      </c>
      <c r="E356" s="88" t="s">
        <v>818</v>
      </c>
      <c r="F356" s="88" t="s">
        <v>750</v>
      </c>
      <c r="G356" s="88" t="s">
        <v>756</v>
      </c>
      <c r="H356" s="88" t="s">
        <v>831</v>
      </c>
      <c r="I356" s="95">
        <v>0.15359999999999999</v>
      </c>
      <c r="J356" s="95" t="s">
        <v>800</v>
      </c>
      <c r="K356" s="92" t="s">
        <v>599</v>
      </c>
    </row>
    <row r="357" spans="1:11" x14ac:dyDescent="0.2">
      <c r="B357" s="86">
        <v>449</v>
      </c>
      <c r="C357" s="89" t="s">
        <v>319</v>
      </c>
      <c r="D357" s="89" t="s">
        <v>755</v>
      </c>
      <c r="E357" s="89" t="s">
        <v>818</v>
      </c>
      <c r="F357" s="89"/>
      <c r="G357" s="89" t="s">
        <v>756</v>
      </c>
      <c r="H357" s="89" t="s">
        <v>831</v>
      </c>
      <c r="I357" s="96">
        <v>0</v>
      </c>
      <c r="J357" s="96" t="s">
        <v>800</v>
      </c>
      <c r="K357" s="93" t="s">
        <v>599</v>
      </c>
    </row>
    <row r="358" spans="1:11" x14ac:dyDescent="0.2">
      <c r="B358" s="84">
        <v>450</v>
      </c>
      <c r="C358" s="90" t="s">
        <v>320</v>
      </c>
      <c r="D358" s="90" t="s">
        <v>755</v>
      </c>
      <c r="E358" s="90" t="s">
        <v>818</v>
      </c>
      <c r="F358" s="90"/>
      <c r="G358" s="90" t="s">
        <v>756</v>
      </c>
      <c r="H358" s="90" t="s">
        <v>831</v>
      </c>
      <c r="I358" s="94">
        <v>2.9588000000000001</v>
      </c>
      <c r="J358" s="94" t="s">
        <v>800</v>
      </c>
      <c r="K358" s="91" t="s">
        <v>599</v>
      </c>
    </row>
    <row r="359" spans="1:11" x14ac:dyDescent="0.2">
      <c r="B359" s="85">
        <v>452</v>
      </c>
      <c r="C359" s="88" t="s">
        <v>321</v>
      </c>
      <c r="D359" s="88" t="s">
        <v>767</v>
      </c>
      <c r="E359" s="88" t="s">
        <v>850</v>
      </c>
      <c r="F359" s="88"/>
      <c r="G359" s="88" t="s">
        <v>927</v>
      </c>
      <c r="H359" s="88" t="s">
        <v>1102</v>
      </c>
      <c r="I359" s="95">
        <v>0</v>
      </c>
      <c r="J359" s="95" t="s">
        <v>1124</v>
      </c>
      <c r="K359" s="92" t="s">
        <v>622</v>
      </c>
    </row>
    <row r="360" spans="1:11" x14ac:dyDescent="0.2">
      <c r="B360" s="85">
        <v>453</v>
      </c>
      <c r="C360" s="88" t="s">
        <v>322</v>
      </c>
      <c r="D360" s="88" t="s">
        <v>767</v>
      </c>
      <c r="E360" s="88" t="s">
        <v>850</v>
      </c>
      <c r="F360" s="88"/>
      <c r="G360" s="88" t="s">
        <v>927</v>
      </c>
      <c r="H360" s="88" t="s">
        <v>1102</v>
      </c>
      <c r="I360" s="95">
        <v>0</v>
      </c>
      <c r="J360" s="95" t="s">
        <v>1124</v>
      </c>
      <c r="K360" s="92" t="s">
        <v>622</v>
      </c>
    </row>
    <row r="361" spans="1:11" x14ac:dyDescent="0.2">
      <c r="B361" s="85">
        <v>454</v>
      </c>
      <c r="C361" s="88" t="s">
        <v>323</v>
      </c>
      <c r="D361" s="88" t="s">
        <v>767</v>
      </c>
      <c r="E361" s="88" t="s">
        <v>850</v>
      </c>
      <c r="F361" s="88"/>
      <c r="G361" s="88" t="s">
        <v>927</v>
      </c>
      <c r="H361" s="88" t="s">
        <v>1102</v>
      </c>
      <c r="I361" s="95">
        <v>0</v>
      </c>
      <c r="J361" s="95" t="s">
        <v>1124</v>
      </c>
      <c r="K361" s="92" t="s">
        <v>622</v>
      </c>
    </row>
    <row r="362" spans="1:11" x14ac:dyDescent="0.2">
      <c r="B362" s="86">
        <v>455</v>
      </c>
      <c r="C362" s="89" t="s">
        <v>324</v>
      </c>
      <c r="D362" s="89" t="s">
        <v>767</v>
      </c>
      <c r="E362" s="89" t="s">
        <v>850</v>
      </c>
      <c r="F362" s="89" t="s">
        <v>750</v>
      </c>
      <c r="G362" s="89" t="s">
        <v>927</v>
      </c>
      <c r="H362" s="89" t="s">
        <v>1102</v>
      </c>
      <c r="I362" s="96">
        <v>0</v>
      </c>
      <c r="J362" s="96" t="s">
        <v>1124</v>
      </c>
      <c r="K362" s="93" t="s">
        <v>622</v>
      </c>
    </row>
    <row r="363" spans="1:11" x14ac:dyDescent="0.2">
      <c r="B363" s="84">
        <v>456</v>
      </c>
      <c r="C363" s="90" t="s">
        <v>325</v>
      </c>
      <c r="D363" s="90" t="s">
        <v>767</v>
      </c>
      <c r="E363" s="90" t="s">
        <v>850</v>
      </c>
      <c r="F363" s="90"/>
      <c r="G363" s="90" t="s">
        <v>927</v>
      </c>
      <c r="H363" s="90" t="s">
        <v>1102</v>
      </c>
      <c r="I363" s="94">
        <v>0</v>
      </c>
      <c r="J363" s="94" t="s">
        <v>1124</v>
      </c>
      <c r="K363" s="91" t="s">
        <v>622</v>
      </c>
    </row>
    <row r="364" spans="1:11" x14ac:dyDescent="0.2">
      <c r="A364" s="207"/>
      <c r="B364" s="85">
        <v>458</v>
      </c>
      <c r="C364" s="88" t="s">
        <v>326</v>
      </c>
      <c r="D364" s="88" t="s">
        <v>755</v>
      </c>
      <c r="E364" s="88" t="s">
        <v>818</v>
      </c>
      <c r="F364" s="88"/>
      <c r="G364" s="88" t="s">
        <v>780</v>
      </c>
      <c r="H364" s="88" t="s">
        <v>839</v>
      </c>
      <c r="I364" s="95">
        <v>7.9000000000000001E-2</v>
      </c>
      <c r="J364" s="95" t="s">
        <v>800</v>
      </c>
      <c r="K364" s="92" t="s">
        <v>599</v>
      </c>
    </row>
    <row r="365" spans="1:11" x14ac:dyDescent="0.2">
      <c r="B365" s="85">
        <v>459</v>
      </c>
      <c r="C365" s="88" t="s">
        <v>327</v>
      </c>
      <c r="D365" s="88" t="s">
        <v>755</v>
      </c>
      <c r="E365" s="88" t="s">
        <v>818</v>
      </c>
      <c r="F365" s="88" t="s">
        <v>750</v>
      </c>
      <c r="G365" s="88" t="s">
        <v>791</v>
      </c>
      <c r="H365" s="88" t="s">
        <v>1100</v>
      </c>
      <c r="I365" s="95">
        <v>0.13969999999999999</v>
      </c>
      <c r="J365" s="95" t="s">
        <v>772</v>
      </c>
      <c r="K365" s="92" t="s">
        <v>617</v>
      </c>
    </row>
    <row r="366" spans="1:11" x14ac:dyDescent="0.2">
      <c r="B366" s="85">
        <v>460</v>
      </c>
      <c r="C366" s="88" t="s">
        <v>328</v>
      </c>
      <c r="D366" s="88" t="s">
        <v>770</v>
      </c>
      <c r="E366" s="88" t="s">
        <v>840</v>
      </c>
      <c r="F366" s="88"/>
      <c r="G366" s="88" t="s">
        <v>758</v>
      </c>
      <c r="H366" s="88" t="s">
        <v>849</v>
      </c>
      <c r="I366" s="95">
        <v>4.8730000000000002</v>
      </c>
      <c r="J366" s="95" t="s">
        <v>1123</v>
      </c>
      <c r="K366" s="92" t="s">
        <v>621</v>
      </c>
    </row>
    <row r="367" spans="1:11" x14ac:dyDescent="0.2">
      <c r="B367" s="86">
        <v>461</v>
      </c>
      <c r="C367" s="89" t="s">
        <v>329</v>
      </c>
      <c r="D367" s="89" t="s">
        <v>770</v>
      </c>
      <c r="E367" s="89" t="s">
        <v>840</v>
      </c>
      <c r="F367" s="89"/>
      <c r="G367" s="89" t="s">
        <v>758</v>
      </c>
      <c r="H367" s="89" t="s">
        <v>849</v>
      </c>
      <c r="I367" s="96">
        <v>7.2557999999999998</v>
      </c>
      <c r="J367" s="96" t="s">
        <v>1123</v>
      </c>
      <c r="K367" s="93" t="s">
        <v>621</v>
      </c>
    </row>
    <row r="368" spans="1:11" x14ac:dyDescent="0.2">
      <c r="B368" s="84">
        <v>462</v>
      </c>
      <c r="C368" s="90" t="s">
        <v>330</v>
      </c>
      <c r="D368" s="90" t="s">
        <v>770</v>
      </c>
      <c r="E368" s="90" t="s">
        <v>840</v>
      </c>
      <c r="F368" s="90"/>
      <c r="G368" s="90" t="s">
        <v>758</v>
      </c>
      <c r="H368" s="90" t="s">
        <v>849</v>
      </c>
      <c r="I368" s="94">
        <v>11.758800000000001</v>
      </c>
      <c r="J368" s="94" t="s">
        <v>1123</v>
      </c>
      <c r="K368" s="91" t="s">
        <v>621</v>
      </c>
    </row>
    <row r="369" spans="1:11" x14ac:dyDescent="0.2">
      <c r="B369" s="85">
        <v>463</v>
      </c>
      <c r="C369" s="88" t="s">
        <v>331</v>
      </c>
      <c r="D369" s="88" t="s">
        <v>770</v>
      </c>
      <c r="E369" s="88" t="s">
        <v>840</v>
      </c>
      <c r="F369" s="88"/>
      <c r="G369" s="88" t="s">
        <v>758</v>
      </c>
      <c r="H369" s="88" t="s">
        <v>849</v>
      </c>
      <c r="I369" s="95">
        <v>17.406700000000001</v>
      </c>
      <c r="J369" s="95" t="s">
        <v>1123</v>
      </c>
      <c r="K369" s="92" t="s">
        <v>621</v>
      </c>
    </row>
    <row r="370" spans="1:11" x14ac:dyDescent="0.2">
      <c r="B370" s="85">
        <v>464</v>
      </c>
      <c r="C370" s="88" t="s">
        <v>332</v>
      </c>
      <c r="D370" s="88" t="s">
        <v>770</v>
      </c>
      <c r="E370" s="88" t="s">
        <v>840</v>
      </c>
      <c r="F370" s="88"/>
      <c r="G370" s="88" t="s">
        <v>758</v>
      </c>
      <c r="H370" s="88" t="s">
        <v>849</v>
      </c>
      <c r="I370" s="95">
        <v>27.7728</v>
      </c>
      <c r="J370" s="95" t="s">
        <v>1123</v>
      </c>
      <c r="K370" s="92" t="s">
        <v>621</v>
      </c>
    </row>
    <row r="371" spans="1:11" x14ac:dyDescent="0.2">
      <c r="B371" s="85">
        <v>465</v>
      </c>
      <c r="C371" s="88" t="s">
        <v>333</v>
      </c>
      <c r="D371" s="88" t="s">
        <v>770</v>
      </c>
      <c r="E371" s="88" t="s">
        <v>840</v>
      </c>
      <c r="F371" s="88"/>
      <c r="G371" s="88" t="s">
        <v>758</v>
      </c>
      <c r="H371" s="88" t="s">
        <v>849</v>
      </c>
      <c r="I371" s="95">
        <v>57.535299999999999</v>
      </c>
      <c r="J371" s="95" t="s">
        <v>1123</v>
      </c>
      <c r="K371" s="92" t="s">
        <v>621</v>
      </c>
    </row>
    <row r="372" spans="1:11" x14ac:dyDescent="0.2">
      <c r="B372" s="86">
        <v>466</v>
      </c>
      <c r="C372" s="89" t="s">
        <v>334</v>
      </c>
      <c r="D372" s="89" t="s">
        <v>770</v>
      </c>
      <c r="E372" s="89" t="s">
        <v>840</v>
      </c>
      <c r="F372" s="89"/>
      <c r="G372" s="89" t="s">
        <v>758</v>
      </c>
      <c r="H372" s="89" t="s">
        <v>849</v>
      </c>
      <c r="I372" s="96">
        <v>83.862399999999994</v>
      </c>
      <c r="J372" s="96" t="s">
        <v>1123</v>
      </c>
      <c r="K372" s="93" t="s">
        <v>621</v>
      </c>
    </row>
    <row r="373" spans="1:11" x14ac:dyDescent="0.2">
      <c r="B373" s="84">
        <v>470</v>
      </c>
      <c r="C373" s="90" t="s">
        <v>335</v>
      </c>
      <c r="D373" s="90" t="s">
        <v>755</v>
      </c>
      <c r="E373" s="90" t="s">
        <v>818</v>
      </c>
      <c r="F373" s="90" t="s">
        <v>750</v>
      </c>
      <c r="G373" s="90" t="s">
        <v>754</v>
      </c>
      <c r="H373" s="90" t="s">
        <v>844</v>
      </c>
      <c r="I373" s="94">
        <v>0.35410000000000003</v>
      </c>
      <c r="J373" s="94" t="s">
        <v>758</v>
      </c>
      <c r="K373" s="91" t="s">
        <v>616</v>
      </c>
    </row>
    <row r="374" spans="1:11" x14ac:dyDescent="0.2">
      <c r="B374" s="85">
        <v>471</v>
      </c>
      <c r="C374" s="88" t="s">
        <v>336</v>
      </c>
      <c r="D374" s="88" t="s">
        <v>755</v>
      </c>
      <c r="E374" s="88" t="s">
        <v>818</v>
      </c>
      <c r="F374" s="88" t="s">
        <v>750</v>
      </c>
      <c r="G374" s="88" t="s">
        <v>754</v>
      </c>
      <c r="H374" s="88" t="s">
        <v>844</v>
      </c>
      <c r="I374" s="95">
        <v>0.1963</v>
      </c>
      <c r="J374" s="95" t="s">
        <v>758</v>
      </c>
      <c r="K374" s="92" t="s">
        <v>616</v>
      </c>
    </row>
    <row r="375" spans="1:11" x14ac:dyDescent="0.2">
      <c r="B375" s="85">
        <v>472</v>
      </c>
      <c r="C375" s="88" t="s">
        <v>337</v>
      </c>
      <c r="D375" s="88" t="s">
        <v>755</v>
      </c>
      <c r="E375" s="88" t="s">
        <v>818</v>
      </c>
      <c r="F375" s="88" t="s">
        <v>750</v>
      </c>
      <c r="G375" s="88" t="s">
        <v>754</v>
      </c>
      <c r="H375" s="88" t="s">
        <v>844</v>
      </c>
      <c r="I375" s="95">
        <v>0.39600000000000002</v>
      </c>
      <c r="J375" s="95" t="s">
        <v>1119</v>
      </c>
      <c r="K375" s="92" t="s">
        <v>597</v>
      </c>
    </row>
    <row r="376" spans="1:11" x14ac:dyDescent="0.2">
      <c r="B376" s="85">
        <v>473</v>
      </c>
      <c r="C376" s="88" t="s">
        <v>338</v>
      </c>
      <c r="D376" s="88" t="s">
        <v>755</v>
      </c>
      <c r="E376" s="88" t="s">
        <v>818</v>
      </c>
      <c r="F376" s="88" t="s">
        <v>750</v>
      </c>
      <c r="G376" s="88" t="s">
        <v>754</v>
      </c>
      <c r="H376" s="88" t="s">
        <v>844</v>
      </c>
      <c r="I376" s="95">
        <v>0.31309999999999999</v>
      </c>
      <c r="J376" s="95" t="s">
        <v>1119</v>
      </c>
      <c r="K376" s="92" t="s">
        <v>597</v>
      </c>
    </row>
    <row r="377" spans="1:11" x14ac:dyDescent="0.2">
      <c r="B377" s="86">
        <v>474</v>
      </c>
      <c r="C377" s="89" t="s">
        <v>339</v>
      </c>
      <c r="D377" s="89" t="s">
        <v>755</v>
      </c>
      <c r="E377" s="89" t="s">
        <v>818</v>
      </c>
      <c r="F377" s="89" t="s">
        <v>750</v>
      </c>
      <c r="G377" s="89" t="s">
        <v>754</v>
      </c>
      <c r="H377" s="89" t="s">
        <v>844</v>
      </c>
      <c r="I377" s="96">
        <v>0.69579999999999997</v>
      </c>
      <c r="J377" s="96" t="s">
        <v>1119</v>
      </c>
      <c r="K377" s="93" t="s">
        <v>597</v>
      </c>
    </row>
    <row r="378" spans="1:11" x14ac:dyDescent="0.2">
      <c r="B378" s="84">
        <v>475</v>
      </c>
      <c r="C378" s="90" t="s">
        <v>340</v>
      </c>
      <c r="D378" s="90" t="s">
        <v>755</v>
      </c>
      <c r="E378" s="90" t="s">
        <v>818</v>
      </c>
      <c r="F378" s="90" t="s">
        <v>750</v>
      </c>
      <c r="G378" s="90" t="s">
        <v>754</v>
      </c>
      <c r="H378" s="90" t="s">
        <v>844</v>
      </c>
      <c r="I378" s="94">
        <v>0.74570000000000003</v>
      </c>
      <c r="J378" s="94" t="s">
        <v>1119</v>
      </c>
      <c r="K378" s="91" t="s">
        <v>597</v>
      </c>
    </row>
    <row r="379" spans="1:11" x14ac:dyDescent="0.2">
      <c r="A379" s="207"/>
      <c r="B379" s="85">
        <v>476</v>
      </c>
      <c r="C379" s="88" t="s">
        <v>976</v>
      </c>
      <c r="D379" s="88" t="s">
        <v>755</v>
      </c>
      <c r="E379" s="88" t="s">
        <v>818</v>
      </c>
      <c r="F379" s="88"/>
      <c r="G379" s="88" t="s">
        <v>763</v>
      </c>
      <c r="H379" s="88" t="s">
        <v>841</v>
      </c>
      <c r="I379" s="95">
        <v>0.43230000000000002</v>
      </c>
      <c r="J379" s="95" t="s">
        <v>1121</v>
      </c>
      <c r="K379" s="92" t="s">
        <v>615</v>
      </c>
    </row>
    <row r="380" spans="1:11" x14ac:dyDescent="0.2">
      <c r="A380" s="207"/>
      <c r="B380" s="85">
        <v>477</v>
      </c>
      <c r="C380" s="88" t="s">
        <v>977</v>
      </c>
      <c r="D380" s="88" t="s">
        <v>755</v>
      </c>
      <c r="E380" s="88" t="s">
        <v>818</v>
      </c>
      <c r="F380" s="88"/>
      <c r="G380" s="88" t="s">
        <v>763</v>
      </c>
      <c r="H380" s="88" t="s">
        <v>841</v>
      </c>
      <c r="I380" s="95">
        <v>0.66200000000000003</v>
      </c>
      <c r="J380" s="95" t="s">
        <v>1121</v>
      </c>
      <c r="K380" s="92" t="s">
        <v>615</v>
      </c>
    </row>
    <row r="381" spans="1:11" x14ac:dyDescent="0.2">
      <c r="A381" s="207"/>
      <c r="B381" s="85">
        <v>478</v>
      </c>
      <c r="C381" s="88" t="s">
        <v>978</v>
      </c>
      <c r="D381" s="88" t="s">
        <v>755</v>
      </c>
      <c r="E381" s="88" t="s">
        <v>818</v>
      </c>
      <c r="F381" s="88"/>
      <c r="G381" s="88" t="s">
        <v>763</v>
      </c>
      <c r="H381" s="88" t="s">
        <v>841</v>
      </c>
      <c r="I381" s="95">
        <v>3.9016999999999999</v>
      </c>
      <c r="J381" s="95" t="s">
        <v>1121</v>
      </c>
      <c r="K381" s="92" t="s">
        <v>615</v>
      </c>
    </row>
    <row r="382" spans="1:11" x14ac:dyDescent="0.2">
      <c r="A382" s="207"/>
      <c r="B382" s="86">
        <v>483</v>
      </c>
      <c r="C382" s="89" t="s">
        <v>341</v>
      </c>
      <c r="D382" s="89" t="s">
        <v>755</v>
      </c>
      <c r="E382" s="89" t="s">
        <v>818</v>
      </c>
      <c r="F382" s="89"/>
      <c r="G382" s="89" t="s">
        <v>763</v>
      </c>
      <c r="H382" s="89" t="s">
        <v>841</v>
      </c>
      <c r="I382" s="96">
        <v>1.3634999999999999</v>
      </c>
      <c r="J382" s="96" t="s">
        <v>1121</v>
      </c>
      <c r="K382" s="93" t="s">
        <v>615</v>
      </c>
    </row>
    <row r="383" spans="1:11" x14ac:dyDescent="0.2">
      <c r="A383" s="207"/>
      <c r="B383" s="84">
        <v>485</v>
      </c>
      <c r="C383" s="90" t="s">
        <v>342</v>
      </c>
      <c r="D383" s="90" t="s">
        <v>755</v>
      </c>
      <c r="E383" s="90" t="s">
        <v>818</v>
      </c>
      <c r="F383" s="90"/>
      <c r="G383" s="90" t="s">
        <v>772</v>
      </c>
      <c r="H383" s="90" t="s">
        <v>833</v>
      </c>
      <c r="I383" s="94">
        <v>9.0131999999999994</v>
      </c>
      <c r="J383" s="94" t="s">
        <v>785</v>
      </c>
      <c r="K383" s="91" t="s">
        <v>602</v>
      </c>
    </row>
    <row r="384" spans="1:11" x14ac:dyDescent="0.2">
      <c r="A384" s="207"/>
      <c r="B384" s="85">
        <v>486</v>
      </c>
      <c r="C384" s="88" t="s">
        <v>343</v>
      </c>
      <c r="D384" s="88" t="s">
        <v>755</v>
      </c>
      <c r="E384" s="88" t="s">
        <v>818</v>
      </c>
      <c r="F384" s="88" t="s">
        <v>750</v>
      </c>
      <c r="G384" s="88" t="s">
        <v>785</v>
      </c>
      <c r="H384" s="88" t="s">
        <v>124</v>
      </c>
      <c r="I384" s="95">
        <v>1.3899999999999999E-2</v>
      </c>
      <c r="J384" s="95" t="s">
        <v>792</v>
      </c>
      <c r="K384" s="92" t="s">
        <v>124</v>
      </c>
    </row>
    <row r="385" spans="1:11" x14ac:dyDescent="0.2">
      <c r="B385" s="85">
        <v>488</v>
      </c>
      <c r="C385" s="88" t="s">
        <v>344</v>
      </c>
      <c r="D385" s="88" t="s">
        <v>755</v>
      </c>
      <c r="E385" s="88" t="s">
        <v>818</v>
      </c>
      <c r="F385" s="88" t="s">
        <v>750</v>
      </c>
      <c r="G385" s="88" t="s">
        <v>756</v>
      </c>
      <c r="H385" s="88" t="s">
        <v>831</v>
      </c>
      <c r="I385" s="95">
        <v>0.12970000000000001</v>
      </c>
      <c r="J385" s="95" t="s">
        <v>800</v>
      </c>
      <c r="K385" s="92" t="s">
        <v>599</v>
      </c>
    </row>
    <row r="386" spans="1:11" x14ac:dyDescent="0.2">
      <c r="B386" s="85">
        <v>490</v>
      </c>
      <c r="C386" s="88" t="s">
        <v>345</v>
      </c>
      <c r="D386" s="88" t="s">
        <v>760</v>
      </c>
      <c r="E386" s="88" t="s">
        <v>828</v>
      </c>
      <c r="F386" s="88"/>
      <c r="G386" s="88" t="s">
        <v>775</v>
      </c>
      <c r="H386" s="88" t="s">
        <v>829</v>
      </c>
      <c r="I386" s="95">
        <v>0</v>
      </c>
      <c r="J386" s="95" t="s">
        <v>800</v>
      </c>
      <c r="K386" s="92" t="s">
        <v>599</v>
      </c>
    </row>
    <row r="387" spans="1:11" x14ac:dyDescent="0.2">
      <c r="B387" s="86">
        <v>491</v>
      </c>
      <c r="C387" s="89" t="s">
        <v>346</v>
      </c>
      <c r="D387" s="89" t="s">
        <v>760</v>
      </c>
      <c r="E387" s="89" t="s">
        <v>828</v>
      </c>
      <c r="F387" s="89"/>
      <c r="G387" s="89" t="s">
        <v>775</v>
      </c>
      <c r="H387" s="89" t="s">
        <v>829</v>
      </c>
      <c r="I387" s="96">
        <v>0</v>
      </c>
      <c r="J387" s="96" t="s">
        <v>784</v>
      </c>
      <c r="K387" s="93" t="s">
        <v>589</v>
      </c>
    </row>
    <row r="388" spans="1:11" x14ac:dyDescent="0.2">
      <c r="A388" s="207"/>
      <c r="B388" s="84">
        <v>493</v>
      </c>
      <c r="C388" s="90" t="s">
        <v>347</v>
      </c>
      <c r="D388" s="90" t="s">
        <v>755</v>
      </c>
      <c r="E388" s="90" t="s">
        <v>818</v>
      </c>
      <c r="F388" s="90"/>
      <c r="G388" s="90" t="s">
        <v>769</v>
      </c>
      <c r="H388" s="90" t="s">
        <v>0</v>
      </c>
      <c r="I388" s="94">
        <v>0.1143</v>
      </c>
      <c r="J388" s="94" t="s">
        <v>770</v>
      </c>
      <c r="K388" s="91" t="s">
        <v>0</v>
      </c>
    </row>
    <row r="389" spans="1:11" x14ac:dyDescent="0.2">
      <c r="B389" s="85">
        <v>494</v>
      </c>
      <c r="C389" s="88" t="s">
        <v>348</v>
      </c>
      <c r="D389" s="88" t="s">
        <v>755</v>
      </c>
      <c r="E389" s="88" t="s">
        <v>818</v>
      </c>
      <c r="F389" s="88" t="s">
        <v>750</v>
      </c>
      <c r="G389" s="88" t="s">
        <v>756</v>
      </c>
      <c r="H389" s="88" t="s">
        <v>831</v>
      </c>
      <c r="I389" s="95">
        <v>0.23669999999999999</v>
      </c>
      <c r="J389" s="95" t="s">
        <v>800</v>
      </c>
      <c r="K389" s="92" t="s">
        <v>599</v>
      </c>
    </row>
    <row r="390" spans="1:11" x14ac:dyDescent="0.2">
      <c r="B390" s="85">
        <v>495</v>
      </c>
      <c r="C390" s="88" t="s">
        <v>349</v>
      </c>
      <c r="D390" s="88" t="s">
        <v>770</v>
      </c>
      <c r="E390" s="88" t="s">
        <v>840</v>
      </c>
      <c r="F390" s="88" t="s">
        <v>750</v>
      </c>
      <c r="G390" s="88" t="s">
        <v>758</v>
      </c>
      <c r="H390" s="88" t="s">
        <v>849</v>
      </c>
      <c r="I390" s="95">
        <v>0</v>
      </c>
      <c r="J390" s="95" t="s">
        <v>1123</v>
      </c>
      <c r="K390" s="92" t="s">
        <v>621</v>
      </c>
    </row>
    <row r="391" spans="1:11" x14ac:dyDescent="0.2">
      <c r="B391" s="85">
        <v>496</v>
      </c>
      <c r="C391" s="88" t="s">
        <v>350</v>
      </c>
      <c r="D391" s="88" t="s">
        <v>770</v>
      </c>
      <c r="E391" s="88" t="s">
        <v>840</v>
      </c>
      <c r="F391" s="88" t="s">
        <v>750</v>
      </c>
      <c r="G391" s="88" t="s">
        <v>758</v>
      </c>
      <c r="H391" s="88" t="s">
        <v>849</v>
      </c>
      <c r="I391" s="95">
        <v>0</v>
      </c>
      <c r="J391" s="95" t="s">
        <v>1123</v>
      </c>
      <c r="K391" s="92" t="s">
        <v>621</v>
      </c>
    </row>
    <row r="392" spans="1:11" x14ac:dyDescent="0.2">
      <c r="B392" s="86">
        <v>497</v>
      </c>
      <c r="C392" s="89" t="s">
        <v>351</v>
      </c>
      <c r="D392" s="89" t="s">
        <v>755</v>
      </c>
      <c r="E392" s="89" t="s">
        <v>818</v>
      </c>
      <c r="F392" s="89"/>
      <c r="G392" s="89" t="s">
        <v>756</v>
      </c>
      <c r="H392" s="89" t="s">
        <v>831</v>
      </c>
      <c r="I392" s="96">
        <v>6.9900000000000004E-2</v>
      </c>
      <c r="J392" s="96" t="s">
        <v>800</v>
      </c>
      <c r="K392" s="93" t="s">
        <v>599</v>
      </c>
    </row>
    <row r="393" spans="1:11" x14ac:dyDescent="0.2">
      <c r="B393" s="84">
        <v>498</v>
      </c>
      <c r="C393" s="90" t="s">
        <v>352</v>
      </c>
      <c r="D393" s="90" t="s">
        <v>767</v>
      </c>
      <c r="E393" s="90" t="s">
        <v>850</v>
      </c>
      <c r="F393" s="90"/>
      <c r="G393" s="90" t="s">
        <v>927</v>
      </c>
      <c r="H393" s="90" t="s">
        <v>1102</v>
      </c>
      <c r="I393" s="94">
        <v>0</v>
      </c>
      <c r="J393" s="94" t="s">
        <v>1124</v>
      </c>
      <c r="K393" s="91" t="s">
        <v>622</v>
      </c>
    </row>
    <row r="394" spans="1:11" x14ac:dyDescent="0.2">
      <c r="A394" s="207"/>
      <c r="B394" s="85">
        <v>499</v>
      </c>
      <c r="C394" s="88" t="s">
        <v>353</v>
      </c>
      <c r="D394" s="88" t="s">
        <v>755</v>
      </c>
      <c r="E394" s="88" t="s">
        <v>818</v>
      </c>
      <c r="F394" s="88" t="s">
        <v>750</v>
      </c>
      <c r="G394" s="88" t="s">
        <v>785</v>
      </c>
      <c r="H394" s="88" t="s">
        <v>124</v>
      </c>
      <c r="I394" s="95">
        <v>0.23960000000000001</v>
      </c>
      <c r="J394" s="95" t="s">
        <v>792</v>
      </c>
      <c r="K394" s="92" t="s">
        <v>124</v>
      </c>
    </row>
    <row r="395" spans="1:11" x14ac:dyDescent="0.2">
      <c r="B395" s="85">
        <v>518</v>
      </c>
      <c r="C395" s="88" t="s">
        <v>354</v>
      </c>
      <c r="D395" s="88" t="s">
        <v>753</v>
      </c>
      <c r="E395" s="88" t="s">
        <v>851</v>
      </c>
      <c r="F395" s="88"/>
      <c r="G395" s="88" t="s">
        <v>789</v>
      </c>
      <c r="H395" s="88" t="s">
        <v>852</v>
      </c>
      <c r="I395" s="95">
        <v>0.78459999999999996</v>
      </c>
      <c r="J395" s="95" t="s">
        <v>1125</v>
      </c>
      <c r="K395" s="92" t="s">
        <v>623</v>
      </c>
    </row>
    <row r="396" spans="1:11" x14ac:dyDescent="0.2">
      <c r="B396" s="85">
        <v>519</v>
      </c>
      <c r="C396" s="88" t="s">
        <v>355</v>
      </c>
      <c r="D396" s="88" t="s">
        <v>753</v>
      </c>
      <c r="E396" s="88" t="s">
        <v>851</v>
      </c>
      <c r="F396" s="88"/>
      <c r="G396" s="88" t="s">
        <v>789</v>
      </c>
      <c r="H396" s="88" t="s">
        <v>852</v>
      </c>
      <c r="I396" s="95">
        <v>0.50839999999999996</v>
      </c>
      <c r="J396" s="95" t="s">
        <v>1125</v>
      </c>
      <c r="K396" s="92" t="s">
        <v>623</v>
      </c>
    </row>
    <row r="397" spans="1:11" x14ac:dyDescent="0.2">
      <c r="B397" s="86">
        <v>520</v>
      </c>
      <c r="C397" s="89" t="s">
        <v>356</v>
      </c>
      <c r="D397" s="89" t="s">
        <v>753</v>
      </c>
      <c r="E397" s="89" t="s">
        <v>851</v>
      </c>
      <c r="F397" s="89"/>
      <c r="G397" s="89" t="s">
        <v>789</v>
      </c>
      <c r="H397" s="89" t="s">
        <v>852</v>
      </c>
      <c r="I397" s="96">
        <v>0.53710000000000002</v>
      </c>
      <c r="J397" s="96" t="s">
        <v>763</v>
      </c>
      <c r="K397" s="93" t="s">
        <v>609</v>
      </c>
    </row>
    <row r="398" spans="1:11" x14ac:dyDescent="0.2">
      <c r="B398" s="84">
        <v>521</v>
      </c>
      <c r="C398" s="90" t="s">
        <v>357</v>
      </c>
      <c r="D398" s="90" t="s">
        <v>753</v>
      </c>
      <c r="E398" s="90" t="s">
        <v>851</v>
      </c>
      <c r="F398" s="90"/>
      <c r="G398" s="90" t="s">
        <v>789</v>
      </c>
      <c r="H398" s="90" t="s">
        <v>852</v>
      </c>
      <c r="I398" s="94">
        <v>0.50329999999999997</v>
      </c>
      <c r="J398" s="94" t="s">
        <v>779</v>
      </c>
      <c r="K398" s="91" t="s">
        <v>624</v>
      </c>
    </row>
    <row r="399" spans="1:11" x14ac:dyDescent="0.2">
      <c r="B399" s="85">
        <v>522</v>
      </c>
      <c r="C399" s="88" t="s">
        <v>358</v>
      </c>
      <c r="D399" s="88" t="s">
        <v>753</v>
      </c>
      <c r="E399" s="88" t="s">
        <v>851</v>
      </c>
      <c r="F399" s="88"/>
      <c r="G399" s="88" t="s">
        <v>789</v>
      </c>
      <c r="H399" s="88" t="s">
        <v>852</v>
      </c>
      <c r="I399" s="95">
        <v>0.4708</v>
      </c>
      <c r="J399" s="95" t="s">
        <v>763</v>
      </c>
      <c r="K399" s="92" t="s">
        <v>609</v>
      </c>
    </row>
    <row r="400" spans="1:11" x14ac:dyDescent="0.2">
      <c r="B400" s="85">
        <v>523</v>
      </c>
      <c r="C400" s="88" t="s">
        <v>359</v>
      </c>
      <c r="D400" s="88" t="s">
        <v>753</v>
      </c>
      <c r="E400" s="88" t="s">
        <v>851</v>
      </c>
      <c r="F400" s="88"/>
      <c r="G400" s="88" t="s">
        <v>789</v>
      </c>
      <c r="H400" s="88" t="s">
        <v>852</v>
      </c>
      <c r="I400" s="95">
        <v>0.4093</v>
      </c>
      <c r="J400" s="95" t="s">
        <v>763</v>
      </c>
      <c r="K400" s="92" t="s">
        <v>609</v>
      </c>
    </row>
    <row r="401" spans="2:11" x14ac:dyDescent="0.2">
      <c r="B401" s="85">
        <v>524</v>
      </c>
      <c r="C401" s="88" t="s">
        <v>360</v>
      </c>
      <c r="D401" s="88" t="s">
        <v>753</v>
      </c>
      <c r="E401" s="88" t="s">
        <v>851</v>
      </c>
      <c r="F401" s="88"/>
      <c r="G401" s="88" t="s">
        <v>789</v>
      </c>
      <c r="H401" s="88" t="s">
        <v>852</v>
      </c>
      <c r="I401" s="95">
        <v>0.55300000000000005</v>
      </c>
      <c r="J401" s="95" t="s">
        <v>763</v>
      </c>
      <c r="K401" s="92" t="s">
        <v>609</v>
      </c>
    </row>
    <row r="402" spans="2:11" x14ac:dyDescent="0.2">
      <c r="B402" s="86">
        <v>526</v>
      </c>
      <c r="C402" s="89" t="s">
        <v>361</v>
      </c>
      <c r="D402" s="89" t="s">
        <v>753</v>
      </c>
      <c r="E402" s="89" t="s">
        <v>851</v>
      </c>
      <c r="F402" s="89"/>
      <c r="G402" s="89" t="s">
        <v>789</v>
      </c>
      <c r="H402" s="89" t="s">
        <v>852</v>
      </c>
      <c r="I402" s="96">
        <v>0.7571</v>
      </c>
      <c r="J402" s="96" t="s">
        <v>763</v>
      </c>
      <c r="K402" s="93" t="s">
        <v>609</v>
      </c>
    </row>
    <row r="403" spans="2:11" x14ac:dyDescent="0.2">
      <c r="B403" s="84">
        <v>527</v>
      </c>
      <c r="C403" s="90" t="s">
        <v>979</v>
      </c>
      <c r="D403" s="90" t="s">
        <v>753</v>
      </c>
      <c r="E403" s="90" t="s">
        <v>851</v>
      </c>
      <c r="F403" s="90"/>
      <c r="G403" s="90" t="s">
        <v>789</v>
      </c>
      <c r="H403" s="90" t="s">
        <v>852</v>
      </c>
      <c r="I403" s="94">
        <v>0.4889</v>
      </c>
      <c r="J403" s="94" t="s">
        <v>763</v>
      </c>
      <c r="K403" s="91" t="s">
        <v>609</v>
      </c>
    </row>
    <row r="404" spans="2:11" x14ac:dyDescent="0.2">
      <c r="B404" s="85">
        <v>528</v>
      </c>
      <c r="C404" s="88" t="s">
        <v>980</v>
      </c>
      <c r="D404" s="88" t="s">
        <v>753</v>
      </c>
      <c r="E404" s="88" t="s">
        <v>851</v>
      </c>
      <c r="F404" s="88"/>
      <c r="G404" s="88" t="s">
        <v>789</v>
      </c>
      <c r="H404" s="88" t="s">
        <v>852</v>
      </c>
      <c r="I404" s="95">
        <v>0.67300000000000004</v>
      </c>
      <c r="J404" s="95" t="s">
        <v>763</v>
      </c>
      <c r="K404" s="92" t="s">
        <v>609</v>
      </c>
    </row>
    <row r="405" spans="2:11" x14ac:dyDescent="0.2">
      <c r="B405" s="85">
        <v>529</v>
      </c>
      <c r="C405" s="88" t="s">
        <v>362</v>
      </c>
      <c r="D405" s="88" t="s">
        <v>753</v>
      </c>
      <c r="E405" s="88" t="s">
        <v>851</v>
      </c>
      <c r="F405" s="88"/>
      <c r="G405" s="88" t="s">
        <v>789</v>
      </c>
      <c r="H405" s="88" t="s">
        <v>852</v>
      </c>
      <c r="I405" s="95">
        <v>0.70509999999999995</v>
      </c>
      <c r="J405" s="95" t="s">
        <v>763</v>
      </c>
      <c r="K405" s="92" t="s">
        <v>609</v>
      </c>
    </row>
    <row r="406" spans="2:11" x14ac:dyDescent="0.2">
      <c r="B406" s="85">
        <v>530</v>
      </c>
      <c r="C406" s="88" t="s">
        <v>363</v>
      </c>
      <c r="D406" s="88" t="s">
        <v>753</v>
      </c>
      <c r="E406" s="88" t="s">
        <v>851</v>
      </c>
      <c r="F406" s="88"/>
      <c r="G406" s="88" t="s">
        <v>789</v>
      </c>
      <c r="H406" s="88" t="s">
        <v>852</v>
      </c>
      <c r="I406" s="95">
        <v>0.54049999999999998</v>
      </c>
      <c r="J406" s="95" t="s">
        <v>763</v>
      </c>
      <c r="K406" s="92" t="s">
        <v>609</v>
      </c>
    </row>
    <row r="407" spans="2:11" x14ac:dyDescent="0.2">
      <c r="B407" s="86">
        <v>531</v>
      </c>
      <c r="C407" s="89" t="s">
        <v>364</v>
      </c>
      <c r="D407" s="89" t="s">
        <v>753</v>
      </c>
      <c r="E407" s="89" t="s">
        <v>851</v>
      </c>
      <c r="F407" s="89"/>
      <c r="G407" s="89" t="s">
        <v>789</v>
      </c>
      <c r="H407" s="89" t="s">
        <v>852</v>
      </c>
      <c r="I407" s="96">
        <v>0.45129999999999998</v>
      </c>
      <c r="J407" s="96" t="s">
        <v>763</v>
      </c>
      <c r="K407" s="93" t="s">
        <v>609</v>
      </c>
    </row>
    <row r="408" spans="2:11" x14ac:dyDescent="0.2">
      <c r="B408" s="84">
        <v>532</v>
      </c>
      <c r="C408" s="90" t="s">
        <v>981</v>
      </c>
      <c r="D408" s="90" t="s">
        <v>753</v>
      </c>
      <c r="E408" s="90" t="s">
        <v>851</v>
      </c>
      <c r="F408" s="90"/>
      <c r="G408" s="90" t="s">
        <v>789</v>
      </c>
      <c r="H408" s="90" t="s">
        <v>852</v>
      </c>
      <c r="I408" s="94">
        <v>0.73809999999999998</v>
      </c>
      <c r="J408" s="94" t="s">
        <v>802</v>
      </c>
      <c r="K408" s="91" t="s">
        <v>611</v>
      </c>
    </row>
    <row r="409" spans="2:11" x14ac:dyDescent="0.2">
      <c r="B409" s="85">
        <v>533</v>
      </c>
      <c r="C409" s="88" t="s">
        <v>365</v>
      </c>
      <c r="D409" s="88" t="s">
        <v>753</v>
      </c>
      <c r="E409" s="88" t="s">
        <v>851</v>
      </c>
      <c r="F409" s="88"/>
      <c r="G409" s="88" t="s">
        <v>789</v>
      </c>
      <c r="H409" s="88" t="s">
        <v>852</v>
      </c>
      <c r="I409" s="95">
        <v>0.51390000000000002</v>
      </c>
      <c r="J409" s="95" t="s">
        <v>763</v>
      </c>
      <c r="K409" s="92" t="s">
        <v>609</v>
      </c>
    </row>
    <row r="410" spans="2:11" x14ac:dyDescent="0.2">
      <c r="B410" s="85">
        <v>534</v>
      </c>
      <c r="C410" s="88" t="s">
        <v>366</v>
      </c>
      <c r="D410" s="88" t="s">
        <v>753</v>
      </c>
      <c r="E410" s="88" t="s">
        <v>851</v>
      </c>
      <c r="F410" s="88"/>
      <c r="G410" s="88" t="s">
        <v>789</v>
      </c>
      <c r="H410" s="88" t="s">
        <v>852</v>
      </c>
      <c r="I410" s="95">
        <v>0.42049999999999998</v>
      </c>
      <c r="J410" s="95" t="s">
        <v>763</v>
      </c>
      <c r="K410" s="92" t="s">
        <v>609</v>
      </c>
    </row>
    <row r="411" spans="2:11" x14ac:dyDescent="0.2">
      <c r="B411" s="85">
        <v>535</v>
      </c>
      <c r="C411" s="88" t="s">
        <v>367</v>
      </c>
      <c r="D411" s="88" t="s">
        <v>753</v>
      </c>
      <c r="E411" s="88" t="s">
        <v>851</v>
      </c>
      <c r="F411" s="88"/>
      <c r="G411" s="88" t="s">
        <v>789</v>
      </c>
      <c r="H411" s="88" t="s">
        <v>852</v>
      </c>
      <c r="I411" s="95">
        <v>0.81120000000000003</v>
      </c>
      <c r="J411" s="95" t="s">
        <v>763</v>
      </c>
      <c r="K411" s="92" t="s">
        <v>609</v>
      </c>
    </row>
    <row r="412" spans="2:11" x14ac:dyDescent="0.2">
      <c r="B412" s="86">
        <v>536</v>
      </c>
      <c r="C412" s="89" t="s">
        <v>368</v>
      </c>
      <c r="D412" s="89" t="s">
        <v>753</v>
      </c>
      <c r="E412" s="89" t="s">
        <v>851</v>
      </c>
      <c r="F412" s="89"/>
      <c r="G412" s="89" t="s">
        <v>789</v>
      </c>
      <c r="H412" s="89" t="s">
        <v>852</v>
      </c>
      <c r="I412" s="96">
        <v>0.53080000000000005</v>
      </c>
      <c r="J412" s="96" t="s">
        <v>763</v>
      </c>
      <c r="K412" s="93" t="s">
        <v>609</v>
      </c>
    </row>
    <row r="413" spans="2:11" x14ac:dyDescent="0.2">
      <c r="B413" s="84">
        <v>537</v>
      </c>
      <c r="C413" s="90" t="s">
        <v>369</v>
      </c>
      <c r="D413" s="90" t="s">
        <v>753</v>
      </c>
      <c r="E413" s="90" t="s">
        <v>851</v>
      </c>
      <c r="F413" s="90"/>
      <c r="G413" s="90" t="s">
        <v>789</v>
      </c>
      <c r="H413" s="90" t="s">
        <v>852</v>
      </c>
      <c r="I413" s="94">
        <v>0.77359999999999995</v>
      </c>
      <c r="J413" s="94" t="s">
        <v>763</v>
      </c>
      <c r="K413" s="91" t="s">
        <v>609</v>
      </c>
    </row>
    <row r="414" spans="2:11" x14ac:dyDescent="0.2">
      <c r="B414" s="85">
        <v>538</v>
      </c>
      <c r="C414" s="88" t="s">
        <v>370</v>
      </c>
      <c r="D414" s="88" t="s">
        <v>753</v>
      </c>
      <c r="E414" s="88" t="s">
        <v>851</v>
      </c>
      <c r="F414" s="88"/>
      <c r="G414" s="88" t="s">
        <v>789</v>
      </c>
      <c r="H414" s="88" t="s">
        <v>852</v>
      </c>
      <c r="I414" s="95">
        <v>1.6815</v>
      </c>
      <c r="J414" s="95" t="s">
        <v>802</v>
      </c>
      <c r="K414" s="92" t="s">
        <v>611</v>
      </c>
    </row>
    <row r="415" spans="2:11" x14ac:dyDescent="0.2">
      <c r="B415" s="85">
        <v>539</v>
      </c>
      <c r="C415" s="88" t="s">
        <v>371</v>
      </c>
      <c r="D415" s="88" t="s">
        <v>753</v>
      </c>
      <c r="E415" s="88" t="s">
        <v>851</v>
      </c>
      <c r="F415" s="88"/>
      <c r="G415" s="88" t="s">
        <v>789</v>
      </c>
      <c r="H415" s="88" t="s">
        <v>852</v>
      </c>
      <c r="I415" s="95">
        <v>0.97540000000000004</v>
      </c>
      <c r="J415" s="95" t="s">
        <v>763</v>
      </c>
      <c r="K415" s="92" t="s">
        <v>609</v>
      </c>
    </row>
    <row r="416" spans="2:11" x14ac:dyDescent="0.2">
      <c r="B416" s="85">
        <v>545</v>
      </c>
      <c r="C416" s="88" t="s">
        <v>372</v>
      </c>
      <c r="D416" s="88" t="s">
        <v>753</v>
      </c>
      <c r="E416" s="88" t="s">
        <v>851</v>
      </c>
      <c r="F416" s="88"/>
      <c r="G416" s="88" t="s">
        <v>789</v>
      </c>
      <c r="H416" s="88" t="s">
        <v>852</v>
      </c>
      <c r="I416" s="95">
        <v>0.62609999999999999</v>
      </c>
      <c r="J416" s="95" t="s">
        <v>784</v>
      </c>
      <c r="K416" s="92" t="s">
        <v>589</v>
      </c>
    </row>
    <row r="417" spans="2:11" x14ac:dyDescent="0.2">
      <c r="B417" s="86">
        <v>548</v>
      </c>
      <c r="C417" s="89" t="s">
        <v>373</v>
      </c>
      <c r="D417" s="89" t="s">
        <v>753</v>
      </c>
      <c r="E417" s="89" t="s">
        <v>851</v>
      </c>
      <c r="F417" s="89"/>
      <c r="G417" s="89" t="s">
        <v>805</v>
      </c>
      <c r="H417" s="89" t="s">
        <v>853</v>
      </c>
      <c r="I417" s="96">
        <v>0.74309999999999998</v>
      </c>
      <c r="J417" s="96" t="s">
        <v>784</v>
      </c>
      <c r="K417" s="93" t="s">
        <v>589</v>
      </c>
    </row>
    <row r="418" spans="2:11" x14ac:dyDescent="0.2">
      <c r="B418" s="84">
        <v>550</v>
      </c>
      <c r="C418" s="90" t="s">
        <v>374</v>
      </c>
      <c r="D418" s="90" t="s">
        <v>753</v>
      </c>
      <c r="E418" s="90" t="s">
        <v>851</v>
      </c>
      <c r="F418" s="90"/>
      <c r="G418" s="90" t="s">
        <v>809</v>
      </c>
      <c r="H418" s="90" t="s">
        <v>854</v>
      </c>
      <c r="I418" s="94">
        <v>0.46629999999999999</v>
      </c>
      <c r="J418" s="94" t="s">
        <v>785</v>
      </c>
      <c r="K418" s="91" t="s">
        <v>602</v>
      </c>
    </row>
    <row r="419" spans="2:11" x14ac:dyDescent="0.2">
      <c r="B419" s="85">
        <v>551</v>
      </c>
      <c r="C419" s="88" t="s">
        <v>375</v>
      </c>
      <c r="D419" s="88" t="s">
        <v>753</v>
      </c>
      <c r="E419" s="88" t="s">
        <v>851</v>
      </c>
      <c r="F419" s="88"/>
      <c r="G419" s="88" t="s">
        <v>809</v>
      </c>
      <c r="H419" s="88" t="s">
        <v>854</v>
      </c>
      <c r="I419" s="95">
        <v>0.36959999999999998</v>
      </c>
      <c r="J419" s="95" t="s">
        <v>785</v>
      </c>
      <c r="K419" s="92" t="s">
        <v>602</v>
      </c>
    </row>
    <row r="420" spans="2:11" x14ac:dyDescent="0.2">
      <c r="B420" s="85">
        <v>552</v>
      </c>
      <c r="C420" s="88" t="s">
        <v>376</v>
      </c>
      <c r="D420" s="88" t="s">
        <v>753</v>
      </c>
      <c r="E420" s="88" t="s">
        <v>851</v>
      </c>
      <c r="F420" s="88"/>
      <c r="G420" s="88" t="s">
        <v>809</v>
      </c>
      <c r="H420" s="88" t="s">
        <v>854</v>
      </c>
      <c r="I420" s="95">
        <v>0.46060000000000001</v>
      </c>
      <c r="J420" s="95" t="s">
        <v>785</v>
      </c>
      <c r="K420" s="92" t="s">
        <v>602</v>
      </c>
    </row>
    <row r="421" spans="2:11" x14ac:dyDescent="0.2">
      <c r="B421" s="85">
        <v>553</v>
      </c>
      <c r="C421" s="88" t="s">
        <v>377</v>
      </c>
      <c r="D421" s="88" t="s">
        <v>753</v>
      </c>
      <c r="E421" s="88" t="s">
        <v>851</v>
      </c>
      <c r="F421" s="88"/>
      <c r="G421" s="88" t="s">
        <v>809</v>
      </c>
      <c r="H421" s="88" t="s">
        <v>854</v>
      </c>
      <c r="I421" s="95">
        <v>0.53180000000000005</v>
      </c>
      <c r="J421" s="95" t="s">
        <v>785</v>
      </c>
      <c r="K421" s="92" t="s">
        <v>602</v>
      </c>
    </row>
    <row r="422" spans="2:11" x14ac:dyDescent="0.2">
      <c r="B422" s="86">
        <v>555</v>
      </c>
      <c r="C422" s="89" t="s">
        <v>378</v>
      </c>
      <c r="D422" s="89" t="s">
        <v>753</v>
      </c>
      <c r="E422" s="89" t="s">
        <v>851</v>
      </c>
      <c r="F422" s="89"/>
      <c r="G422" s="89" t="s">
        <v>809</v>
      </c>
      <c r="H422" s="89" t="s">
        <v>854</v>
      </c>
      <c r="I422" s="96">
        <v>0.40820000000000001</v>
      </c>
      <c r="J422" s="96" t="s">
        <v>785</v>
      </c>
      <c r="K422" s="93" t="s">
        <v>602</v>
      </c>
    </row>
    <row r="423" spans="2:11" x14ac:dyDescent="0.2">
      <c r="B423" s="84">
        <v>556</v>
      </c>
      <c r="C423" s="90" t="s">
        <v>379</v>
      </c>
      <c r="D423" s="90" t="s">
        <v>753</v>
      </c>
      <c r="E423" s="90" t="s">
        <v>851</v>
      </c>
      <c r="F423" s="90"/>
      <c r="G423" s="90" t="s">
        <v>809</v>
      </c>
      <c r="H423" s="90" t="s">
        <v>854</v>
      </c>
      <c r="I423" s="94">
        <v>0.62</v>
      </c>
      <c r="J423" s="94" t="s">
        <v>779</v>
      </c>
      <c r="K423" s="91" t="s">
        <v>624</v>
      </c>
    </row>
    <row r="424" spans="2:11" x14ac:dyDescent="0.2">
      <c r="B424" s="85">
        <v>557</v>
      </c>
      <c r="C424" s="88" t="s">
        <v>380</v>
      </c>
      <c r="D424" s="88" t="s">
        <v>753</v>
      </c>
      <c r="E424" s="88" t="s">
        <v>851</v>
      </c>
      <c r="F424" s="88"/>
      <c r="G424" s="88" t="s">
        <v>809</v>
      </c>
      <c r="H424" s="88" t="s">
        <v>854</v>
      </c>
      <c r="I424" s="95">
        <v>0.35289999999999999</v>
      </c>
      <c r="J424" s="95" t="s">
        <v>785</v>
      </c>
      <c r="K424" s="92" t="s">
        <v>602</v>
      </c>
    </row>
    <row r="425" spans="2:11" x14ac:dyDescent="0.2">
      <c r="B425" s="85">
        <v>558</v>
      </c>
      <c r="C425" s="88" t="s">
        <v>381</v>
      </c>
      <c r="D425" s="88" t="s">
        <v>753</v>
      </c>
      <c r="E425" s="88" t="s">
        <v>851</v>
      </c>
      <c r="F425" s="88"/>
      <c r="G425" s="88" t="s">
        <v>809</v>
      </c>
      <c r="H425" s="88" t="s">
        <v>854</v>
      </c>
      <c r="I425" s="95">
        <v>0.4642</v>
      </c>
      <c r="J425" s="95" t="s">
        <v>785</v>
      </c>
      <c r="K425" s="92" t="s">
        <v>602</v>
      </c>
    </row>
    <row r="426" spans="2:11" x14ac:dyDescent="0.2">
      <c r="B426" s="85">
        <v>560</v>
      </c>
      <c r="C426" s="88" t="s">
        <v>382</v>
      </c>
      <c r="D426" s="88" t="s">
        <v>753</v>
      </c>
      <c r="E426" s="88" t="s">
        <v>851</v>
      </c>
      <c r="F426" s="88"/>
      <c r="G426" s="88" t="s">
        <v>800</v>
      </c>
      <c r="H426" s="88" t="s">
        <v>855</v>
      </c>
      <c r="I426" s="95">
        <v>0.57709999999999995</v>
      </c>
      <c r="J426" s="95" t="s">
        <v>779</v>
      </c>
      <c r="K426" s="92" t="s">
        <v>624</v>
      </c>
    </row>
    <row r="427" spans="2:11" x14ac:dyDescent="0.2">
      <c r="B427" s="86">
        <v>561</v>
      </c>
      <c r="C427" s="89" t="s">
        <v>982</v>
      </c>
      <c r="D427" s="89" t="s">
        <v>753</v>
      </c>
      <c r="E427" s="89" t="s">
        <v>851</v>
      </c>
      <c r="F427" s="89"/>
      <c r="G427" s="89" t="s">
        <v>800</v>
      </c>
      <c r="H427" s="89" t="s">
        <v>855</v>
      </c>
      <c r="I427" s="96">
        <v>0.73150000000000004</v>
      </c>
      <c r="J427" s="96" t="s">
        <v>756</v>
      </c>
      <c r="K427" s="93" t="s">
        <v>613</v>
      </c>
    </row>
    <row r="428" spans="2:11" x14ac:dyDescent="0.2">
      <c r="B428" s="84">
        <v>562</v>
      </c>
      <c r="C428" s="90" t="s">
        <v>983</v>
      </c>
      <c r="D428" s="90" t="s">
        <v>753</v>
      </c>
      <c r="E428" s="90" t="s">
        <v>851</v>
      </c>
      <c r="F428" s="90"/>
      <c r="G428" s="90" t="s">
        <v>800</v>
      </c>
      <c r="H428" s="90" t="s">
        <v>855</v>
      </c>
      <c r="I428" s="94">
        <v>0.621</v>
      </c>
      <c r="J428" s="94" t="s">
        <v>784</v>
      </c>
      <c r="K428" s="91" t="s">
        <v>589</v>
      </c>
    </row>
    <row r="429" spans="2:11" x14ac:dyDescent="0.2">
      <c r="B429" s="85">
        <v>563</v>
      </c>
      <c r="C429" s="88" t="s">
        <v>383</v>
      </c>
      <c r="D429" s="88" t="s">
        <v>753</v>
      </c>
      <c r="E429" s="88" t="s">
        <v>851</v>
      </c>
      <c r="F429" s="88"/>
      <c r="G429" s="88" t="s">
        <v>800</v>
      </c>
      <c r="H429" s="88" t="s">
        <v>855</v>
      </c>
      <c r="I429" s="95">
        <v>0.4355</v>
      </c>
      <c r="J429" s="95" t="s">
        <v>795</v>
      </c>
      <c r="K429" s="92" t="s">
        <v>619</v>
      </c>
    </row>
    <row r="430" spans="2:11" x14ac:dyDescent="0.2">
      <c r="B430" s="85">
        <v>564</v>
      </c>
      <c r="C430" s="88" t="s">
        <v>384</v>
      </c>
      <c r="D430" s="88" t="s">
        <v>753</v>
      </c>
      <c r="E430" s="88" t="s">
        <v>851</v>
      </c>
      <c r="F430" s="88"/>
      <c r="G430" s="88" t="s">
        <v>800</v>
      </c>
      <c r="H430" s="88" t="s">
        <v>855</v>
      </c>
      <c r="I430" s="95">
        <v>0.53400000000000003</v>
      </c>
      <c r="J430" s="95" t="s">
        <v>756</v>
      </c>
      <c r="K430" s="92" t="s">
        <v>613</v>
      </c>
    </row>
    <row r="431" spans="2:11" x14ac:dyDescent="0.2">
      <c r="B431" s="85">
        <v>566</v>
      </c>
      <c r="C431" s="88" t="s">
        <v>385</v>
      </c>
      <c r="D431" s="88" t="s">
        <v>753</v>
      </c>
      <c r="E431" s="88" t="s">
        <v>851</v>
      </c>
      <c r="F431" s="88"/>
      <c r="G431" s="88" t="s">
        <v>800</v>
      </c>
      <c r="H431" s="88" t="s">
        <v>855</v>
      </c>
      <c r="I431" s="95">
        <v>0.53839999999999999</v>
      </c>
      <c r="J431" s="95" t="s">
        <v>756</v>
      </c>
      <c r="K431" s="92" t="s">
        <v>613</v>
      </c>
    </row>
    <row r="432" spans="2:11" x14ac:dyDescent="0.2">
      <c r="B432" s="86">
        <v>570</v>
      </c>
      <c r="C432" s="89" t="s">
        <v>386</v>
      </c>
      <c r="D432" s="89" t="s">
        <v>753</v>
      </c>
      <c r="E432" s="89" t="s">
        <v>851</v>
      </c>
      <c r="F432" s="89"/>
      <c r="G432" s="89" t="s">
        <v>788</v>
      </c>
      <c r="H432" s="89" t="s">
        <v>856</v>
      </c>
      <c r="I432" s="96">
        <v>1.0502</v>
      </c>
      <c r="J432" s="96" t="s">
        <v>784</v>
      </c>
      <c r="K432" s="93" t="s">
        <v>589</v>
      </c>
    </row>
    <row r="433" spans="2:11" x14ac:dyDescent="0.2">
      <c r="B433" s="84">
        <v>571</v>
      </c>
      <c r="C433" s="90" t="s">
        <v>387</v>
      </c>
      <c r="D433" s="90" t="s">
        <v>753</v>
      </c>
      <c r="E433" s="90" t="s">
        <v>851</v>
      </c>
      <c r="F433" s="90"/>
      <c r="G433" s="90" t="s">
        <v>788</v>
      </c>
      <c r="H433" s="90" t="s">
        <v>856</v>
      </c>
      <c r="I433" s="94">
        <v>0.53939999999999999</v>
      </c>
      <c r="J433" s="94" t="s">
        <v>779</v>
      </c>
      <c r="K433" s="91" t="s">
        <v>624</v>
      </c>
    </row>
    <row r="434" spans="2:11" x14ac:dyDescent="0.2">
      <c r="B434" s="85">
        <v>572</v>
      </c>
      <c r="C434" s="88" t="s">
        <v>388</v>
      </c>
      <c r="D434" s="88" t="s">
        <v>753</v>
      </c>
      <c r="E434" s="88" t="s">
        <v>851</v>
      </c>
      <c r="F434" s="88"/>
      <c r="G434" s="88" t="s">
        <v>788</v>
      </c>
      <c r="H434" s="88" t="s">
        <v>856</v>
      </c>
      <c r="I434" s="95">
        <v>1.3261000000000001</v>
      </c>
      <c r="J434" s="95" t="s">
        <v>784</v>
      </c>
      <c r="K434" s="92" t="s">
        <v>589</v>
      </c>
    </row>
    <row r="435" spans="2:11" x14ac:dyDescent="0.2">
      <c r="B435" s="85">
        <v>574</v>
      </c>
      <c r="C435" s="88" t="s">
        <v>389</v>
      </c>
      <c r="D435" s="88" t="s">
        <v>753</v>
      </c>
      <c r="E435" s="88" t="s">
        <v>851</v>
      </c>
      <c r="F435" s="88"/>
      <c r="G435" s="88" t="s">
        <v>788</v>
      </c>
      <c r="H435" s="88" t="s">
        <v>856</v>
      </c>
      <c r="I435" s="95">
        <v>0.96289999999999998</v>
      </c>
      <c r="J435" s="95" t="s">
        <v>784</v>
      </c>
      <c r="K435" s="92" t="s">
        <v>589</v>
      </c>
    </row>
    <row r="436" spans="2:11" x14ac:dyDescent="0.2">
      <c r="B436" s="85">
        <v>575</v>
      </c>
      <c r="C436" s="88" t="s">
        <v>390</v>
      </c>
      <c r="D436" s="88" t="s">
        <v>753</v>
      </c>
      <c r="E436" s="88" t="s">
        <v>851</v>
      </c>
      <c r="F436" s="88"/>
      <c r="G436" s="88" t="s">
        <v>788</v>
      </c>
      <c r="H436" s="88" t="s">
        <v>856</v>
      </c>
      <c r="I436" s="95">
        <v>0.79220000000000002</v>
      </c>
      <c r="J436" s="95" t="s">
        <v>784</v>
      </c>
      <c r="K436" s="92" t="s">
        <v>589</v>
      </c>
    </row>
    <row r="437" spans="2:11" x14ac:dyDescent="0.2">
      <c r="B437" s="86">
        <v>576</v>
      </c>
      <c r="C437" s="89" t="s">
        <v>391</v>
      </c>
      <c r="D437" s="89" t="s">
        <v>753</v>
      </c>
      <c r="E437" s="89" t="s">
        <v>851</v>
      </c>
      <c r="F437" s="89"/>
      <c r="G437" s="89" t="s">
        <v>788</v>
      </c>
      <c r="H437" s="89" t="s">
        <v>856</v>
      </c>
      <c r="I437" s="96">
        <v>0.751</v>
      </c>
      <c r="J437" s="96" t="s">
        <v>755</v>
      </c>
      <c r="K437" s="93" t="s">
        <v>593</v>
      </c>
    </row>
    <row r="438" spans="2:11" x14ac:dyDescent="0.2">
      <c r="B438" s="84">
        <v>579</v>
      </c>
      <c r="C438" s="90" t="s">
        <v>392</v>
      </c>
      <c r="D438" s="90" t="s">
        <v>753</v>
      </c>
      <c r="E438" s="90" t="s">
        <v>851</v>
      </c>
      <c r="F438" s="90"/>
      <c r="G438" s="90" t="s">
        <v>788</v>
      </c>
      <c r="H438" s="90" t="s">
        <v>856</v>
      </c>
      <c r="I438" s="94">
        <v>1.1203000000000001</v>
      </c>
      <c r="J438" s="94" t="s">
        <v>784</v>
      </c>
      <c r="K438" s="91" t="s">
        <v>589</v>
      </c>
    </row>
    <row r="439" spans="2:11" x14ac:dyDescent="0.2">
      <c r="B439" s="85">
        <v>580</v>
      </c>
      <c r="C439" s="88" t="s">
        <v>393</v>
      </c>
      <c r="D439" s="88" t="s">
        <v>753</v>
      </c>
      <c r="E439" s="88" t="s">
        <v>851</v>
      </c>
      <c r="F439" s="88"/>
      <c r="G439" s="88" t="s">
        <v>788</v>
      </c>
      <c r="H439" s="88" t="s">
        <v>856</v>
      </c>
      <c r="I439" s="95">
        <v>1.2904</v>
      </c>
      <c r="J439" s="95" t="s">
        <v>789</v>
      </c>
      <c r="K439" s="92" t="s">
        <v>595</v>
      </c>
    </row>
    <row r="440" spans="2:11" x14ac:dyDescent="0.2">
      <c r="B440" s="85">
        <v>581</v>
      </c>
      <c r="C440" s="88" t="s">
        <v>394</v>
      </c>
      <c r="D440" s="88" t="s">
        <v>753</v>
      </c>
      <c r="E440" s="88" t="s">
        <v>851</v>
      </c>
      <c r="F440" s="88"/>
      <c r="G440" s="88" t="s">
        <v>788</v>
      </c>
      <c r="H440" s="88" t="s">
        <v>856</v>
      </c>
      <c r="I440" s="95">
        <v>1.1012999999999999</v>
      </c>
      <c r="J440" s="95" t="s">
        <v>784</v>
      </c>
      <c r="K440" s="92" t="s">
        <v>589</v>
      </c>
    </row>
    <row r="441" spans="2:11" x14ac:dyDescent="0.2">
      <c r="B441" s="85">
        <v>582</v>
      </c>
      <c r="C441" s="88" t="s">
        <v>395</v>
      </c>
      <c r="D441" s="88" t="s">
        <v>753</v>
      </c>
      <c r="E441" s="88" t="s">
        <v>851</v>
      </c>
      <c r="F441" s="88"/>
      <c r="G441" s="88" t="s">
        <v>788</v>
      </c>
      <c r="H441" s="88" t="s">
        <v>856</v>
      </c>
      <c r="I441" s="95">
        <v>0.72809999999999997</v>
      </c>
      <c r="J441" s="95" t="s">
        <v>784</v>
      </c>
      <c r="K441" s="92" t="s">
        <v>589</v>
      </c>
    </row>
    <row r="442" spans="2:11" x14ac:dyDescent="0.2">
      <c r="B442" s="86">
        <v>583</v>
      </c>
      <c r="C442" s="89" t="s">
        <v>396</v>
      </c>
      <c r="D442" s="89" t="s">
        <v>753</v>
      </c>
      <c r="E442" s="89" t="s">
        <v>851</v>
      </c>
      <c r="F442" s="89"/>
      <c r="G442" s="89" t="s">
        <v>788</v>
      </c>
      <c r="H442" s="89" t="s">
        <v>856</v>
      </c>
      <c r="I442" s="96">
        <v>1.0802</v>
      </c>
      <c r="J442" s="96" t="s">
        <v>755</v>
      </c>
      <c r="K442" s="93" t="s">
        <v>593</v>
      </c>
    </row>
    <row r="443" spans="2:11" x14ac:dyDescent="0.2">
      <c r="B443" s="84">
        <v>584</v>
      </c>
      <c r="C443" s="90" t="s">
        <v>397</v>
      </c>
      <c r="D443" s="90" t="s">
        <v>753</v>
      </c>
      <c r="E443" s="90" t="s">
        <v>851</v>
      </c>
      <c r="F443" s="90"/>
      <c r="G443" s="90" t="s">
        <v>788</v>
      </c>
      <c r="H443" s="90" t="s">
        <v>856</v>
      </c>
      <c r="I443" s="94">
        <v>0.89590000000000003</v>
      </c>
      <c r="J443" s="94" t="s">
        <v>784</v>
      </c>
      <c r="K443" s="91" t="s">
        <v>589</v>
      </c>
    </row>
    <row r="444" spans="2:11" x14ac:dyDescent="0.2">
      <c r="B444" s="85">
        <v>585</v>
      </c>
      <c r="C444" s="88" t="s">
        <v>398</v>
      </c>
      <c r="D444" s="88" t="s">
        <v>753</v>
      </c>
      <c r="E444" s="88" t="s">
        <v>851</v>
      </c>
      <c r="F444" s="88"/>
      <c r="G444" s="88" t="s">
        <v>787</v>
      </c>
      <c r="H444" s="88" t="s">
        <v>857</v>
      </c>
      <c r="I444" s="95">
        <v>0.40289999999999998</v>
      </c>
      <c r="J444" s="95" t="s">
        <v>751</v>
      </c>
      <c r="K444" s="92" t="s">
        <v>588</v>
      </c>
    </row>
    <row r="445" spans="2:11" x14ac:dyDescent="0.2">
      <c r="B445" s="85">
        <v>586</v>
      </c>
      <c r="C445" s="88" t="s">
        <v>399</v>
      </c>
      <c r="D445" s="88" t="s">
        <v>753</v>
      </c>
      <c r="E445" s="88" t="s">
        <v>851</v>
      </c>
      <c r="F445" s="88"/>
      <c r="G445" s="88" t="s">
        <v>788</v>
      </c>
      <c r="H445" s="88" t="s">
        <v>856</v>
      </c>
      <c r="I445" s="95">
        <v>0.65059999999999996</v>
      </c>
      <c r="J445" s="95" t="s">
        <v>755</v>
      </c>
      <c r="K445" s="92" t="s">
        <v>593</v>
      </c>
    </row>
    <row r="446" spans="2:11" x14ac:dyDescent="0.2">
      <c r="B446" s="85">
        <v>587</v>
      </c>
      <c r="C446" s="88" t="s">
        <v>400</v>
      </c>
      <c r="D446" s="88" t="s">
        <v>753</v>
      </c>
      <c r="E446" s="88" t="s">
        <v>851</v>
      </c>
      <c r="F446" s="88"/>
      <c r="G446" s="88" t="s">
        <v>788</v>
      </c>
      <c r="H446" s="88" t="s">
        <v>856</v>
      </c>
      <c r="I446" s="95">
        <v>1.7198</v>
      </c>
      <c r="J446" s="95" t="s">
        <v>755</v>
      </c>
      <c r="K446" s="92" t="s">
        <v>593</v>
      </c>
    </row>
    <row r="447" spans="2:11" x14ac:dyDescent="0.2">
      <c r="B447" s="86">
        <v>589</v>
      </c>
      <c r="C447" s="89" t="s">
        <v>401</v>
      </c>
      <c r="D447" s="89" t="s">
        <v>753</v>
      </c>
      <c r="E447" s="89" t="s">
        <v>851</v>
      </c>
      <c r="F447" s="89"/>
      <c r="G447" s="89" t="s">
        <v>805</v>
      </c>
      <c r="H447" s="89" t="s">
        <v>853</v>
      </c>
      <c r="I447" s="96">
        <v>0.86129999999999995</v>
      </c>
      <c r="J447" s="96" t="s">
        <v>767</v>
      </c>
      <c r="K447" s="93" t="s">
        <v>598</v>
      </c>
    </row>
    <row r="448" spans="2:11" x14ac:dyDescent="0.2">
      <c r="B448" s="84">
        <v>591</v>
      </c>
      <c r="C448" s="90" t="s">
        <v>402</v>
      </c>
      <c r="D448" s="90" t="s">
        <v>753</v>
      </c>
      <c r="E448" s="90" t="s">
        <v>851</v>
      </c>
      <c r="F448" s="90"/>
      <c r="G448" s="90" t="s">
        <v>805</v>
      </c>
      <c r="H448" s="90" t="s">
        <v>853</v>
      </c>
      <c r="I448" s="94">
        <v>1.589</v>
      </c>
      <c r="J448" s="94" t="s">
        <v>767</v>
      </c>
      <c r="K448" s="91" t="s">
        <v>598</v>
      </c>
    </row>
    <row r="449" spans="2:11" x14ac:dyDescent="0.2">
      <c r="B449" s="85">
        <v>592</v>
      </c>
      <c r="C449" s="88" t="s">
        <v>403</v>
      </c>
      <c r="D449" s="88" t="s">
        <v>753</v>
      </c>
      <c r="E449" s="88" t="s">
        <v>851</v>
      </c>
      <c r="F449" s="88"/>
      <c r="G449" s="88" t="s">
        <v>805</v>
      </c>
      <c r="H449" s="88" t="s">
        <v>853</v>
      </c>
      <c r="I449" s="95">
        <v>0.67359999999999998</v>
      </c>
      <c r="J449" s="95" t="s">
        <v>767</v>
      </c>
      <c r="K449" s="92" t="s">
        <v>598</v>
      </c>
    </row>
    <row r="450" spans="2:11" x14ac:dyDescent="0.2">
      <c r="B450" s="85">
        <v>594</v>
      </c>
      <c r="C450" s="88" t="s">
        <v>404</v>
      </c>
      <c r="D450" s="88" t="s">
        <v>753</v>
      </c>
      <c r="E450" s="88" t="s">
        <v>851</v>
      </c>
      <c r="F450" s="88"/>
      <c r="G450" s="88" t="s">
        <v>805</v>
      </c>
      <c r="H450" s="88" t="s">
        <v>853</v>
      </c>
      <c r="I450" s="95">
        <v>0.8034</v>
      </c>
      <c r="J450" s="95" t="s">
        <v>767</v>
      </c>
      <c r="K450" s="92" t="s">
        <v>598</v>
      </c>
    </row>
    <row r="451" spans="2:11" x14ac:dyDescent="0.2">
      <c r="B451" s="85">
        <v>595</v>
      </c>
      <c r="C451" s="88" t="s">
        <v>405</v>
      </c>
      <c r="D451" s="88" t="s">
        <v>753</v>
      </c>
      <c r="E451" s="88" t="s">
        <v>851</v>
      </c>
      <c r="F451" s="88"/>
      <c r="G451" s="88" t="s">
        <v>805</v>
      </c>
      <c r="H451" s="88" t="s">
        <v>853</v>
      </c>
      <c r="I451" s="95">
        <v>0.90439999999999998</v>
      </c>
      <c r="J451" s="95" t="s">
        <v>767</v>
      </c>
      <c r="K451" s="92" t="s">
        <v>598</v>
      </c>
    </row>
    <row r="452" spans="2:11" x14ac:dyDescent="0.2">
      <c r="B452" s="86">
        <v>596</v>
      </c>
      <c r="C452" s="89" t="s">
        <v>406</v>
      </c>
      <c r="D452" s="89" t="s">
        <v>753</v>
      </c>
      <c r="E452" s="89" t="s">
        <v>851</v>
      </c>
      <c r="F452" s="89"/>
      <c r="G452" s="89" t="s">
        <v>805</v>
      </c>
      <c r="H452" s="89" t="s">
        <v>853</v>
      </c>
      <c r="I452" s="96">
        <v>0.53969999999999996</v>
      </c>
      <c r="J452" s="96" t="s">
        <v>784</v>
      </c>
      <c r="K452" s="93" t="s">
        <v>589</v>
      </c>
    </row>
    <row r="453" spans="2:11" x14ac:dyDescent="0.2">
      <c r="B453" s="84">
        <v>597</v>
      </c>
      <c r="C453" s="90" t="s">
        <v>407</v>
      </c>
      <c r="D453" s="90" t="s">
        <v>753</v>
      </c>
      <c r="E453" s="90" t="s">
        <v>851</v>
      </c>
      <c r="F453" s="90"/>
      <c r="G453" s="90" t="s">
        <v>805</v>
      </c>
      <c r="H453" s="90" t="s">
        <v>853</v>
      </c>
      <c r="I453" s="94">
        <v>0.64300000000000002</v>
      </c>
      <c r="J453" s="94" t="s">
        <v>767</v>
      </c>
      <c r="K453" s="91" t="s">
        <v>598</v>
      </c>
    </row>
    <row r="454" spans="2:11" x14ac:dyDescent="0.2">
      <c r="B454" s="85">
        <v>598</v>
      </c>
      <c r="C454" s="88" t="s">
        <v>408</v>
      </c>
      <c r="D454" s="88" t="s">
        <v>753</v>
      </c>
      <c r="E454" s="88" t="s">
        <v>851</v>
      </c>
      <c r="F454" s="88"/>
      <c r="G454" s="88" t="s">
        <v>805</v>
      </c>
      <c r="H454" s="88" t="s">
        <v>853</v>
      </c>
      <c r="I454" s="95">
        <v>0.48509999999999998</v>
      </c>
      <c r="J454" s="95" t="s">
        <v>809</v>
      </c>
      <c r="K454" s="92" t="s">
        <v>592</v>
      </c>
    </row>
    <row r="455" spans="2:11" x14ac:dyDescent="0.2">
      <c r="B455" s="85">
        <v>599</v>
      </c>
      <c r="C455" s="88" t="s">
        <v>409</v>
      </c>
      <c r="D455" s="88" t="s">
        <v>753</v>
      </c>
      <c r="E455" s="88" t="s">
        <v>851</v>
      </c>
      <c r="F455" s="88"/>
      <c r="G455" s="88" t="s">
        <v>805</v>
      </c>
      <c r="H455" s="88" t="s">
        <v>853</v>
      </c>
      <c r="I455" s="95">
        <v>0.49130000000000001</v>
      </c>
      <c r="J455" s="95" t="s">
        <v>784</v>
      </c>
      <c r="K455" s="92" t="s">
        <v>589</v>
      </c>
    </row>
    <row r="456" spans="2:11" x14ac:dyDescent="0.2">
      <c r="B456" s="85">
        <v>600</v>
      </c>
      <c r="C456" s="88" t="s">
        <v>410</v>
      </c>
      <c r="D456" s="88" t="s">
        <v>753</v>
      </c>
      <c r="E456" s="88" t="s">
        <v>851</v>
      </c>
      <c r="F456" s="88"/>
      <c r="G456" s="88" t="s">
        <v>805</v>
      </c>
      <c r="H456" s="88" t="s">
        <v>853</v>
      </c>
      <c r="I456" s="95">
        <v>0.4708</v>
      </c>
      <c r="J456" s="95" t="s">
        <v>767</v>
      </c>
      <c r="K456" s="92" t="s">
        <v>598</v>
      </c>
    </row>
    <row r="457" spans="2:11" x14ac:dyDescent="0.2">
      <c r="B457" s="86">
        <v>601</v>
      </c>
      <c r="C457" s="89" t="s">
        <v>411</v>
      </c>
      <c r="D457" s="89" t="s">
        <v>753</v>
      </c>
      <c r="E457" s="89" t="s">
        <v>851</v>
      </c>
      <c r="F457" s="89"/>
      <c r="G457" s="89" t="s">
        <v>805</v>
      </c>
      <c r="H457" s="89" t="s">
        <v>853</v>
      </c>
      <c r="I457" s="96">
        <v>0.69579999999999997</v>
      </c>
      <c r="J457" s="96" t="s">
        <v>767</v>
      </c>
      <c r="K457" s="93" t="s">
        <v>598</v>
      </c>
    </row>
    <row r="458" spans="2:11" x14ac:dyDescent="0.2">
      <c r="B458" s="84">
        <v>602</v>
      </c>
      <c r="C458" s="90" t="s">
        <v>412</v>
      </c>
      <c r="D458" s="90" t="s">
        <v>753</v>
      </c>
      <c r="E458" s="90" t="s">
        <v>851</v>
      </c>
      <c r="F458" s="90"/>
      <c r="G458" s="90" t="s">
        <v>805</v>
      </c>
      <c r="H458" s="90" t="s">
        <v>853</v>
      </c>
      <c r="I458" s="94">
        <v>0.49149999999999999</v>
      </c>
      <c r="J458" s="94" t="s">
        <v>767</v>
      </c>
      <c r="K458" s="91" t="s">
        <v>598</v>
      </c>
    </row>
    <row r="459" spans="2:11" x14ac:dyDescent="0.2">
      <c r="B459" s="85">
        <v>604</v>
      </c>
      <c r="C459" s="88" t="s">
        <v>413</v>
      </c>
      <c r="D459" s="88" t="s">
        <v>753</v>
      </c>
      <c r="E459" s="88" t="s">
        <v>851</v>
      </c>
      <c r="F459" s="88"/>
      <c r="G459" s="88" t="s">
        <v>805</v>
      </c>
      <c r="H459" s="88" t="s">
        <v>853</v>
      </c>
      <c r="I459" s="95">
        <v>1.4512</v>
      </c>
      <c r="J459" s="95" t="s">
        <v>767</v>
      </c>
      <c r="K459" s="92" t="s">
        <v>598</v>
      </c>
    </row>
    <row r="460" spans="2:11" x14ac:dyDescent="0.2">
      <c r="B460" s="85">
        <v>605</v>
      </c>
      <c r="C460" s="88" t="s">
        <v>414</v>
      </c>
      <c r="D460" s="88" t="s">
        <v>753</v>
      </c>
      <c r="E460" s="88" t="s">
        <v>851</v>
      </c>
      <c r="F460" s="88"/>
      <c r="G460" s="88" t="s">
        <v>805</v>
      </c>
      <c r="H460" s="88" t="s">
        <v>853</v>
      </c>
      <c r="I460" s="95">
        <v>1.0513999999999999</v>
      </c>
      <c r="J460" s="95" t="s">
        <v>784</v>
      </c>
      <c r="K460" s="92" t="s">
        <v>589</v>
      </c>
    </row>
    <row r="461" spans="2:11" x14ac:dyDescent="0.2">
      <c r="B461" s="85">
        <v>607</v>
      </c>
      <c r="C461" s="88" t="s">
        <v>415</v>
      </c>
      <c r="D461" s="88" t="s">
        <v>753</v>
      </c>
      <c r="E461" s="88" t="s">
        <v>851</v>
      </c>
      <c r="F461" s="88"/>
      <c r="G461" s="88" t="s">
        <v>805</v>
      </c>
      <c r="H461" s="88" t="s">
        <v>853</v>
      </c>
      <c r="I461" s="95">
        <v>0.44990000000000002</v>
      </c>
      <c r="J461" s="95" t="s">
        <v>767</v>
      </c>
      <c r="K461" s="92" t="s">
        <v>598</v>
      </c>
    </row>
    <row r="462" spans="2:11" x14ac:dyDescent="0.2">
      <c r="B462" s="86">
        <v>608</v>
      </c>
      <c r="C462" s="89" t="s">
        <v>416</v>
      </c>
      <c r="D462" s="89" t="s">
        <v>753</v>
      </c>
      <c r="E462" s="89" t="s">
        <v>851</v>
      </c>
      <c r="F462" s="89"/>
      <c r="G462" s="89" t="s">
        <v>805</v>
      </c>
      <c r="H462" s="89" t="s">
        <v>853</v>
      </c>
      <c r="I462" s="96">
        <v>0.48980000000000001</v>
      </c>
      <c r="J462" s="96" t="s">
        <v>1125</v>
      </c>
      <c r="K462" s="93" t="s">
        <v>623</v>
      </c>
    </row>
    <row r="463" spans="2:11" x14ac:dyDescent="0.2">
      <c r="B463" s="84">
        <v>610</v>
      </c>
      <c r="C463" s="90" t="s">
        <v>417</v>
      </c>
      <c r="D463" s="90" t="s">
        <v>753</v>
      </c>
      <c r="E463" s="90" t="s">
        <v>851</v>
      </c>
      <c r="F463" s="90"/>
      <c r="G463" s="90" t="s">
        <v>781</v>
      </c>
      <c r="H463" s="90" t="s">
        <v>858</v>
      </c>
      <c r="I463" s="94">
        <v>0.86150000000000004</v>
      </c>
      <c r="J463" s="94" t="s">
        <v>784</v>
      </c>
      <c r="K463" s="91" t="s">
        <v>589</v>
      </c>
    </row>
    <row r="464" spans="2:11" x14ac:dyDescent="0.2">
      <c r="B464" s="85">
        <v>616</v>
      </c>
      <c r="C464" s="88" t="s">
        <v>418</v>
      </c>
      <c r="D464" s="88" t="s">
        <v>753</v>
      </c>
      <c r="E464" s="88" t="s">
        <v>851</v>
      </c>
      <c r="F464" s="88"/>
      <c r="G464" s="88" t="s">
        <v>810</v>
      </c>
      <c r="H464" s="88" t="s">
        <v>859</v>
      </c>
      <c r="I464" s="95">
        <v>0.75270000000000004</v>
      </c>
      <c r="J464" s="95" t="s">
        <v>774</v>
      </c>
      <c r="K464" s="92" t="s">
        <v>601</v>
      </c>
    </row>
    <row r="465" spans="2:11" x14ac:dyDescent="0.2">
      <c r="B465" s="85">
        <v>617</v>
      </c>
      <c r="C465" s="88" t="s">
        <v>984</v>
      </c>
      <c r="D465" s="88" t="s">
        <v>753</v>
      </c>
      <c r="E465" s="88" t="s">
        <v>851</v>
      </c>
      <c r="F465" s="88"/>
      <c r="G465" s="88" t="s">
        <v>810</v>
      </c>
      <c r="H465" s="88" t="s">
        <v>859</v>
      </c>
      <c r="I465" s="95">
        <v>1.0525</v>
      </c>
      <c r="J465" s="95" t="s">
        <v>774</v>
      </c>
      <c r="K465" s="92" t="s">
        <v>601</v>
      </c>
    </row>
    <row r="466" spans="2:11" x14ac:dyDescent="0.2">
      <c r="B466" s="85">
        <v>618</v>
      </c>
      <c r="C466" s="88" t="s">
        <v>419</v>
      </c>
      <c r="D466" s="88" t="s">
        <v>753</v>
      </c>
      <c r="E466" s="88" t="s">
        <v>851</v>
      </c>
      <c r="F466" s="88"/>
      <c r="G466" s="88" t="s">
        <v>810</v>
      </c>
      <c r="H466" s="88" t="s">
        <v>859</v>
      </c>
      <c r="I466" s="95">
        <v>1.0731999999999999</v>
      </c>
      <c r="J466" s="95" t="s">
        <v>774</v>
      </c>
      <c r="K466" s="92" t="s">
        <v>601</v>
      </c>
    </row>
    <row r="467" spans="2:11" x14ac:dyDescent="0.2">
      <c r="B467" s="86">
        <v>619</v>
      </c>
      <c r="C467" s="89" t="s">
        <v>420</v>
      </c>
      <c r="D467" s="89" t="s">
        <v>753</v>
      </c>
      <c r="E467" s="89" t="s">
        <v>851</v>
      </c>
      <c r="F467" s="89"/>
      <c r="G467" s="89" t="s">
        <v>810</v>
      </c>
      <c r="H467" s="89" t="s">
        <v>859</v>
      </c>
      <c r="I467" s="96">
        <v>0.86719999999999997</v>
      </c>
      <c r="J467" s="96" t="s">
        <v>774</v>
      </c>
      <c r="K467" s="93" t="s">
        <v>601</v>
      </c>
    </row>
    <row r="468" spans="2:11" x14ac:dyDescent="0.2">
      <c r="B468" s="84">
        <v>620</v>
      </c>
      <c r="C468" s="90" t="s">
        <v>421</v>
      </c>
      <c r="D468" s="90" t="s">
        <v>753</v>
      </c>
      <c r="E468" s="90" t="s">
        <v>851</v>
      </c>
      <c r="F468" s="90"/>
      <c r="G468" s="90" t="s">
        <v>810</v>
      </c>
      <c r="H468" s="90" t="s">
        <v>859</v>
      </c>
      <c r="I468" s="94">
        <v>0.65500000000000003</v>
      </c>
      <c r="J468" s="94" t="s">
        <v>779</v>
      </c>
      <c r="K468" s="91" t="s">
        <v>624</v>
      </c>
    </row>
    <row r="469" spans="2:11" x14ac:dyDescent="0.2">
      <c r="B469" s="85">
        <v>621</v>
      </c>
      <c r="C469" s="88" t="s">
        <v>422</v>
      </c>
      <c r="D469" s="88" t="s">
        <v>753</v>
      </c>
      <c r="E469" s="88" t="s">
        <v>851</v>
      </c>
      <c r="F469" s="88"/>
      <c r="G469" s="88" t="s">
        <v>810</v>
      </c>
      <c r="H469" s="88" t="s">
        <v>859</v>
      </c>
      <c r="I469" s="95">
        <v>1.0688</v>
      </c>
      <c r="J469" s="95" t="s">
        <v>774</v>
      </c>
      <c r="K469" s="92" t="s">
        <v>601</v>
      </c>
    </row>
    <row r="470" spans="2:11" x14ac:dyDescent="0.2">
      <c r="B470" s="85">
        <v>623</v>
      </c>
      <c r="C470" s="88" t="s">
        <v>423</v>
      </c>
      <c r="D470" s="88" t="s">
        <v>753</v>
      </c>
      <c r="E470" s="88" t="s">
        <v>851</v>
      </c>
      <c r="F470" s="88"/>
      <c r="G470" s="88" t="s">
        <v>810</v>
      </c>
      <c r="H470" s="88" t="s">
        <v>859</v>
      </c>
      <c r="I470" s="95">
        <v>0.60499999999999998</v>
      </c>
      <c r="J470" s="95" t="s">
        <v>774</v>
      </c>
      <c r="K470" s="92" t="s">
        <v>601</v>
      </c>
    </row>
    <row r="471" spans="2:11" x14ac:dyDescent="0.2">
      <c r="B471" s="85">
        <v>624</v>
      </c>
      <c r="C471" s="88" t="s">
        <v>424</v>
      </c>
      <c r="D471" s="88" t="s">
        <v>753</v>
      </c>
      <c r="E471" s="88" t="s">
        <v>851</v>
      </c>
      <c r="F471" s="88"/>
      <c r="G471" s="88" t="s">
        <v>810</v>
      </c>
      <c r="H471" s="88" t="s">
        <v>859</v>
      </c>
      <c r="I471" s="95">
        <v>0.68100000000000005</v>
      </c>
      <c r="J471" s="95" t="s">
        <v>774</v>
      </c>
      <c r="K471" s="92" t="s">
        <v>601</v>
      </c>
    </row>
    <row r="472" spans="2:11" x14ac:dyDescent="0.2">
      <c r="B472" s="86">
        <v>626</v>
      </c>
      <c r="C472" s="89" t="s">
        <v>425</v>
      </c>
      <c r="D472" s="89" t="s">
        <v>753</v>
      </c>
      <c r="E472" s="89" t="s">
        <v>851</v>
      </c>
      <c r="F472" s="89"/>
      <c r="G472" s="89" t="s">
        <v>810</v>
      </c>
      <c r="H472" s="89" t="s">
        <v>859</v>
      </c>
      <c r="I472" s="96">
        <v>0.48320000000000002</v>
      </c>
      <c r="J472" s="96" t="s">
        <v>774</v>
      </c>
      <c r="K472" s="93" t="s">
        <v>601</v>
      </c>
    </row>
    <row r="473" spans="2:11" x14ac:dyDescent="0.2">
      <c r="B473" s="84">
        <v>627</v>
      </c>
      <c r="C473" s="90" t="s">
        <v>426</v>
      </c>
      <c r="D473" s="90" t="s">
        <v>753</v>
      </c>
      <c r="E473" s="90" t="s">
        <v>851</v>
      </c>
      <c r="F473" s="90"/>
      <c r="G473" s="90" t="s">
        <v>810</v>
      </c>
      <c r="H473" s="90" t="s">
        <v>859</v>
      </c>
      <c r="I473" s="94">
        <v>0.74880000000000002</v>
      </c>
      <c r="J473" s="94" t="s">
        <v>774</v>
      </c>
      <c r="K473" s="91" t="s">
        <v>601</v>
      </c>
    </row>
    <row r="474" spans="2:11" x14ac:dyDescent="0.2">
      <c r="B474" s="85">
        <v>628</v>
      </c>
      <c r="C474" s="88" t="s">
        <v>427</v>
      </c>
      <c r="D474" s="88" t="s">
        <v>753</v>
      </c>
      <c r="E474" s="88" t="s">
        <v>851</v>
      </c>
      <c r="F474" s="88"/>
      <c r="G474" s="88" t="s">
        <v>810</v>
      </c>
      <c r="H474" s="88" t="s">
        <v>859</v>
      </c>
      <c r="I474" s="95">
        <v>0.85750000000000004</v>
      </c>
      <c r="J474" s="95" t="s">
        <v>774</v>
      </c>
      <c r="K474" s="92" t="s">
        <v>601</v>
      </c>
    </row>
    <row r="475" spans="2:11" x14ac:dyDescent="0.2">
      <c r="B475" s="85">
        <v>629</v>
      </c>
      <c r="C475" s="88" t="s">
        <v>428</v>
      </c>
      <c r="D475" s="88" t="s">
        <v>753</v>
      </c>
      <c r="E475" s="88" t="s">
        <v>851</v>
      </c>
      <c r="F475" s="88"/>
      <c r="G475" s="88" t="s">
        <v>810</v>
      </c>
      <c r="H475" s="88" t="s">
        <v>859</v>
      </c>
      <c r="I475" s="95">
        <v>1.1760999999999999</v>
      </c>
      <c r="J475" s="95" t="s">
        <v>774</v>
      </c>
      <c r="K475" s="92" t="s">
        <v>601</v>
      </c>
    </row>
    <row r="476" spans="2:11" x14ac:dyDescent="0.2">
      <c r="B476" s="85">
        <v>630</v>
      </c>
      <c r="C476" s="88" t="s">
        <v>429</v>
      </c>
      <c r="D476" s="88" t="s">
        <v>753</v>
      </c>
      <c r="E476" s="88" t="s">
        <v>851</v>
      </c>
      <c r="F476" s="88"/>
      <c r="G476" s="88" t="s">
        <v>810</v>
      </c>
      <c r="H476" s="88" t="s">
        <v>859</v>
      </c>
      <c r="I476" s="95">
        <v>0.71650000000000003</v>
      </c>
      <c r="J476" s="95" t="s">
        <v>774</v>
      </c>
      <c r="K476" s="92" t="s">
        <v>601</v>
      </c>
    </row>
    <row r="477" spans="2:11" x14ac:dyDescent="0.2">
      <c r="B477" s="86">
        <v>631</v>
      </c>
      <c r="C477" s="89" t="s">
        <v>430</v>
      </c>
      <c r="D477" s="89" t="s">
        <v>753</v>
      </c>
      <c r="E477" s="89" t="s">
        <v>851</v>
      </c>
      <c r="F477" s="89"/>
      <c r="G477" s="89" t="s">
        <v>810</v>
      </c>
      <c r="H477" s="89" t="s">
        <v>859</v>
      </c>
      <c r="I477" s="96">
        <v>0.54559999999999997</v>
      </c>
      <c r="J477" s="96" t="s">
        <v>751</v>
      </c>
      <c r="K477" s="93" t="s">
        <v>588</v>
      </c>
    </row>
    <row r="478" spans="2:11" x14ac:dyDescent="0.2">
      <c r="B478" s="84">
        <v>632</v>
      </c>
      <c r="C478" s="90" t="s">
        <v>431</v>
      </c>
      <c r="D478" s="90" t="s">
        <v>753</v>
      </c>
      <c r="E478" s="90" t="s">
        <v>851</v>
      </c>
      <c r="F478" s="90"/>
      <c r="G478" s="90" t="s">
        <v>810</v>
      </c>
      <c r="H478" s="90" t="s">
        <v>859</v>
      </c>
      <c r="I478" s="94">
        <v>0.41249999999999998</v>
      </c>
      <c r="J478" s="94" t="s">
        <v>774</v>
      </c>
      <c r="K478" s="91" t="s">
        <v>601</v>
      </c>
    </row>
    <row r="479" spans="2:11" x14ac:dyDescent="0.2">
      <c r="B479" s="85">
        <v>633</v>
      </c>
      <c r="C479" s="88" t="s">
        <v>432</v>
      </c>
      <c r="D479" s="88" t="s">
        <v>753</v>
      </c>
      <c r="E479" s="88" t="s">
        <v>851</v>
      </c>
      <c r="F479" s="88"/>
      <c r="G479" s="88" t="s">
        <v>801</v>
      </c>
      <c r="H479" s="88" t="s">
        <v>860</v>
      </c>
      <c r="I479" s="95">
        <v>0.65880000000000005</v>
      </c>
      <c r="J479" s="95" t="s">
        <v>774</v>
      </c>
      <c r="K479" s="92" t="s">
        <v>601</v>
      </c>
    </row>
    <row r="480" spans="2:11" x14ac:dyDescent="0.2">
      <c r="B480" s="85">
        <v>634</v>
      </c>
      <c r="C480" s="88" t="s">
        <v>985</v>
      </c>
      <c r="D480" s="88" t="s">
        <v>753</v>
      </c>
      <c r="E480" s="88" t="s">
        <v>851</v>
      </c>
      <c r="F480" s="88"/>
      <c r="G480" s="88" t="s">
        <v>801</v>
      </c>
      <c r="H480" s="88" t="s">
        <v>860</v>
      </c>
      <c r="I480" s="95">
        <v>0.77100000000000002</v>
      </c>
      <c r="J480" s="95" t="s">
        <v>779</v>
      </c>
      <c r="K480" s="92" t="s">
        <v>624</v>
      </c>
    </row>
    <row r="481" spans="2:11" x14ac:dyDescent="0.2">
      <c r="B481" s="85">
        <v>635</v>
      </c>
      <c r="C481" s="88" t="s">
        <v>433</v>
      </c>
      <c r="D481" s="88" t="s">
        <v>753</v>
      </c>
      <c r="E481" s="88" t="s">
        <v>851</v>
      </c>
      <c r="F481" s="88"/>
      <c r="G481" s="88" t="s">
        <v>801</v>
      </c>
      <c r="H481" s="88" t="s">
        <v>860</v>
      </c>
      <c r="I481" s="95">
        <v>0.81920000000000004</v>
      </c>
      <c r="J481" s="95" t="s">
        <v>774</v>
      </c>
      <c r="K481" s="92" t="s">
        <v>601</v>
      </c>
    </row>
    <row r="482" spans="2:11" x14ac:dyDescent="0.2">
      <c r="B482" s="86">
        <v>636</v>
      </c>
      <c r="C482" s="89" t="s">
        <v>434</v>
      </c>
      <c r="D482" s="89" t="s">
        <v>753</v>
      </c>
      <c r="E482" s="89" t="s">
        <v>851</v>
      </c>
      <c r="F482" s="89"/>
      <c r="G482" s="89" t="s">
        <v>801</v>
      </c>
      <c r="H482" s="89" t="s">
        <v>860</v>
      </c>
      <c r="I482" s="96">
        <v>0.63500000000000001</v>
      </c>
      <c r="J482" s="96" t="s">
        <v>774</v>
      </c>
      <c r="K482" s="93" t="s">
        <v>601</v>
      </c>
    </row>
    <row r="483" spans="2:11" x14ac:dyDescent="0.2">
      <c r="B483" s="84">
        <v>637</v>
      </c>
      <c r="C483" s="90" t="s">
        <v>435</v>
      </c>
      <c r="D483" s="90" t="s">
        <v>753</v>
      </c>
      <c r="E483" s="90" t="s">
        <v>851</v>
      </c>
      <c r="F483" s="90"/>
      <c r="G483" s="90" t="s">
        <v>801</v>
      </c>
      <c r="H483" s="90" t="s">
        <v>860</v>
      </c>
      <c r="I483" s="94">
        <v>0.79720000000000002</v>
      </c>
      <c r="J483" s="94" t="s">
        <v>774</v>
      </c>
      <c r="K483" s="91" t="s">
        <v>601</v>
      </c>
    </row>
    <row r="484" spans="2:11" x14ac:dyDescent="0.2">
      <c r="B484" s="85">
        <v>638</v>
      </c>
      <c r="C484" s="88" t="s">
        <v>436</v>
      </c>
      <c r="D484" s="88" t="s">
        <v>753</v>
      </c>
      <c r="E484" s="88" t="s">
        <v>851</v>
      </c>
      <c r="F484" s="88"/>
      <c r="G484" s="88" t="s">
        <v>801</v>
      </c>
      <c r="H484" s="88" t="s">
        <v>860</v>
      </c>
      <c r="I484" s="95">
        <v>1.0391999999999999</v>
      </c>
      <c r="J484" s="95" t="s">
        <v>751</v>
      </c>
      <c r="K484" s="92" t="s">
        <v>588</v>
      </c>
    </row>
    <row r="485" spans="2:11" x14ac:dyDescent="0.2">
      <c r="B485" s="85">
        <v>639</v>
      </c>
      <c r="C485" s="88" t="s">
        <v>437</v>
      </c>
      <c r="D485" s="88" t="s">
        <v>753</v>
      </c>
      <c r="E485" s="88" t="s">
        <v>851</v>
      </c>
      <c r="F485" s="88"/>
      <c r="G485" s="88" t="s">
        <v>801</v>
      </c>
      <c r="H485" s="88" t="s">
        <v>860</v>
      </c>
      <c r="I485" s="95">
        <v>0.67759999999999998</v>
      </c>
      <c r="J485" s="95" t="s">
        <v>774</v>
      </c>
      <c r="K485" s="92" t="s">
        <v>601</v>
      </c>
    </row>
    <row r="486" spans="2:11" x14ac:dyDescent="0.2">
      <c r="B486" s="85">
        <v>641</v>
      </c>
      <c r="C486" s="88" t="s">
        <v>986</v>
      </c>
      <c r="D486" s="88" t="s">
        <v>753</v>
      </c>
      <c r="E486" s="88" t="s">
        <v>851</v>
      </c>
      <c r="F486" s="88"/>
      <c r="G486" s="88" t="s">
        <v>801</v>
      </c>
      <c r="H486" s="88" t="s">
        <v>860</v>
      </c>
      <c r="I486" s="95">
        <v>0.625</v>
      </c>
      <c r="J486" s="95" t="s">
        <v>774</v>
      </c>
      <c r="K486" s="92" t="s">
        <v>601</v>
      </c>
    </row>
    <row r="487" spans="2:11" x14ac:dyDescent="0.2">
      <c r="B487" s="86">
        <v>642</v>
      </c>
      <c r="C487" s="89" t="s">
        <v>438</v>
      </c>
      <c r="D487" s="89" t="s">
        <v>753</v>
      </c>
      <c r="E487" s="89" t="s">
        <v>851</v>
      </c>
      <c r="F487" s="89"/>
      <c r="G487" s="89" t="s">
        <v>810</v>
      </c>
      <c r="H487" s="89" t="s">
        <v>859</v>
      </c>
      <c r="I487" s="96">
        <v>0.86680000000000001</v>
      </c>
      <c r="J487" s="96" t="s">
        <v>774</v>
      </c>
      <c r="K487" s="93" t="s">
        <v>601</v>
      </c>
    </row>
    <row r="488" spans="2:11" x14ac:dyDescent="0.2">
      <c r="B488" s="84">
        <v>647</v>
      </c>
      <c r="C488" s="90" t="s">
        <v>987</v>
      </c>
      <c r="D488" s="90" t="s">
        <v>753</v>
      </c>
      <c r="E488" s="90" t="s">
        <v>851</v>
      </c>
      <c r="F488" s="90"/>
      <c r="G488" s="90" t="s">
        <v>757</v>
      </c>
      <c r="H488" s="90" t="s">
        <v>861</v>
      </c>
      <c r="I488" s="94">
        <v>0.94640000000000002</v>
      </c>
      <c r="J488" s="94" t="s">
        <v>1118</v>
      </c>
      <c r="K488" s="91" t="s">
        <v>591</v>
      </c>
    </row>
    <row r="489" spans="2:11" x14ac:dyDescent="0.2">
      <c r="B489" s="85">
        <v>648</v>
      </c>
      <c r="C489" s="88" t="s">
        <v>439</v>
      </c>
      <c r="D489" s="88" t="s">
        <v>753</v>
      </c>
      <c r="E489" s="88" t="s">
        <v>851</v>
      </c>
      <c r="F489" s="88"/>
      <c r="G489" s="88" t="s">
        <v>757</v>
      </c>
      <c r="H489" s="88" t="s">
        <v>861</v>
      </c>
      <c r="I489" s="95">
        <v>1.0601</v>
      </c>
      <c r="J489" s="95" t="s">
        <v>802</v>
      </c>
      <c r="K489" s="92" t="s">
        <v>611</v>
      </c>
    </row>
    <row r="490" spans="2:11" x14ac:dyDescent="0.2">
      <c r="B490" s="85">
        <v>649</v>
      </c>
      <c r="C490" s="88" t="s">
        <v>440</v>
      </c>
      <c r="D490" s="88" t="s">
        <v>753</v>
      </c>
      <c r="E490" s="88" t="s">
        <v>851</v>
      </c>
      <c r="F490" s="88"/>
      <c r="G490" s="88" t="s">
        <v>757</v>
      </c>
      <c r="H490" s="88" t="s">
        <v>861</v>
      </c>
      <c r="I490" s="95">
        <v>1.0113000000000001</v>
      </c>
      <c r="J490" s="95" t="s">
        <v>1118</v>
      </c>
      <c r="K490" s="92" t="s">
        <v>591</v>
      </c>
    </row>
    <row r="491" spans="2:11" x14ac:dyDescent="0.2">
      <c r="B491" s="85">
        <v>650</v>
      </c>
      <c r="C491" s="88" t="s">
        <v>441</v>
      </c>
      <c r="D491" s="88" t="s">
        <v>753</v>
      </c>
      <c r="E491" s="88" t="s">
        <v>851</v>
      </c>
      <c r="F491" s="88"/>
      <c r="G491" s="88" t="s">
        <v>757</v>
      </c>
      <c r="H491" s="88" t="s">
        <v>861</v>
      </c>
      <c r="I491" s="95">
        <v>0.96160000000000001</v>
      </c>
      <c r="J491" s="95" t="s">
        <v>1118</v>
      </c>
      <c r="K491" s="92" t="s">
        <v>591</v>
      </c>
    </row>
    <row r="492" spans="2:11" x14ac:dyDescent="0.2">
      <c r="B492" s="86">
        <v>651</v>
      </c>
      <c r="C492" s="89" t="s">
        <v>442</v>
      </c>
      <c r="D492" s="89" t="s">
        <v>753</v>
      </c>
      <c r="E492" s="89" t="s">
        <v>851</v>
      </c>
      <c r="F492" s="89"/>
      <c r="G492" s="89" t="s">
        <v>757</v>
      </c>
      <c r="H492" s="89" t="s">
        <v>861</v>
      </c>
      <c r="I492" s="96">
        <v>1.1642999999999999</v>
      </c>
      <c r="J492" s="96" t="s">
        <v>1118</v>
      </c>
      <c r="K492" s="93" t="s">
        <v>591</v>
      </c>
    </row>
    <row r="493" spans="2:11" x14ac:dyDescent="0.2">
      <c r="B493" s="84">
        <v>652</v>
      </c>
      <c r="C493" s="90" t="s">
        <v>443</v>
      </c>
      <c r="D493" s="90" t="s">
        <v>753</v>
      </c>
      <c r="E493" s="90" t="s">
        <v>851</v>
      </c>
      <c r="F493" s="90"/>
      <c r="G493" s="90" t="s">
        <v>757</v>
      </c>
      <c r="H493" s="90" t="s">
        <v>861</v>
      </c>
      <c r="I493" s="94">
        <v>0.51129999999999998</v>
      </c>
      <c r="J493" s="94" t="s">
        <v>1118</v>
      </c>
      <c r="K493" s="91" t="s">
        <v>591</v>
      </c>
    </row>
    <row r="494" spans="2:11" x14ac:dyDescent="0.2">
      <c r="B494" s="85">
        <v>653</v>
      </c>
      <c r="C494" s="88" t="s">
        <v>444</v>
      </c>
      <c r="D494" s="88" t="s">
        <v>753</v>
      </c>
      <c r="E494" s="88" t="s">
        <v>851</v>
      </c>
      <c r="F494" s="88"/>
      <c r="G494" s="88" t="s">
        <v>757</v>
      </c>
      <c r="H494" s="88" t="s">
        <v>861</v>
      </c>
      <c r="I494" s="95">
        <v>0.6855</v>
      </c>
      <c r="J494" s="95" t="s">
        <v>779</v>
      </c>
      <c r="K494" s="92" t="s">
        <v>624</v>
      </c>
    </row>
    <row r="495" spans="2:11" x14ac:dyDescent="0.2">
      <c r="B495" s="85">
        <v>654</v>
      </c>
      <c r="C495" s="88" t="s">
        <v>445</v>
      </c>
      <c r="D495" s="88" t="s">
        <v>753</v>
      </c>
      <c r="E495" s="88" t="s">
        <v>851</v>
      </c>
      <c r="F495" s="88"/>
      <c r="G495" s="88" t="s">
        <v>757</v>
      </c>
      <c r="H495" s="88" t="s">
        <v>861</v>
      </c>
      <c r="I495" s="95">
        <v>0.51280000000000003</v>
      </c>
      <c r="J495" s="95" t="s">
        <v>1125</v>
      </c>
      <c r="K495" s="92" t="s">
        <v>623</v>
      </c>
    </row>
    <row r="496" spans="2:11" x14ac:dyDescent="0.2">
      <c r="B496" s="85">
        <v>655</v>
      </c>
      <c r="C496" s="88" t="s">
        <v>446</v>
      </c>
      <c r="D496" s="88" t="s">
        <v>753</v>
      </c>
      <c r="E496" s="88" t="s">
        <v>851</v>
      </c>
      <c r="F496" s="88"/>
      <c r="G496" s="88" t="s">
        <v>757</v>
      </c>
      <c r="H496" s="88" t="s">
        <v>861</v>
      </c>
      <c r="I496" s="95">
        <v>0.438</v>
      </c>
      <c r="J496" s="95" t="s">
        <v>1126</v>
      </c>
      <c r="K496" s="92" t="s">
        <v>625</v>
      </c>
    </row>
    <row r="497" spans="2:11" x14ac:dyDescent="0.2">
      <c r="B497" s="86">
        <v>656</v>
      </c>
      <c r="C497" s="89" t="s">
        <v>988</v>
      </c>
      <c r="D497" s="89" t="s">
        <v>753</v>
      </c>
      <c r="E497" s="89" t="s">
        <v>851</v>
      </c>
      <c r="F497" s="89"/>
      <c r="G497" s="89" t="s">
        <v>757</v>
      </c>
      <c r="H497" s="89" t="s">
        <v>861</v>
      </c>
      <c r="I497" s="96">
        <v>1.0613999999999999</v>
      </c>
      <c r="J497" s="96" t="s">
        <v>1118</v>
      </c>
      <c r="K497" s="93" t="s">
        <v>591</v>
      </c>
    </row>
    <row r="498" spans="2:11" x14ac:dyDescent="0.2">
      <c r="B498" s="84">
        <v>657</v>
      </c>
      <c r="C498" s="90" t="s">
        <v>447</v>
      </c>
      <c r="D498" s="90" t="s">
        <v>753</v>
      </c>
      <c r="E498" s="90" t="s">
        <v>851</v>
      </c>
      <c r="F498" s="90"/>
      <c r="G498" s="90" t="s">
        <v>757</v>
      </c>
      <c r="H498" s="90" t="s">
        <v>861</v>
      </c>
      <c r="I498" s="94">
        <v>0.62670000000000003</v>
      </c>
      <c r="J498" s="94" t="s">
        <v>1118</v>
      </c>
      <c r="K498" s="91" t="s">
        <v>591</v>
      </c>
    </row>
    <row r="499" spans="2:11" x14ac:dyDescent="0.2">
      <c r="B499" s="85">
        <v>658</v>
      </c>
      <c r="C499" s="88" t="s">
        <v>989</v>
      </c>
      <c r="D499" s="88" t="s">
        <v>753</v>
      </c>
      <c r="E499" s="88" t="s">
        <v>851</v>
      </c>
      <c r="F499" s="88"/>
      <c r="G499" s="88" t="s">
        <v>757</v>
      </c>
      <c r="H499" s="88" t="s">
        <v>861</v>
      </c>
      <c r="I499" s="95">
        <v>0.58850000000000002</v>
      </c>
      <c r="J499" s="95" t="s">
        <v>1118</v>
      </c>
      <c r="K499" s="92" t="s">
        <v>591</v>
      </c>
    </row>
    <row r="500" spans="2:11" x14ac:dyDescent="0.2">
      <c r="B500" s="85">
        <v>659</v>
      </c>
      <c r="C500" s="88" t="s">
        <v>448</v>
      </c>
      <c r="D500" s="88" t="s">
        <v>753</v>
      </c>
      <c r="E500" s="88" t="s">
        <v>851</v>
      </c>
      <c r="F500" s="88"/>
      <c r="G500" s="88" t="s">
        <v>757</v>
      </c>
      <c r="H500" s="88" t="s">
        <v>861</v>
      </c>
      <c r="I500" s="95">
        <v>0.68440000000000001</v>
      </c>
      <c r="J500" s="95" t="s">
        <v>1118</v>
      </c>
      <c r="K500" s="92" t="s">
        <v>591</v>
      </c>
    </row>
    <row r="501" spans="2:11" x14ac:dyDescent="0.2">
      <c r="B501" s="85">
        <v>660</v>
      </c>
      <c r="C501" s="88" t="s">
        <v>449</v>
      </c>
      <c r="D501" s="88" t="s">
        <v>753</v>
      </c>
      <c r="E501" s="88" t="s">
        <v>851</v>
      </c>
      <c r="F501" s="88"/>
      <c r="G501" s="88" t="s">
        <v>757</v>
      </c>
      <c r="H501" s="88" t="s">
        <v>861</v>
      </c>
      <c r="I501" s="95">
        <v>0.6018</v>
      </c>
      <c r="J501" s="95" t="s">
        <v>1126</v>
      </c>
      <c r="K501" s="92" t="s">
        <v>625</v>
      </c>
    </row>
    <row r="502" spans="2:11" x14ac:dyDescent="0.2">
      <c r="B502" s="86">
        <v>662</v>
      </c>
      <c r="C502" s="89" t="s">
        <v>450</v>
      </c>
      <c r="D502" s="89" t="s">
        <v>753</v>
      </c>
      <c r="E502" s="89" t="s">
        <v>851</v>
      </c>
      <c r="F502" s="89"/>
      <c r="G502" s="89" t="s">
        <v>757</v>
      </c>
      <c r="H502" s="89" t="s">
        <v>861</v>
      </c>
      <c r="I502" s="96">
        <v>0.46820000000000001</v>
      </c>
      <c r="J502" s="96" t="s">
        <v>1118</v>
      </c>
      <c r="K502" s="93" t="s">
        <v>591</v>
      </c>
    </row>
    <row r="503" spans="2:11" x14ac:dyDescent="0.2">
      <c r="B503" s="84">
        <v>663</v>
      </c>
      <c r="C503" s="90" t="s">
        <v>990</v>
      </c>
      <c r="D503" s="90" t="s">
        <v>753</v>
      </c>
      <c r="E503" s="90" t="s">
        <v>851</v>
      </c>
      <c r="F503" s="90"/>
      <c r="G503" s="90" t="s">
        <v>757</v>
      </c>
      <c r="H503" s="90" t="s">
        <v>861</v>
      </c>
      <c r="I503" s="94">
        <v>0.57220000000000004</v>
      </c>
      <c r="J503" s="94" t="s">
        <v>777</v>
      </c>
      <c r="K503" s="91" t="s">
        <v>626</v>
      </c>
    </row>
    <row r="504" spans="2:11" x14ac:dyDescent="0.2">
      <c r="B504" s="85">
        <v>670</v>
      </c>
      <c r="C504" s="88" t="s">
        <v>451</v>
      </c>
      <c r="D504" s="88" t="s">
        <v>753</v>
      </c>
      <c r="E504" s="88" t="s">
        <v>851</v>
      </c>
      <c r="F504" s="88"/>
      <c r="G504" s="88" t="s">
        <v>781</v>
      </c>
      <c r="H504" s="88" t="s">
        <v>858</v>
      </c>
      <c r="I504" s="95">
        <v>0.52149999999999996</v>
      </c>
      <c r="J504" s="95" t="s">
        <v>784</v>
      </c>
      <c r="K504" s="92" t="s">
        <v>589</v>
      </c>
    </row>
    <row r="505" spans="2:11" x14ac:dyDescent="0.2">
      <c r="B505" s="85">
        <v>671</v>
      </c>
      <c r="C505" s="88" t="s">
        <v>452</v>
      </c>
      <c r="D505" s="88" t="s">
        <v>753</v>
      </c>
      <c r="E505" s="88" t="s">
        <v>851</v>
      </c>
      <c r="F505" s="88"/>
      <c r="G505" s="88" t="s">
        <v>781</v>
      </c>
      <c r="H505" s="88" t="s">
        <v>858</v>
      </c>
      <c r="I505" s="95">
        <v>0.46489999999999998</v>
      </c>
      <c r="J505" s="95" t="s">
        <v>752</v>
      </c>
      <c r="K505" s="92" t="s">
        <v>606</v>
      </c>
    </row>
    <row r="506" spans="2:11" x14ac:dyDescent="0.2">
      <c r="B506" s="85">
        <v>672</v>
      </c>
      <c r="C506" s="88" t="s">
        <v>453</v>
      </c>
      <c r="D506" s="88" t="s">
        <v>753</v>
      </c>
      <c r="E506" s="88" t="s">
        <v>851</v>
      </c>
      <c r="F506" s="88"/>
      <c r="G506" s="88" t="s">
        <v>781</v>
      </c>
      <c r="H506" s="88" t="s">
        <v>858</v>
      </c>
      <c r="I506" s="95">
        <v>0.49609999999999999</v>
      </c>
      <c r="J506" s="95" t="s">
        <v>779</v>
      </c>
      <c r="K506" s="92" t="s">
        <v>624</v>
      </c>
    </row>
    <row r="507" spans="2:11" x14ac:dyDescent="0.2">
      <c r="B507" s="86">
        <v>673</v>
      </c>
      <c r="C507" s="89" t="s">
        <v>454</v>
      </c>
      <c r="D507" s="89" t="s">
        <v>753</v>
      </c>
      <c r="E507" s="89" t="s">
        <v>851</v>
      </c>
      <c r="F507" s="89"/>
      <c r="G507" s="89" t="s">
        <v>781</v>
      </c>
      <c r="H507" s="89" t="s">
        <v>858</v>
      </c>
      <c r="I507" s="96">
        <v>0.65229999999999999</v>
      </c>
      <c r="J507" s="96" t="s">
        <v>784</v>
      </c>
      <c r="K507" s="93" t="s">
        <v>589</v>
      </c>
    </row>
    <row r="508" spans="2:11" x14ac:dyDescent="0.2">
      <c r="B508" s="84">
        <v>674</v>
      </c>
      <c r="C508" s="90" t="s">
        <v>455</v>
      </c>
      <c r="D508" s="90" t="s">
        <v>753</v>
      </c>
      <c r="E508" s="90" t="s">
        <v>851</v>
      </c>
      <c r="F508" s="90"/>
      <c r="G508" s="90" t="s">
        <v>781</v>
      </c>
      <c r="H508" s="90" t="s">
        <v>858</v>
      </c>
      <c r="I508" s="94">
        <v>0.55400000000000005</v>
      </c>
      <c r="J508" s="94" t="s">
        <v>751</v>
      </c>
      <c r="K508" s="91" t="s">
        <v>588</v>
      </c>
    </row>
    <row r="509" spans="2:11" x14ac:dyDescent="0.2">
      <c r="B509" s="85">
        <v>675</v>
      </c>
      <c r="C509" s="88" t="s">
        <v>456</v>
      </c>
      <c r="D509" s="88" t="s">
        <v>753</v>
      </c>
      <c r="E509" s="88" t="s">
        <v>851</v>
      </c>
      <c r="F509" s="88"/>
      <c r="G509" s="88" t="s">
        <v>781</v>
      </c>
      <c r="H509" s="88" t="s">
        <v>858</v>
      </c>
      <c r="I509" s="95">
        <v>0.37019999999999997</v>
      </c>
      <c r="J509" s="95" t="s">
        <v>784</v>
      </c>
      <c r="K509" s="92" t="s">
        <v>589</v>
      </c>
    </row>
    <row r="510" spans="2:11" x14ac:dyDescent="0.2">
      <c r="B510" s="85">
        <v>676</v>
      </c>
      <c r="C510" s="88" t="s">
        <v>457</v>
      </c>
      <c r="D510" s="88" t="s">
        <v>753</v>
      </c>
      <c r="E510" s="88" t="s">
        <v>851</v>
      </c>
      <c r="F510" s="88"/>
      <c r="G510" s="88" t="s">
        <v>781</v>
      </c>
      <c r="H510" s="88" t="s">
        <v>858</v>
      </c>
      <c r="I510" s="95">
        <v>0.53710000000000002</v>
      </c>
      <c r="J510" s="95" t="s">
        <v>784</v>
      </c>
      <c r="K510" s="92" t="s">
        <v>589</v>
      </c>
    </row>
    <row r="511" spans="2:11" x14ac:dyDescent="0.2">
      <c r="B511" s="85">
        <v>690</v>
      </c>
      <c r="C511" s="88" t="s">
        <v>458</v>
      </c>
      <c r="D511" s="88" t="s">
        <v>753</v>
      </c>
      <c r="E511" s="88" t="s">
        <v>851</v>
      </c>
      <c r="F511" s="88"/>
      <c r="G511" s="88" t="s">
        <v>794</v>
      </c>
      <c r="H511" s="88" t="s">
        <v>862</v>
      </c>
      <c r="I511" s="95">
        <v>0.59060000000000001</v>
      </c>
      <c r="J511" s="95" t="s">
        <v>784</v>
      </c>
      <c r="K511" s="92" t="s">
        <v>589</v>
      </c>
    </row>
    <row r="512" spans="2:11" x14ac:dyDescent="0.2">
      <c r="B512" s="86">
        <v>691</v>
      </c>
      <c r="C512" s="89" t="s">
        <v>459</v>
      </c>
      <c r="D512" s="89" t="s">
        <v>753</v>
      </c>
      <c r="E512" s="89" t="s">
        <v>851</v>
      </c>
      <c r="F512" s="89"/>
      <c r="G512" s="89" t="s">
        <v>794</v>
      </c>
      <c r="H512" s="89" t="s">
        <v>862</v>
      </c>
      <c r="I512" s="96">
        <v>0.43169999999999997</v>
      </c>
      <c r="J512" s="96" t="s">
        <v>1127</v>
      </c>
      <c r="K512" s="93" t="s">
        <v>627</v>
      </c>
    </row>
    <row r="513" spans="2:11" x14ac:dyDescent="0.2">
      <c r="B513" s="84">
        <v>692</v>
      </c>
      <c r="C513" s="90" t="s">
        <v>460</v>
      </c>
      <c r="D513" s="90" t="s">
        <v>753</v>
      </c>
      <c r="E513" s="90" t="s">
        <v>851</v>
      </c>
      <c r="F513" s="90"/>
      <c r="G513" s="90" t="s">
        <v>794</v>
      </c>
      <c r="H513" s="90" t="s">
        <v>862</v>
      </c>
      <c r="I513" s="94">
        <v>0.51300000000000001</v>
      </c>
      <c r="J513" s="94" t="s">
        <v>1127</v>
      </c>
      <c r="K513" s="91" t="s">
        <v>627</v>
      </c>
    </row>
    <row r="514" spans="2:11" x14ac:dyDescent="0.2">
      <c r="B514" s="85">
        <v>694</v>
      </c>
      <c r="C514" s="88" t="s">
        <v>461</v>
      </c>
      <c r="D514" s="88" t="s">
        <v>753</v>
      </c>
      <c r="E514" s="88" t="s">
        <v>851</v>
      </c>
      <c r="F514" s="88"/>
      <c r="G514" s="88" t="s">
        <v>794</v>
      </c>
      <c r="H514" s="88" t="s">
        <v>862</v>
      </c>
      <c r="I514" s="95">
        <v>0.88339999999999996</v>
      </c>
      <c r="J514" s="95" t="s">
        <v>784</v>
      </c>
      <c r="K514" s="92" t="s">
        <v>589</v>
      </c>
    </row>
    <row r="515" spans="2:11" x14ac:dyDescent="0.2">
      <c r="B515" s="85">
        <v>695</v>
      </c>
      <c r="C515" s="88" t="s">
        <v>462</v>
      </c>
      <c r="D515" s="88" t="s">
        <v>753</v>
      </c>
      <c r="E515" s="88" t="s">
        <v>851</v>
      </c>
      <c r="F515" s="88"/>
      <c r="G515" s="88" t="s">
        <v>794</v>
      </c>
      <c r="H515" s="88" t="s">
        <v>862</v>
      </c>
      <c r="I515" s="95">
        <v>0.39810000000000001</v>
      </c>
      <c r="J515" s="95" t="s">
        <v>1127</v>
      </c>
      <c r="K515" s="92" t="s">
        <v>627</v>
      </c>
    </row>
    <row r="516" spans="2:11" x14ac:dyDescent="0.2">
      <c r="B516" s="85">
        <v>696</v>
      </c>
      <c r="C516" s="88" t="s">
        <v>463</v>
      </c>
      <c r="D516" s="88" t="s">
        <v>753</v>
      </c>
      <c r="E516" s="88" t="s">
        <v>851</v>
      </c>
      <c r="F516" s="88"/>
      <c r="G516" s="88" t="s">
        <v>794</v>
      </c>
      <c r="H516" s="88" t="s">
        <v>862</v>
      </c>
      <c r="I516" s="95">
        <v>0.47349999999999998</v>
      </c>
      <c r="J516" s="95" t="s">
        <v>1127</v>
      </c>
      <c r="K516" s="92" t="s">
        <v>627</v>
      </c>
    </row>
    <row r="517" spans="2:11" x14ac:dyDescent="0.2">
      <c r="B517" s="86">
        <v>710</v>
      </c>
      <c r="C517" s="89" t="s">
        <v>464</v>
      </c>
      <c r="D517" s="89" t="s">
        <v>753</v>
      </c>
      <c r="E517" s="89" t="s">
        <v>851</v>
      </c>
      <c r="F517" s="89"/>
      <c r="G517" s="89" t="s">
        <v>783</v>
      </c>
      <c r="H517" s="89" t="s">
        <v>863</v>
      </c>
      <c r="I517" s="96">
        <v>0.62329999999999997</v>
      </c>
      <c r="J517" s="96" t="s">
        <v>1127</v>
      </c>
      <c r="K517" s="93" t="s">
        <v>627</v>
      </c>
    </row>
    <row r="518" spans="2:11" x14ac:dyDescent="0.2">
      <c r="B518" s="84">
        <v>711</v>
      </c>
      <c r="C518" s="90" t="s">
        <v>991</v>
      </c>
      <c r="D518" s="90" t="s">
        <v>753</v>
      </c>
      <c r="E518" s="90" t="s">
        <v>851</v>
      </c>
      <c r="F518" s="90"/>
      <c r="G518" s="90" t="s">
        <v>783</v>
      </c>
      <c r="H518" s="90" t="s">
        <v>863</v>
      </c>
      <c r="I518" s="94">
        <v>0.59140000000000004</v>
      </c>
      <c r="J518" s="94" t="s">
        <v>1127</v>
      </c>
      <c r="K518" s="91" t="s">
        <v>627</v>
      </c>
    </row>
    <row r="519" spans="2:11" x14ac:dyDescent="0.2">
      <c r="B519" s="85">
        <v>712</v>
      </c>
      <c r="C519" s="88" t="s">
        <v>465</v>
      </c>
      <c r="D519" s="88" t="s">
        <v>753</v>
      </c>
      <c r="E519" s="88" t="s">
        <v>851</v>
      </c>
      <c r="F519" s="88"/>
      <c r="G519" s="88" t="s">
        <v>783</v>
      </c>
      <c r="H519" s="88" t="s">
        <v>863</v>
      </c>
      <c r="I519" s="95">
        <v>0.46820000000000001</v>
      </c>
      <c r="J519" s="95" t="s">
        <v>1127</v>
      </c>
      <c r="K519" s="92" t="s">
        <v>627</v>
      </c>
    </row>
    <row r="520" spans="2:11" x14ac:dyDescent="0.2">
      <c r="B520" s="85">
        <v>713</v>
      </c>
      <c r="C520" s="88" t="s">
        <v>466</v>
      </c>
      <c r="D520" s="88" t="s">
        <v>753</v>
      </c>
      <c r="E520" s="88" t="s">
        <v>851</v>
      </c>
      <c r="F520" s="88"/>
      <c r="G520" s="88" t="s">
        <v>783</v>
      </c>
      <c r="H520" s="88" t="s">
        <v>863</v>
      </c>
      <c r="I520" s="95">
        <v>0.41520000000000001</v>
      </c>
      <c r="J520" s="95" t="s">
        <v>1127</v>
      </c>
      <c r="K520" s="92" t="s">
        <v>627</v>
      </c>
    </row>
    <row r="521" spans="2:11" x14ac:dyDescent="0.2">
      <c r="B521" s="85">
        <v>714</v>
      </c>
      <c r="C521" s="88" t="s">
        <v>467</v>
      </c>
      <c r="D521" s="88" t="s">
        <v>753</v>
      </c>
      <c r="E521" s="88" t="s">
        <v>851</v>
      </c>
      <c r="F521" s="88"/>
      <c r="G521" s="88" t="s">
        <v>783</v>
      </c>
      <c r="H521" s="88" t="s">
        <v>863</v>
      </c>
      <c r="I521" s="95">
        <v>0.47199999999999998</v>
      </c>
      <c r="J521" s="95" t="s">
        <v>1127</v>
      </c>
      <c r="K521" s="92" t="s">
        <v>627</v>
      </c>
    </row>
    <row r="522" spans="2:11" x14ac:dyDescent="0.2">
      <c r="B522" s="86">
        <v>715</v>
      </c>
      <c r="C522" s="89" t="s">
        <v>468</v>
      </c>
      <c r="D522" s="89" t="s">
        <v>753</v>
      </c>
      <c r="E522" s="89" t="s">
        <v>851</v>
      </c>
      <c r="F522" s="89"/>
      <c r="G522" s="89" t="s">
        <v>783</v>
      </c>
      <c r="H522" s="89" t="s">
        <v>863</v>
      </c>
      <c r="I522" s="96">
        <v>0.50939999999999996</v>
      </c>
      <c r="J522" s="96" t="s">
        <v>1127</v>
      </c>
      <c r="K522" s="93" t="s">
        <v>627</v>
      </c>
    </row>
    <row r="523" spans="2:11" x14ac:dyDescent="0.2">
      <c r="B523" s="84">
        <v>720</v>
      </c>
      <c r="C523" s="90" t="s">
        <v>992</v>
      </c>
      <c r="D523" s="90" t="s">
        <v>753</v>
      </c>
      <c r="E523" s="90" t="s">
        <v>851</v>
      </c>
      <c r="F523" s="90"/>
      <c r="G523" s="90" t="s">
        <v>806</v>
      </c>
      <c r="H523" s="90" t="s">
        <v>864</v>
      </c>
      <c r="I523" s="94">
        <v>0.50590000000000002</v>
      </c>
      <c r="J523" s="94" t="s">
        <v>1120</v>
      </c>
      <c r="K523" s="91" t="s">
        <v>605</v>
      </c>
    </row>
    <row r="524" spans="2:11" x14ac:dyDescent="0.2">
      <c r="B524" s="85">
        <v>721</v>
      </c>
      <c r="C524" s="88" t="s">
        <v>469</v>
      </c>
      <c r="D524" s="88" t="s">
        <v>753</v>
      </c>
      <c r="E524" s="88" t="s">
        <v>851</v>
      </c>
      <c r="F524" s="88"/>
      <c r="G524" s="88" t="s">
        <v>806</v>
      </c>
      <c r="H524" s="88" t="s">
        <v>864</v>
      </c>
      <c r="I524" s="95">
        <v>0.50160000000000005</v>
      </c>
      <c r="J524" s="95" t="s">
        <v>779</v>
      </c>
      <c r="K524" s="92" t="s">
        <v>624</v>
      </c>
    </row>
    <row r="525" spans="2:11" x14ac:dyDescent="0.2">
      <c r="B525" s="85">
        <v>722</v>
      </c>
      <c r="C525" s="88" t="s">
        <v>470</v>
      </c>
      <c r="D525" s="88" t="s">
        <v>753</v>
      </c>
      <c r="E525" s="88" t="s">
        <v>851</v>
      </c>
      <c r="F525" s="88"/>
      <c r="G525" s="88" t="s">
        <v>806</v>
      </c>
      <c r="H525" s="88" t="s">
        <v>864</v>
      </c>
      <c r="I525" s="95">
        <v>0.61339999999999995</v>
      </c>
      <c r="J525" s="95" t="s">
        <v>1120</v>
      </c>
      <c r="K525" s="92" t="s">
        <v>605</v>
      </c>
    </row>
    <row r="526" spans="2:11" x14ac:dyDescent="0.2">
      <c r="B526" s="85">
        <v>723</v>
      </c>
      <c r="C526" s="88" t="s">
        <v>471</v>
      </c>
      <c r="D526" s="88" t="s">
        <v>753</v>
      </c>
      <c r="E526" s="88" t="s">
        <v>851</v>
      </c>
      <c r="F526" s="88"/>
      <c r="G526" s="88" t="s">
        <v>806</v>
      </c>
      <c r="H526" s="88" t="s">
        <v>864</v>
      </c>
      <c r="I526" s="95">
        <v>0.90229999999999999</v>
      </c>
      <c r="J526" s="95" t="s">
        <v>1120</v>
      </c>
      <c r="K526" s="92" t="s">
        <v>605</v>
      </c>
    </row>
    <row r="527" spans="2:11" x14ac:dyDescent="0.2">
      <c r="B527" s="86">
        <v>724</v>
      </c>
      <c r="C527" s="89" t="s">
        <v>472</v>
      </c>
      <c r="D527" s="89" t="s">
        <v>753</v>
      </c>
      <c r="E527" s="89" t="s">
        <v>851</v>
      </c>
      <c r="F527" s="89"/>
      <c r="G527" s="89" t="s">
        <v>806</v>
      </c>
      <c r="H527" s="89" t="s">
        <v>864</v>
      </c>
      <c r="I527" s="96">
        <v>0.54069999999999996</v>
      </c>
      <c r="J527" s="96" t="s">
        <v>769</v>
      </c>
      <c r="K527" s="93" t="s">
        <v>603</v>
      </c>
    </row>
    <row r="528" spans="2:11" x14ac:dyDescent="0.2">
      <c r="B528" s="84">
        <v>725</v>
      </c>
      <c r="C528" s="90" t="s">
        <v>473</v>
      </c>
      <c r="D528" s="90" t="s">
        <v>753</v>
      </c>
      <c r="E528" s="90" t="s">
        <v>851</v>
      </c>
      <c r="F528" s="90"/>
      <c r="G528" s="90" t="s">
        <v>806</v>
      </c>
      <c r="H528" s="90" t="s">
        <v>864</v>
      </c>
      <c r="I528" s="94">
        <v>0.85680000000000001</v>
      </c>
      <c r="J528" s="94" t="s">
        <v>769</v>
      </c>
      <c r="K528" s="91" t="s">
        <v>603</v>
      </c>
    </row>
    <row r="529" spans="2:11" x14ac:dyDescent="0.2">
      <c r="B529" s="85">
        <v>726</v>
      </c>
      <c r="C529" s="88" t="s">
        <v>993</v>
      </c>
      <c r="D529" s="88" t="s">
        <v>753</v>
      </c>
      <c r="E529" s="88" t="s">
        <v>851</v>
      </c>
      <c r="F529" s="88"/>
      <c r="G529" s="88" t="s">
        <v>806</v>
      </c>
      <c r="H529" s="88" t="s">
        <v>864</v>
      </c>
      <c r="I529" s="95">
        <v>0.58950000000000002</v>
      </c>
      <c r="J529" s="95" t="s">
        <v>1120</v>
      </c>
      <c r="K529" s="92" t="s">
        <v>605</v>
      </c>
    </row>
    <row r="530" spans="2:11" x14ac:dyDescent="0.2">
      <c r="B530" s="85">
        <v>727</v>
      </c>
      <c r="C530" s="88" t="s">
        <v>474</v>
      </c>
      <c r="D530" s="88" t="s">
        <v>753</v>
      </c>
      <c r="E530" s="88" t="s">
        <v>851</v>
      </c>
      <c r="F530" s="88"/>
      <c r="G530" s="88" t="s">
        <v>806</v>
      </c>
      <c r="H530" s="88" t="s">
        <v>864</v>
      </c>
      <c r="I530" s="95">
        <v>0.82430000000000003</v>
      </c>
      <c r="J530" s="95" t="s">
        <v>784</v>
      </c>
      <c r="K530" s="92" t="s">
        <v>589</v>
      </c>
    </row>
    <row r="531" spans="2:11" x14ac:dyDescent="0.2">
      <c r="B531" s="85">
        <v>729</v>
      </c>
      <c r="C531" s="88" t="s">
        <v>475</v>
      </c>
      <c r="D531" s="88" t="s">
        <v>753</v>
      </c>
      <c r="E531" s="88" t="s">
        <v>851</v>
      </c>
      <c r="F531" s="88"/>
      <c r="G531" s="88" t="s">
        <v>806</v>
      </c>
      <c r="H531" s="88" t="s">
        <v>864</v>
      </c>
      <c r="I531" s="95">
        <v>1.1519999999999999</v>
      </c>
      <c r="J531" s="95" t="s">
        <v>1120</v>
      </c>
      <c r="K531" s="92" t="s">
        <v>605</v>
      </c>
    </row>
    <row r="532" spans="2:11" x14ac:dyDescent="0.2">
      <c r="B532" s="86">
        <v>740</v>
      </c>
      <c r="C532" s="89" t="s">
        <v>476</v>
      </c>
      <c r="D532" s="89" t="s">
        <v>753</v>
      </c>
      <c r="E532" s="89" t="s">
        <v>851</v>
      </c>
      <c r="F532" s="89"/>
      <c r="G532" s="89" t="s">
        <v>799</v>
      </c>
      <c r="H532" s="89" t="s">
        <v>865</v>
      </c>
      <c r="I532" s="96">
        <v>0.51029999999999998</v>
      </c>
      <c r="J532" s="96" t="s">
        <v>779</v>
      </c>
      <c r="K532" s="93" t="s">
        <v>624</v>
      </c>
    </row>
    <row r="533" spans="2:11" x14ac:dyDescent="0.2">
      <c r="B533" s="84">
        <v>741</v>
      </c>
      <c r="C533" s="90" t="s">
        <v>477</v>
      </c>
      <c r="D533" s="90" t="s">
        <v>753</v>
      </c>
      <c r="E533" s="90" t="s">
        <v>851</v>
      </c>
      <c r="F533" s="90"/>
      <c r="G533" s="90" t="s">
        <v>799</v>
      </c>
      <c r="H533" s="90" t="s">
        <v>865</v>
      </c>
      <c r="I533" s="94">
        <v>0.56100000000000005</v>
      </c>
      <c r="J533" s="94" t="s">
        <v>769</v>
      </c>
      <c r="K533" s="91" t="s">
        <v>603</v>
      </c>
    </row>
    <row r="534" spans="2:11" x14ac:dyDescent="0.2">
      <c r="B534" s="85">
        <v>743</v>
      </c>
      <c r="C534" s="88" t="s">
        <v>478</v>
      </c>
      <c r="D534" s="88" t="s">
        <v>753</v>
      </c>
      <c r="E534" s="88" t="s">
        <v>851</v>
      </c>
      <c r="F534" s="88"/>
      <c r="G534" s="88" t="s">
        <v>799</v>
      </c>
      <c r="H534" s="88" t="s">
        <v>865</v>
      </c>
      <c r="I534" s="95">
        <v>0.4577</v>
      </c>
      <c r="J534" s="95" t="s">
        <v>769</v>
      </c>
      <c r="K534" s="92" t="s">
        <v>603</v>
      </c>
    </row>
    <row r="535" spans="2:11" x14ac:dyDescent="0.2">
      <c r="B535" s="85">
        <v>744</v>
      </c>
      <c r="C535" s="88" t="s">
        <v>479</v>
      </c>
      <c r="D535" s="88" t="s">
        <v>753</v>
      </c>
      <c r="E535" s="88" t="s">
        <v>851</v>
      </c>
      <c r="F535" s="88"/>
      <c r="G535" s="88" t="s">
        <v>799</v>
      </c>
      <c r="H535" s="88" t="s">
        <v>865</v>
      </c>
      <c r="I535" s="95">
        <v>0.44369999999999998</v>
      </c>
      <c r="J535" s="95" t="s">
        <v>769</v>
      </c>
      <c r="K535" s="92" t="s">
        <v>603</v>
      </c>
    </row>
    <row r="536" spans="2:11" x14ac:dyDescent="0.2">
      <c r="B536" s="85">
        <v>750</v>
      </c>
      <c r="C536" s="88" t="s">
        <v>480</v>
      </c>
      <c r="D536" s="88" t="s">
        <v>753</v>
      </c>
      <c r="E536" s="88" t="s">
        <v>851</v>
      </c>
      <c r="F536" s="88"/>
      <c r="G536" s="88" t="s">
        <v>782</v>
      </c>
      <c r="H536" s="88" t="s">
        <v>866</v>
      </c>
      <c r="I536" s="95">
        <v>0.58640000000000003</v>
      </c>
      <c r="J536" s="95" t="s">
        <v>779</v>
      </c>
      <c r="K536" s="92" t="s">
        <v>624</v>
      </c>
    </row>
    <row r="537" spans="2:11" x14ac:dyDescent="0.2">
      <c r="B537" s="86">
        <v>751</v>
      </c>
      <c r="C537" s="89" t="s">
        <v>481</v>
      </c>
      <c r="D537" s="89" t="s">
        <v>753</v>
      </c>
      <c r="E537" s="89" t="s">
        <v>851</v>
      </c>
      <c r="F537" s="89"/>
      <c r="G537" s="89" t="s">
        <v>782</v>
      </c>
      <c r="H537" s="89" t="s">
        <v>866</v>
      </c>
      <c r="I537" s="96">
        <v>0.6462</v>
      </c>
      <c r="J537" s="96" t="s">
        <v>1122</v>
      </c>
      <c r="K537" s="93" t="s">
        <v>620</v>
      </c>
    </row>
    <row r="538" spans="2:11" x14ac:dyDescent="0.2">
      <c r="B538" s="84">
        <v>752</v>
      </c>
      <c r="C538" s="90" t="s">
        <v>482</v>
      </c>
      <c r="D538" s="90" t="s">
        <v>753</v>
      </c>
      <c r="E538" s="90" t="s">
        <v>851</v>
      </c>
      <c r="F538" s="90"/>
      <c r="G538" s="90" t="s">
        <v>782</v>
      </c>
      <c r="H538" s="90" t="s">
        <v>866</v>
      </c>
      <c r="I538" s="94">
        <v>0.50839999999999996</v>
      </c>
      <c r="J538" s="94" t="s">
        <v>1122</v>
      </c>
      <c r="K538" s="91" t="s">
        <v>620</v>
      </c>
    </row>
    <row r="539" spans="2:11" x14ac:dyDescent="0.2">
      <c r="B539" s="85">
        <v>760</v>
      </c>
      <c r="C539" s="88" t="s">
        <v>483</v>
      </c>
      <c r="D539" s="88" t="s">
        <v>753</v>
      </c>
      <c r="E539" s="88" t="s">
        <v>851</v>
      </c>
      <c r="F539" s="88"/>
      <c r="G539" s="88" t="s">
        <v>761</v>
      </c>
      <c r="H539" s="88" t="s">
        <v>867</v>
      </c>
      <c r="I539" s="95">
        <v>0.8327</v>
      </c>
      <c r="J539" s="95" t="s">
        <v>768</v>
      </c>
      <c r="K539" s="92" t="s">
        <v>607</v>
      </c>
    </row>
    <row r="540" spans="2:11" x14ac:dyDescent="0.2">
      <c r="B540" s="85">
        <v>761</v>
      </c>
      <c r="C540" s="88" t="s">
        <v>484</v>
      </c>
      <c r="D540" s="88" t="s">
        <v>753</v>
      </c>
      <c r="E540" s="88" t="s">
        <v>851</v>
      </c>
      <c r="F540" s="88"/>
      <c r="G540" s="88" t="s">
        <v>761</v>
      </c>
      <c r="H540" s="88" t="s">
        <v>867</v>
      </c>
      <c r="I540" s="95">
        <v>0.75729999999999997</v>
      </c>
      <c r="J540" s="95" t="s">
        <v>768</v>
      </c>
      <c r="K540" s="92" t="s">
        <v>607</v>
      </c>
    </row>
    <row r="541" spans="2:11" x14ac:dyDescent="0.2">
      <c r="B541" s="85">
        <v>762</v>
      </c>
      <c r="C541" s="88" t="s">
        <v>485</v>
      </c>
      <c r="D541" s="88" t="s">
        <v>753</v>
      </c>
      <c r="E541" s="88" t="s">
        <v>851</v>
      </c>
      <c r="F541" s="88"/>
      <c r="G541" s="88" t="s">
        <v>761</v>
      </c>
      <c r="H541" s="88" t="s">
        <v>867</v>
      </c>
      <c r="I541" s="95">
        <v>1.2988999999999999</v>
      </c>
      <c r="J541" s="95" t="s">
        <v>768</v>
      </c>
      <c r="K541" s="92" t="s">
        <v>607</v>
      </c>
    </row>
    <row r="542" spans="2:11" x14ac:dyDescent="0.2">
      <c r="B542" s="86">
        <v>763</v>
      </c>
      <c r="C542" s="89" t="s">
        <v>486</v>
      </c>
      <c r="D542" s="89" t="s">
        <v>753</v>
      </c>
      <c r="E542" s="89" t="s">
        <v>851</v>
      </c>
      <c r="F542" s="89"/>
      <c r="G542" s="89" t="s">
        <v>761</v>
      </c>
      <c r="H542" s="89" t="s">
        <v>867</v>
      </c>
      <c r="I542" s="96">
        <v>1.2129000000000001</v>
      </c>
      <c r="J542" s="96" t="s">
        <v>768</v>
      </c>
      <c r="K542" s="93" t="s">
        <v>607</v>
      </c>
    </row>
    <row r="543" spans="2:11" x14ac:dyDescent="0.2">
      <c r="B543" s="84">
        <v>764</v>
      </c>
      <c r="C543" s="90" t="s">
        <v>487</v>
      </c>
      <c r="D543" s="90" t="s">
        <v>753</v>
      </c>
      <c r="E543" s="90" t="s">
        <v>851</v>
      </c>
      <c r="F543" s="90"/>
      <c r="G543" s="90" t="s">
        <v>761</v>
      </c>
      <c r="H543" s="90" t="s">
        <v>867</v>
      </c>
      <c r="I543" s="94">
        <v>0.70089999999999997</v>
      </c>
      <c r="J543" s="94" t="s">
        <v>768</v>
      </c>
      <c r="K543" s="91" t="s">
        <v>607</v>
      </c>
    </row>
    <row r="544" spans="2:11" x14ac:dyDescent="0.2">
      <c r="B544" s="85">
        <v>765</v>
      </c>
      <c r="C544" s="88" t="s">
        <v>994</v>
      </c>
      <c r="D544" s="88" t="s">
        <v>753</v>
      </c>
      <c r="E544" s="88" t="s">
        <v>851</v>
      </c>
      <c r="F544" s="88"/>
      <c r="G544" s="88" t="s">
        <v>761</v>
      </c>
      <c r="H544" s="88" t="s">
        <v>867</v>
      </c>
      <c r="I544" s="95">
        <v>0.90649999999999997</v>
      </c>
      <c r="J544" s="95" t="s">
        <v>768</v>
      </c>
      <c r="K544" s="92" t="s">
        <v>607</v>
      </c>
    </row>
    <row r="545" spans="2:11" x14ac:dyDescent="0.2">
      <c r="B545" s="85">
        <v>766</v>
      </c>
      <c r="C545" s="88" t="s">
        <v>488</v>
      </c>
      <c r="D545" s="88" t="s">
        <v>753</v>
      </c>
      <c r="E545" s="88" t="s">
        <v>851</v>
      </c>
      <c r="F545" s="88"/>
      <c r="G545" s="88" t="s">
        <v>761</v>
      </c>
      <c r="H545" s="88" t="s">
        <v>867</v>
      </c>
      <c r="I545" s="95">
        <v>0.64929999999999999</v>
      </c>
      <c r="J545" s="95" t="s">
        <v>768</v>
      </c>
      <c r="K545" s="92" t="s">
        <v>607</v>
      </c>
    </row>
    <row r="546" spans="2:11" x14ac:dyDescent="0.2">
      <c r="B546" s="85">
        <v>767</v>
      </c>
      <c r="C546" s="88" t="s">
        <v>489</v>
      </c>
      <c r="D546" s="88" t="s">
        <v>753</v>
      </c>
      <c r="E546" s="88" t="s">
        <v>851</v>
      </c>
      <c r="F546" s="88"/>
      <c r="G546" s="88" t="s">
        <v>761</v>
      </c>
      <c r="H546" s="88" t="s">
        <v>867</v>
      </c>
      <c r="I546" s="95">
        <v>1.3058000000000001</v>
      </c>
      <c r="J546" s="95" t="s">
        <v>768</v>
      </c>
      <c r="K546" s="92" t="s">
        <v>607</v>
      </c>
    </row>
    <row r="547" spans="2:11" x14ac:dyDescent="0.2">
      <c r="B547" s="86">
        <v>768</v>
      </c>
      <c r="C547" s="89" t="s">
        <v>995</v>
      </c>
      <c r="D547" s="89" t="s">
        <v>753</v>
      </c>
      <c r="E547" s="89" t="s">
        <v>851</v>
      </c>
      <c r="F547" s="89"/>
      <c r="G547" s="89" t="s">
        <v>761</v>
      </c>
      <c r="H547" s="89" t="s">
        <v>867</v>
      </c>
      <c r="I547" s="96">
        <v>0.83930000000000005</v>
      </c>
      <c r="J547" s="96" t="s">
        <v>768</v>
      </c>
      <c r="K547" s="93" t="s">
        <v>607</v>
      </c>
    </row>
    <row r="548" spans="2:11" x14ac:dyDescent="0.2">
      <c r="B548" s="84">
        <v>770</v>
      </c>
      <c r="C548" s="90" t="s">
        <v>490</v>
      </c>
      <c r="D548" s="90" t="s">
        <v>753</v>
      </c>
      <c r="E548" s="90" t="s">
        <v>851</v>
      </c>
      <c r="F548" s="90"/>
      <c r="G548" s="90" t="s">
        <v>793</v>
      </c>
      <c r="H548" s="90" t="s">
        <v>868</v>
      </c>
      <c r="I548" s="94">
        <v>0.4919</v>
      </c>
      <c r="J548" s="94" t="s">
        <v>1128</v>
      </c>
      <c r="K548" s="91" t="s">
        <v>628</v>
      </c>
    </row>
    <row r="549" spans="2:11" x14ac:dyDescent="0.2">
      <c r="B549" s="85">
        <v>771</v>
      </c>
      <c r="C549" s="88" t="s">
        <v>491</v>
      </c>
      <c r="D549" s="88" t="s">
        <v>753</v>
      </c>
      <c r="E549" s="88" t="s">
        <v>851</v>
      </c>
      <c r="F549" s="88"/>
      <c r="G549" s="88" t="s">
        <v>793</v>
      </c>
      <c r="H549" s="88" t="s">
        <v>868</v>
      </c>
      <c r="I549" s="95">
        <v>0.83699999999999997</v>
      </c>
      <c r="J549" s="95" t="s">
        <v>1128</v>
      </c>
      <c r="K549" s="92" t="s">
        <v>628</v>
      </c>
    </row>
    <row r="550" spans="2:11" x14ac:dyDescent="0.2">
      <c r="B550" s="85">
        <v>777</v>
      </c>
      <c r="C550" s="88" t="s">
        <v>492</v>
      </c>
      <c r="D550" s="88" t="s">
        <v>753</v>
      </c>
      <c r="E550" s="88" t="s">
        <v>851</v>
      </c>
      <c r="F550" s="88"/>
      <c r="G550" s="88" t="s">
        <v>781</v>
      </c>
      <c r="H550" s="88" t="s">
        <v>858</v>
      </c>
      <c r="I550" s="95">
        <v>0.6462</v>
      </c>
      <c r="J550" s="95" t="s">
        <v>784</v>
      </c>
      <c r="K550" s="92" t="s">
        <v>589</v>
      </c>
    </row>
    <row r="551" spans="2:11" x14ac:dyDescent="0.2">
      <c r="B551" s="85">
        <v>780</v>
      </c>
      <c r="C551" s="88" t="s">
        <v>493</v>
      </c>
      <c r="D551" s="88" t="s">
        <v>753</v>
      </c>
      <c r="E551" s="88" t="s">
        <v>851</v>
      </c>
      <c r="F551" s="88"/>
      <c r="G551" s="88" t="s">
        <v>807</v>
      </c>
      <c r="H551" s="88" t="s">
        <v>869</v>
      </c>
      <c r="I551" s="95">
        <v>0.9234</v>
      </c>
      <c r="J551" s="95" t="s">
        <v>765</v>
      </c>
      <c r="K551" s="92" t="s">
        <v>600</v>
      </c>
    </row>
    <row r="552" spans="2:11" x14ac:dyDescent="0.2">
      <c r="B552" s="86">
        <v>781</v>
      </c>
      <c r="C552" s="89" t="s">
        <v>494</v>
      </c>
      <c r="D552" s="89" t="s">
        <v>753</v>
      </c>
      <c r="E552" s="89" t="s">
        <v>851</v>
      </c>
      <c r="F552" s="89"/>
      <c r="G552" s="89" t="s">
        <v>807</v>
      </c>
      <c r="H552" s="89" t="s">
        <v>869</v>
      </c>
      <c r="I552" s="96">
        <v>0.51029999999999998</v>
      </c>
      <c r="J552" s="96" t="s">
        <v>765</v>
      </c>
      <c r="K552" s="93" t="s">
        <v>600</v>
      </c>
    </row>
    <row r="553" spans="2:11" x14ac:dyDescent="0.2">
      <c r="B553" s="84">
        <v>783</v>
      </c>
      <c r="C553" s="90" t="s">
        <v>495</v>
      </c>
      <c r="D553" s="90" t="s">
        <v>753</v>
      </c>
      <c r="E553" s="90" t="s">
        <v>851</v>
      </c>
      <c r="F553" s="90"/>
      <c r="G553" s="90" t="s">
        <v>807</v>
      </c>
      <c r="H553" s="90" t="s">
        <v>869</v>
      </c>
      <c r="I553" s="94">
        <v>0.94010000000000005</v>
      </c>
      <c r="J553" s="94" t="s">
        <v>765</v>
      </c>
      <c r="K553" s="91" t="s">
        <v>600</v>
      </c>
    </row>
    <row r="554" spans="2:11" x14ac:dyDescent="0.2">
      <c r="B554" s="85">
        <v>785</v>
      </c>
      <c r="C554" s="88" t="s">
        <v>496</v>
      </c>
      <c r="D554" s="88" t="s">
        <v>753</v>
      </c>
      <c r="E554" s="88" t="s">
        <v>851</v>
      </c>
      <c r="F554" s="88"/>
      <c r="G554" s="88" t="s">
        <v>807</v>
      </c>
      <c r="H554" s="88" t="s">
        <v>869</v>
      </c>
      <c r="I554" s="95">
        <v>0.64149999999999996</v>
      </c>
      <c r="J554" s="95" t="s">
        <v>765</v>
      </c>
      <c r="K554" s="92" t="s">
        <v>600</v>
      </c>
    </row>
    <row r="555" spans="2:11" x14ac:dyDescent="0.2">
      <c r="B555" s="85">
        <v>787</v>
      </c>
      <c r="C555" s="88" t="s">
        <v>497</v>
      </c>
      <c r="D555" s="88" t="s">
        <v>753</v>
      </c>
      <c r="E555" s="88" t="s">
        <v>851</v>
      </c>
      <c r="F555" s="88"/>
      <c r="G555" s="88" t="s">
        <v>787</v>
      </c>
      <c r="H555" s="88" t="s">
        <v>857</v>
      </c>
      <c r="I555" s="95">
        <v>0.39389999999999997</v>
      </c>
      <c r="J555" s="95" t="s">
        <v>1129</v>
      </c>
      <c r="K555" s="92" t="s">
        <v>529</v>
      </c>
    </row>
    <row r="556" spans="2:11" x14ac:dyDescent="0.2">
      <c r="B556" s="85">
        <v>800</v>
      </c>
      <c r="C556" s="88" t="s">
        <v>498</v>
      </c>
      <c r="D556" s="88" t="s">
        <v>753</v>
      </c>
      <c r="E556" s="88" t="s">
        <v>851</v>
      </c>
      <c r="F556" s="88"/>
      <c r="G556" s="88" t="s">
        <v>803</v>
      </c>
      <c r="H556" s="88" t="s">
        <v>870</v>
      </c>
      <c r="I556" s="95">
        <v>0.88580000000000003</v>
      </c>
      <c r="J556" s="95" t="s">
        <v>779</v>
      </c>
      <c r="K556" s="92" t="s">
        <v>624</v>
      </c>
    </row>
    <row r="557" spans="2:11" x14ac:dyDescent="0.2">
      <c r="B557" s="86">
        <v>801</v>
      </c>
      <c r="C557" s="89" t="s">
        <v>499</v>
      </c>
      <c r="D557" s="89" t="s">
        <v>753</v>
      </c>
      <c r="E557" s="89" t="s">
        <v>851</v>
      </c>
      <c r="F557" s="89"/>
      <c r="G557" s="89" t="s">
        <v>803</v>
      </c>
      <c r="H557" s="89" t="s">
        <v>870</v>
      </c>
      <c r="I557" s="96">
        <v>0.68310000000000004</v>
      </c>
      <c r="J557" s="96" t="s">
        <v>779</v>
      </c>
      <c r="K557" s="93" t="s">
        <v>624</v>
      </c>
    </row>
    <row r="558" spans="2:11" x14ac:dyDescent="0.2">
      <c r="B558" s="84">
        <v>802</v>
      </c>
      <c r="C558" s="90" t="s">
        <v>500</v>
      </c>
      <c r="D558" s="90" t="s">
        <v>753</v>
      </c>
      <c r="E558" s="90" t="s">
        <v>851</v>
      </c>
      <c r="F558" s="90"/>
      <c r="G558" s="90" t="s">
        <v>803</v>
      </c>
      <c r="H558" s="90" t="s">
        <v>870</v>
      </c>
      <c r="I558" s="94">
        <v>0.51870000000000005</v>
      </c>
      <c r="J558" s="94" t="s">
        <v>1121</v>
      </c>
      <c r="K558" s="91" t="s">
        <v>615</v>
      </c>
    </row>
    <row r="559" spans="2:11" x14ac:dyDescent="0.2">
      <c r="B559" s="85">
        <v>803</v>
      </c>
      <c r="C559" s="88" t="s">
        <v>501</v>
      </c>
      <c r="D559" s="88" t="s">
        <v>753</v>
      </c>
      <c r="E559" s="88" t="s">
        <v>851</v>
      </c>
      <c r="F559" s="88"/>
      <c r="G559" s="88" t="s">
        <v>803</v>
      </c>
      <c r="H559" s="88" t="s">
        <v>870</v>
      </c>
      <c r="I559" s="95">
        <v>0.76600000000000001</v>
      </c>
      <c r="J559" s="95" t="s">
        <v>779</v>
      </c>
      <c r="K559" s="92" t="s">
        <v>624</v>
      </c>
    </row>
    <row r="560" spans="2:11" x14ac:dyDescent="0.2">
      <c r="B560" s="85">
        <v>804</v>
      </c>
      <c r="C560" s="88" t="s">
        <v>502</v>
      </c>
      <c r="D560" s="88" t="s">
        <v>753</v>
      </c>
      <c r="E560" s="88" t="s">
        <v>851</v>
      </c>
      <c r="F560" s="88"/>
      <c r="G560" s="88" t="s">
        <v>803</v>
      </c>
      <c r="H560" s="88" t="s">
        <v>870</v>
      </c>
      <c r="I560" s="95">
        <v>0.61509999999999998</v>
      </c>
      <c r="J560" s="95" t="s">
        <v>779</v>
      </c>
      <c r="K560" s="92" t="s">
        <v>624</v>
      </c>
    </row>
    <row r="561" spans="2:11" x14ac:dyDescent="0.2">
      <c r="B561" s="85">
        <v>805</v>
      </c>
      <c r="C561" s="88" t="s">
        <v>503</v>
      </c>
      <c r="D561" s="88" t="s">
        <v>753</v>
      </c>
      <c r="E561" s="88" t="s">
        <v>851</v>
      </c>
      <c r="F561" s="88"/>
      <c r="G561" s="88" t="s">
        <v>771</v>
      </c>
      <c r="H561" s="88" t="s">
        <v>871</v>
      </c>
      <c r="I561" s="95">
        <v>2.0844999999999998</v>
      </c>
      <c r="J561" s="95" t="s">
        <v>1125</v>
      </c>
      <c r="K561" s="92" t="s">
        <v>623</v>
      </c>
    </row>
    <row r="562" spans="2:11" x14ac:dyDescent="0.2">
      <c r="B562" s="86">
        <v>806</v>
      </c>
      <c r="C562" s="89" t="s">
        <v>996</v>
      </c>
      <c r="D562" s="89" t="s">
        <v>753</v>
      </c>
      <c r="E562" s="89" t="s">
        <v>851</v>
      </c>
      <c r="F562" s="89"/>
      <c r="G562" s="89" t="s">
        <v>771</v>
      </c>
      <c r="H562" s="89" t="s">
        <v>871</v>
      </c>
      <c r="I562" s="96">
        <v>0.74119999999999997</v>
      </c>
      <c r="J562" s="96" t="s">
        <v>1125</v>
      </c>
      <c r="K562" s="93" t="s">
        <v>623</v>
      </c>
    </row>
    <row r="563" spans="2:11" x14ac:dyDescent="0.2">
      <c r="B563" s="84">
        <v>807</v>
      </c>
      <c r="C563" s="90" t="s">
        <v>997</v>
      </c>
      <c r="D563" s="90" t="s">
        <v>753</v>
      </c>
      <c r="E563" s="90" t="s">
        <v>851</v>
      </c>
      <c r="F563" s="90"/>
      <c r="G563" s="90" t="s">
        <v>771</v>
      </c>
      <c r="H563" s="90" t="s">
        <v>871</v>
      </c>
      <c r="I563" s="94">
        <v>1.1818</v>
      </c>
      <c r="J563" s="94" t="s">
        <v>1125</v>
      </c>
      <c r="K563" s="91" t="s">
        <v>623</v>
      </c>
    </row>
    <row r="564" spans="2:11" x14ac:dyDescent="0.2">
      <c r="B564" s="85">
        <v>808</v>
      </c>
      <c r="C564" s="88" t="s">
        <v>504</v>
      </c>
      <c r="D564" s="88" t="s">
        <v>753</v>
      </c>
      <c r="E564" s="88" t="s">
        <v>851</v>
      </c>
      <c r="F564" s="88"/>
      <c r="G564" s="88" t="s">
        <v>771</v>
      </c>
      <c r="H564" s="88" t="s">
        <v>871</v>
      </c>
      <c r="I564" s="95">
        <v>1.0742</v>
      </c>
      <c r="J564" s="95" t="s">
        <v>1125</v>
      </c>
      <c r="K564" s="92" t="s">
        <v>623</v>
      </c>
    </row>
    <row r="565" spans="2:11" x14ac:dyDescent="0.2">
      <c r="B565" s="85">
        <v>809</v>
      </c>
      <c r="C565" s="88" t="s">
        <v>505</v>
      </c>
      <c r="D565" s="88" t="s">
        <v>753</v>
      </c>
      <c r="E565" s="88" t="s">
        <v>851</v>
      </c>
      <c r="F565" s="88"/>
      <c r="G565" s="88" t="s">
        <v>771</v>
      </c>
      <c r="H565" s="88" t="s">
        <v>871</v>
      </c>
      <c r="I565" s="95">
        <v>0.54830000000000001</v>
      </c>
      <c r="J565" s="95" t="s">
        <v>1125</v>
      </c>
      <c r="K565" s="92" t="s">
        <v>623</v>
      </c>
    </row>
    <row r="566" spans="2:11" x14ac:dyDescent="0.2">
      <c r="B566" s="85">
        <v>810</v>
      </c>
      <c r="C566" s="88" t="s">
        <v>506</v>
      </c>
      <c r="D566" s="88" t="s">
        <v>753</v>
      </c>
      <c r="E566" s="88" t="s">
        <v>851</v>
      </c>
      <c r="F566" s="88"/>
      <c r="G566" s="88" t="s">
        <v>771</v>
      </c>
      <c r="H566" s="88" t="s">
        <v>871</v>
      </c>
      <c r="I566" s="95">
        <v>0.43440000000000001</v>
      </c>
      <c r="J566" s="95" t="s">
        <v>1125</v>
      </c>
      <c r="K566" s="92" t="s">
        <v>623</v>
      </c>
    </row>
    <row r="567" spans="2:11" x14ac:dyDescent="0.2">
      <c r="B567" s="86">
        <v>812</v>
      </c>
      <c r="C567" s="89" t="s">
        <v>507</v>
      </c>
      <c r="D567" s="89" t="s">
        <v>753</v>
      </c>
      <c r="E567" s="89" t="s">
        <v>851</v>
      </c>
      <c r="F567" s="89"/>
      <c r="G567" s="89" t="s">
        <v>771</v>
      </c>
      <c r="H567" s="89" t="s">
        <v>871</v>
      </c>
      <c r="I567" s="96">
        <v>0.64339999999999997</v>
      </c>
      <c r="J567" s="96" t="s">
        <v>1125</v>
      </c>
      <c r="K567" s="93" t="s">
        <v>623</v>
      </c>
    </row>
    <row r="568" spans="2:11" x14ac:dyDescent="0.2">
      <c r="B568" s="84">
        <v>820</v>
      </c>
      <c r="C568" s="90" t="s">
        <v>508</v>
      </c>
      <c r="D568" s="90" t="s">
        <v>753</v>
      </c>
      <c r="E568" s="90" t="s">
        <v>851</v>
      </c>
      <c r="F568" s="90"/>
      <c r="G568" s="90" t="s">
        <v>796</v>
      </c>
      <c r="H568" s="90" t="s">
        <v>872</v>
      </c>
      <c r="I568" s="94">
        <v>0.72599999999999998</v>
      </c>
      <c r="J568" s="94" t="s">
        <v>754</v>
      </c>
      <c r="K568" s="91" t="s">
        <v>610</v>
      </c>
    </row>
    <row r="569" spans="2:11" x14ac:dyDescent="0.2">
      <c r="B569" s="85">
        <v>821</v>
      </c>
      <c r="C569" s="88" t="s">
        <v>509</v>
      </c>
      <c r="D569" s="88" t="s">
        <v>753</v>
      </c>
      <c r="E569" s="88" t="s">
        <v>851</v>
      </c>
      <c r="F569" s="88"/>
      <c r="G569" s="88" t="s">
        <v>796</v>
      </c>
      <c r="H569" s="88" t="s">
        <v>872</v>
      </c>
      <c r="I569" s="95">
        <v>0.5595</v>
      </c>
      <c r="J569" s="95" t="s">
        <v>754</v>
      </c>
      <c r="K569" s="92" t="s">
        <v>610</v>
      </c>
    </row>
    <row r="570" spans="2:11" x14ac:dyDescent="0.2">
      <c r="B570" s="85">
        <v>822</v>
      </c>
      <c r="C570" s="88" t="s">
        <v>510</v>
      </c>
      <c r="D570" s="88" t="s">
        <v>753</v>
      </c>
      <c r="E570" s="88" t="s">
        <v>851</v>
      </c>
      <c r="F570" s="88"/>
      <c r="G570" s="88" t="s">
        <v>796</v>
      </c>
      <c r="H570" s="88" t="s">
        <v>872</v>
      </c>
      <c r="I570" s="95">
        <v>0.7379</v>
      </c>
      <c r="J570" s="95" t="s">
        <v>754</v>
      </c>
      <c r="K570" s="92" t="s">
        <v>610</v>
      </c>
    </row>
    <row r="571" spans="2:11" x14ac:dyDescent="0.2">
      <c r="B571" s="85">
        <v>823</v>
      </c>
      <c r="C571" s="88" t="s">
        <v>511</v>
      </c>
      <c r="D571" s="88" t="s">
        <v>753</v>
      </c>
      <c r="E571" s="88" t="s">
        <v>851</v>
      </c>
      <c r="F571" s="88"/>
      <c r="G571" s="88" t="s">
        <v>796</v>
      </c>
      <c r="H571" s="88" t="s">
        <v>872</v>
      </c>
      <c r="I571" s="95">
        <v>0.55589999999999995</v>
      </c>
      <c r="J571" s="95" t="s">
        <v>754</v>
      </c>
      <c r="K571" s="92" t="s">
        <v>610</v>
      </c>
    </row>
    <row r="572" spans="2:11" x14ac:dyDescent="0.2">
      <c r="B572" s="86">
        <v>824</v>
      </c>
      <c r="C572" s="89" t="s">
        <v>512</v>
      </c>
      <c r="D572" s="89" t="s">
        <v>753</v>
      </c>
      <c r="E572" s="89" t="s">
        <v>851</v>
      </c>
      <c r="F572" s="89"/>
      <c r="G572" s="89" t="s">
        <v>796</v>
      </c>
      <c r="H572" s="89" t="s">
        <v>872</v>
      </c>
      <c r="I572" s="96">
        <v>0.47820000000000001</v>
      </c>
      <c r="J572" s="96" t="s">
        <v>754</v>
      </c>
      <c r="K572" s="93" t="s">
        <v>610</v>
      </c>
    </row>
    <row r="573" spans="2:11" x14ac:dyDescent="0.2">
      <c r="B573" s="84">
        <v>825</v>
      </c>
      <c r="C573" s="90" t="s">
        <v>513</v>
      </c>
      <c r="D573" s="90" t="s">
        <v>753</v>
      </c>
      <c r="E573" s="90" t="s">
        <v>851</v>
      </c>
      <c r="F573" s="90"/>
      <c r="G573" s="90" t="s">
        <v>796</v>
      </c>
      <c r="H573" s="90" t="s">
        <v>872</v>
      </c>
      <c r="I573" s="94">
        <v>0.53779999999999994</v>
      </c>
      <c r="J573" s="94" t="s">
        <v>754</v>
      </c>
      <c r="K573" s="91" t="s">
        <v>610</v>
      </c>
    </row>
    <row r="574" spans="2:11" x14ac:dyDescent="0.2">
      <c r="B574" s="85">
        <v>826</v>
      </c>
      <c r="C574" s="88" t="s">
        <v>514</v>
      </c>
      <c r="D574" s="88" t="s">
        <v>753</v>
      </c>
      <c r="E574" s="88" t="s">
        <v>851</v>
      </c>
      <c r="F574" s="88"/>
      <c r="G574" s="88" t="s">
        <v>796</v>
      </c>
      <c r="H574" s="88" t="s">
        <v>872</v>
      </c>
      <c r="I574" s="95">
        <v>0.74270000000000003</v>
      </c>
      <c r="J574" s="95" t="s">
        <v>754</v>
      </c>
      <c r="K574" s="92" t="s">
        <v>610</v>
      </c>
    </row>
    <row r="575" spans="2:11" x14ac:dyDescent="0.2">
      <c r="B575" s="85">
        <v>827</v>
      </c>
      <c r="C575" s="88" t="s">
        <v>515</v>
      </c>
      <c r="D575" s="88" t="s">
        <v>753</v>
      </c>
      <c r="E575" s="88" t="s">
        <v>851</v>
      </c>
      <c r="F575" s="88"/>
      <c r="G575" s="88" t="s">
        <v>796</v>
      </c>
      <c r="H575" s="88" t="s">
        <v>872</v>
      </c>
      <c r="I575" s="95">
        <v>0.4824</v>
      </c>
      <c r="J575" s="95" t="s">
        <v>754</v>
      </c>
      <c r="K575" s="92" t="s">
        <v>610</v>
      </c>
    </row>
    <row r="576" spans="2:11" x14ac:dyDescent="0.2">
      <c r="B576" s="85">
        <v>828</v>
      </c>
      <c r="C576" s="88" t="s">
        <v>516</v>
      </c>
      <c r="D576" s="88" t="s">
        <v>753</v>
      </c>
      <c r="E576" s="88" t="s">
        <v>851</v>
      </c>
      <c r="F576" s="88"/>
      <c r="G576" s="88" t="s">
        <v>796</v>
      </c>
      <c r="H576" s="88" t="s">
        <v>872</v>
      </c>
      <c r="I576" s="95">
        <v>0.53420000000000001</v>
      </c>
      <c r="J576" s="95" t="s">
        <v>754</v>
      </c>
      <c r="K576" s="92" t="s">
        <v>610</v>
      </c>
    </row>
    <row r="577" spans="2:11" x14ac:dyDescent="0.2">
      <c r="B577" s="86">
        <v>829</v>
      </c>
      <c r="C577" s="89" t="s">
        <v>517</v>
      </c>
      <c r="D577" s="89" t="s">
        <v>753</v>
      </c>
      <c r="E577" s="89" t="s">
        <v>851</v>
      </c>
      <c r="F577" s="89"/>
      <c r="G577" s="89" t="s">
        <v>796</v>
      </c>
      <c r="H577" s="89" t="s">
        <v>872</v>
      </c>
      <c r="I577" s="96">
        <v>0.54920000000000002</v>
      </c>
      <c r="J577" s="96" t="s">
        <v>754</v>
      </c>
      <c r="K577" s="93" t="s">
        <v>610</v>
      </c>
    </row>
    <row r="578" spans="2:11" x14ac:dyDescent="0.2">
      <c r="B578" s="84">
        <v>830</v>
      </c>
      <c r="C578" s="90" t="s">
        <v>518</v>
      </c>
      <c r="D578" s="90" t="s">
        <v>753</v>
      </c>
      <c r="E578" s="90" t="s">
        <v>851</v>
      </c>
      <c r="F578" s="90"/>
      <c r="G578" s="90" t="s">
        <v>796</v>
      </c>
      <c r="H578" s="90" t="s">
        <v>872</v>
      </c>
      <c r="I578" s="94">
        <v>0.63600000000000001</v>
      </c>
      <c r="J578" s="94" t="s">
        <v>754</v>
      </c>
      <c r="K578" s="91" t="s">
        <v>610</v>
      </c>
    </row>
    <row r="579" spans="2:11" x14ac:dyDescent="0.2">
      <c r="B579" s="85">
        <v>831</v>
      </c>
      <c r="C579" s="88" t="s">
        <v>519</v>
      </c>
      <c r="D579" s="88" t="s">
        <v>753</v>
      </c>
      <c r="E579" s="88" t="s">
        <v>851</v>
      </c>
      <c r="F579" s="88"/>
      <c r="G579" s="88" t="s">
        <v>796</v>
      </c>
      <c r="H579" s="88" t="s">
        <v>872</v>
      </c>
      <c r="I579" s="95">
        <v>0.74339999999999995</v>
      </c>
      <c r="J579" s="95" t="s">
        <v>754</v>
      </c>
      <c r="K579" s="92" t="s">
        <v>610</v>
      </c>
    </row>
    <row r="580" spans="2:11" x14ac:dyDescent="0.2">
      <c r="B580" s="85">
        <v>832</v>
      </c>
      <c r="C580" s="88" t="s">
        <v>520</v>
      </c>
      <c r="D580" s="88" t="s">
        <v>753</v>
      </c>
      <c r="E580" s="88" t="s">
        <v>851</v>
      </c>
      <c r="F580" s="88"/>
      <c r="G580" s="88" t="s">
        <v>786</v>
      </c>
      <c r="H580" s="88" t="s">
        <v>873</v>
      </c>
      <c r="I580" s="95">
        <v>1.5484</v>
      </c>
      <c r="J580" s="95" t="s">
        <v>784</v>
      </c>
      <c r="K580" s="92" t="s">
        <v>589</v>
      </c>
    </row>
    <row r="581" spans="2:11" x14ac:dyDescent="0.2">
      <c r="B581" s="85">
        <v>840</v>
      </c>
      <c r="C581" s="88" t="s">
        <v>521</v>
      </c>
      <c r="D581" s="88" t="s">
        <v>753</v>
      </c>
      <c r="E581" s="88" t="s">
        <v>851</v>
      </c>
      <c r="F581" s="88"/>
      <c r="G581" s="88" t="s">
        <v>797</v>
      </c>
      <c r="H581" s="88" t="s">
        <v>874</v>
      </c>
      <c r="I581" s="95">
        <v>0.54330000000000001</v>
      </c>
      <c r="J581" s="95" t="s">
        <v>790</v>
      </c>
      <c r="K581" s="92" t="s">
        <v>629</v>
      </c>
    </row>
    <row r="582" spans="2:11" x14ac:dyDescent="0.2">
      <c r="B582" s="86">
        <v>841</v>
      </c>
      <c r="C582" s="89" t="s">
        <v>522</v>
      </c>
      <c r="D582" s="89" t="s">
        <v>753</v>
      </c>
      <c r="E582" s="89" t="s">
        <v>851</v>
      </c>
      <c r="F582" s="89"/>
      <c r="G582" s="89" t="s">
        <v>797</v>
      </c>
      <c r="H582" s="89" t="s">
        <v>874</v>
      </c>
      <c r="I582" s="96">
        <v>0.92110000000000003</v>
      </c>
      <c r="J582" s="96" t="s">
        <v>790</v>
      </c>
      <c r="K582" s="93" t="s">
        <v>629</v>
      </c>
    </row>
    <row r="583" spans="2:11" x14ac:dyDescent="0.2">
      <c r="B583" s="84">
        <v>842</v>
      </c>
      <c r="C583" s="90" t="s">
        <v>523</v>
      </c>
      <c r="D583" s="90" t="s">
        <v>753</v>
      </c>
      <c r="E583" s="90" t="s">
        <v>851</v>
      </c>
      <c r="F583" s="90"/>
      <c r="G583" s="90" t="s">
        <v>797</v>
      </c>
      <c r="H583" s="90" t="s">
        <v>874</v>
      </c>
      <c r="I583" s="94">
        <v>0.93479999999999996</v>
      </c>
      <c r="J583" s="94" t="s">
        <v>790</v>
      </c>
      <c r="K583" s="91" t="s">
        <v>629</v>
      </c>
    </row>
    <row r="584" spans="2:11" x14ac:dyDescent="0.2">
      <c r="B584" s="85">
        <v>843</v>
      </c>
      <c r="C584" s="88" t="s">
        <v>524</v>
      </c>
      <c r="D584" s="88" t="s">
        <v>753</v>
      </c>
      <c r="E584" s="88" t="s">
        <v>851</v>
      </c>
      <c r="F584" s="88"/>
      <c r="G584" s="88" t="s">
        <v>797</v>
      </c>
      <c r="H584" s="88" t="s">
        <v>874</v>
      </c>
      <c r="I584" s="95">
        <v>0.91110000000000002</v>
      </c>
      <c r="J584" s="95" t="s">
        <v>790</v>
      </c>
      <c r="K584" s="92" t="s">
        <v>629</v>
      </c>
    </row>
    <row r="585" spans="2:11" x14ac:dyDescent="0.2">
      <c r="B585" s="85">
        <v>850</v>
      </c>
      <c r="C585" s="88" t="s">
        <v>525</v>
      </c>
      <c r="D585" s="88" t="s">
        <v>753</v>
      </c>
      <c r="E585" s="88" t="s">
        <v>851</v>
      </c>
      <c r="F585" s="88"/>
      <c r="G585" s="88" t="s">
        <v>786</v>
      </c>
      <c r="H585" s="88" t="s">
        <v>873</v>
      </c>
      <c r="I585" s="95">
        <v>0.86339999999999995</v>
      </c>
      <c r="J585" s="95" t="s">
        <v>784</v>
      </c>
      <c r="K585" s="92" t="s">
        <v>589</v>
      </c>
    </row>
    <row r="586" spans="2:11" x14ac:dyDescent="0.2">
      <c r="B586" s="85">
        <v>851</v>
      </c>
      <c r="C586" s="88" t="s">
        <v>998</v>
      </c>
      <c r="D586" s="88" t="s">
        <v>753</v>
      </c>
      <c r="E586" s="88" t="s">
        <v>851</v>
      </c>
      <c r="F586" s="88"/>
      <c r="G586" s="88" t="s">
        <v>786</v>
      </c>
      <c r="H586" s="88" t="s">
        <v>873</v>
      </c>
      <c r="I586" s="95">
        <v>0.89439999999999997</v>
      </c>
      <c r="J586" s="95" t="s">
        <v>784</v>
      </c>
      <c r="K586" s="92" t="s">
        <v>589</v>
      </c>
    </row>
    <row r="587" spans="2:11" x14ac:dyDescent="0.2">
      <c r="B587" s="86">
        <v>852</v>
      </c>
      <c r="C587" s="89" t="s">
        <v>526</v>
      </c>
      <c r="D587" s="89" t="s">
        <v>753</v>
      </c>
      <c r="E587" s="89" t="s">
        <v>851</v>
      </c>
      <c r="F587" s="89"/>
      <c r="G587" s="89" t="s">
        <v>786</v>
      </c>
      <c r="H587" s="89" t="s">
        <v>873</v>
      </c>
      <c r="I587" s="96">
        <v>0.62270000000000003</v>
      </c>
      <c r="J587" s="96" t="s">
        <v>784</v>
      </c>
      <c r="K587" s="93" t="s">
        <v>589</v>
      </c>
    </row>
    <row r="588" spans="2:11" x14ac:dyDescent="0.2">
      <c r="B588" s="84">
        <v>853</v>
      </c>
      <c r="C588" s="90" t="s">
        <v>527</v>
      </c>
      <c r="D588" s="90" t="s">
        <v>753</v>
      </c>
      <c r="E588" s="90" t="s">
        <v>851</v>
      </c>
      <c r="F588" s="90"/>
      <c r="G588" s="90" t="s">
        <v>786</v>
      </c>
      <c r="H588" s="90" t="s">
        <v>873</v>
      </c>
      <c r="I588" s="94">
        <v>0.6119</v>
      </c>
      <c r="J588" s="94" t="s">
        <v>784</v>
      </c>
      <c r="K588" s="91" t="s">
        <v>589</v>
      </c>
    </row>
    <row r="589" spans="2:11" x14ac:dyDescent="0.2">
      <c r="B589" s="85">
        <v>854</v>
      </c>
      <c r="C589" s="88" t="s">
        <v>528</v>
      </c>
      <c r="D589" s="88" t="s">
        <v>753</v>
      </c>
      <c r="E589" s="88" t="s">
        <v>851</v>
      </c>
      <c r="F589" s="88"/>
      <c r="G589" s="88" t="s">
        <v>786</v>
      </c>
      <c r="H589" s="88" t="s">
        <v>873</v>
      </c>
      <c r="I589" s="95">
        <v>0.67810000000000004</v>
      </c>
      <c r="J589" s="95" t="s">
        <v>784</v>
      </c>
      <c r="K589" s="92" t="s">
        <v>589</v>
      </c>
    </row>
    <row r="590" spans="2:11" x14ac:dyDescent="0.2">
      <c r="B590" s="85">
        <v>860</v>
      </c>
      <c r="C590" s="88" t="s">
        <v>999</v>
      </c>
      <c r="D590" s="88" t="s">
        <v>753</v>
      </c>
      <c r="E590" s="88" t="s">
        <v>851</v>
      </c>
      <c r="F590" s="88"/>
      <c r="G590" s="88" t="s">
        <v>804</v>
      </c>
      <c r="H590" s="88" t="s">
        <v>529</v>
      </c>
      <c r="I590" s="95">
        <v>0.6895</v>
      </c>
      <c r="J590" s="95" t="s">
        <v>1129</v>
      </c>
      <c r="K590" s="92" t="s">
        <v>529</v>
      </c>
    </row>
    <row r="591" spans="2:11" x14ac:dyDescent="0.2">
      <c r="B591" s="85">
        <v>861</v>
      </c>
      <c r="C591" s="88" t="s">
        <v>1000</v>
      </c>
      <c r="D591" s="88" t="s">
        <v>753</v>
      </c>
      <c r="E591" s="88" t="s">
        <v>851</v>
      </c>
      <c r="F591" s="88"/>
      <c r="G591" s="88" t="s">
        <v>804</v>
      </c>
      <c r="H591" s="88" t="s">
        <v>529</v>
      </c>
      <c r="I591" s="95">
        <v>0.56879999999999997</v>
      </c>
      <c r="J591" s="95" t="s">
        <v>1129</v>
      </c>
      <c r="K591" s="92" t="s">
        <v>529</v>
      </c>
    </row>
    <row r="592" spans="2:11" x14ac:dyDescent="0.2">
      <c r="B592" s="86">
        <v>867</v>
      </c>
      <c r="C592" s="89" t="s">
        <v>530</v>
      </c>
      <c r="D592" s="89" t="s">
        <v>753</v>
      </c>
      <c r="E592" s="89" t="s">
        <v>851</v>
      </c>
      <c r="F592" s="89"/>
      <c r="G592" s="89" t="s">
        <v>787</v>
      </c>
      <c r="H592" s="89" t="s">
        <v>857</v>
      </c>
      <c r="I592" s="96">
        <v>0.441</v>
      </c>
      <c r="J592" s="96" t="s">
        <v>784</v>
      </c>
      <c r="K592" s="93" t="s">
        <v>589</v>
      </c>
    </row>
    <row r="593" spans="2:11" x14ac:dyDescent="0.2">
      <c r="B593" s="84">
        <v>869</v>
      </c>
      <c r="C593" s="90" t="s">
        <v>531</v>
      </c>
      <c r="D593" s="90" t="s">
        <v>753</v>
      </c>
      <c r="E593" s="90" t="s">
        <v>851</v>
      </c>
      <c r="F593" s="90"/>
      <c r="G593" s="90" t="s">
        <v>787</v>
      </c>
      <c r="H593" s="90" t="s">
        <v>857</v>
      </c>
      <c r="I593" s="94">
        <v>0.46250000000000002</v>
      </c>
      <c r="J593" s="94" t="s">
        <v>770</v>
      </c>
      <c r="K593" s="91" t="s">
        <v>0</v>
      </c>
    </row>
    <row r="594" spans="2:11" x14ac:dyDescent="0.2">
      <c r="B594" s="85">
        <v>870</v>
      </c>
      <c r="C594" s="88" t="s">
        <v>532</v>
      </c>
      <c r="D594" s="88" t="s">
        <v>753</v>
      </c>
      <c r="E594" s="88" t="s">
        <v>851</v>
      </c>
      <c r="F594" s="88"/>
      <c r="G594" s="88" t="s">
        <v>787</v>
      </c>
      <c r="H594" s="88" t="s">
        <v>857</v>
      </c>
      <c r="I594" s="95">
        <v>0.43680000000000002</v>
      </c>
      <c r="J594" s="95" t="s">
        <v>770</v>
      </c>
      <c r="K594" s="92" t="s">
        <v>0</v>
      </c>
    </row>
    <row r="595" spans="2:11" x14ac:dyDescent="0.2">
      <c r="B595" s="85">
        <v>871</v>
      </c>
      <c r="C595" s="88" t="s">
        <v>533</v>
      </c>
      <c r="D595" s="88" t="s">
        <v>753</v>
      </c>
      <c r="E595" s="88" t="s">
        <v>851</v>
      </c>
      <c r="F595" s="88"/>
      <c r="G595" s="88" t="s">
        <v>787</v>
      </c>
      <c r="H595" s="88" t="s">
        <v>857</v>
      </c>
      <c r="I595" s="95">
        <v>0.6079</v>
      </c>
      <c r="J595" s="95" t="s">
        <v>784</v>
      </c>
      <c r="K595" s="92" t="s">
        <v>589</v>
      </c>
    </row>
    <row r="596" spans="2:11" x14ac:dyDescent="0.2">
      <c r="B596" s="85">
        <v>872</v>
      </c>
      <c r="C596" s="88" t="s">
        <v>534</v>
      </c>
      <c r="D596" s="88" t="s">
        <v>753</v>
      </c>
      <c r="E596" s="88" t="s">
        <v>851</v>
      </c>
      <c r="F596" s="88"/>
      <c r="G596" s="88" t="s">
        <v>787</v>
      </c>
      <c r="H596" s="88" t="s">
        <v>857</v>
      </c>
      <c r="I596" s="95">
        <v>0.57299999999999995</v>
      </c>
      <c r="J596" s="95" t="s">
        <v>770</v>
      </c>
      <c r="K596" s="92" t="s">
        <v>0</v>
      </c>
    </row>
    <row r="597" spans="2:11" x14ac:dyDescent="0.2">
      <c r="B597" s="86">
        <v>873</v>
      </c>
      <c r="C597" s="89" t="s">
        <v>535</v>
      </c>
      <c r="D597" s="89" t="s">
        <v>753</v>
      </c>
      <c r="E597" s="89" t="s">
        <v>851</v>
      </c>
      <c r="F597" s="89"/>
      <c r="G597" s="89" t="s">
        <v>787</v>
      </c>
      <c r="H597" s="89" t="s">
        <v>857</v>
      </c>
      <c r="I597" s="96">
        <v>0.39429999999999998</v>
      </c>
      <c r="J597" s="96" t="s">
        <v>1128</v>
      </c>
      <c r="K597" s="93" t="s">
        <v>628</v>
      </c>
    </row>
    <row r="598" spans="2:11" x14ac:dyDescent="0.2">
      <c r="B598" s="84">
        <v>874</v>
      </c>
      <c r="C598" s="90" t="s">
        <v>536</v>
      </c>
      <c r="D598" s="90" t="s">
        <v>753</v>
      </c>
      <c r="E598" s="90" t="s">
        <v>851</v>
      </c>
      <c r="F598" s="90"/>
      <c r="G598" s="90" t="s">
        <v>787</v>
      </c>
      <c r="H598" s="90" t="s">
        <v>857</v>
      </c>
      <c r="I598" s="94">
        <v>0.46629999999999999</v>
      </c>
      <c r="J598" s="94" t="s">
        <v>770</v>
      </c>
      <c r="K598" s="91" t="s">
        <v>0</v>
      </c>
    </row>
    <row r="599" spans="2:11" x14ac:dyDescent="0.2">
      <c r="B599" s="85">
        <v>875</v>
      </c>
      <c r="C599" s="88" t="s">
        <v>537</v>
      </c>
      <c r="D599" s="88" t="s">
        <v>753</v>
      </c>
      <c r="E599" s="88" t="s">
        <v>851</v>
      </c>
      <c r="F599" s="88"/>
      <c r="G599" s="88" t="s">
        <v>787</v>
      </c>
      <c r="H599" s="88" t="s">
        <v>857</v>
      </c>
      <c r="I599" s="95">
        <v>0.57089999999999996</v>
      </c>
      <c r="J599" s="95" t="s">
        <v>772</v>
      </c>
      <c r="K599" s="92" t="s">
        <v>617</v>
      </c>
    </row>
    <row r="600" spans="2:11" x14ac:dyDescent="0.2">
      <c r="B600" s="85">
        <v>876</v>
      </c>
      <c r="C600" s="88" t="s">
        <v>538</v>
      </c>
      <c r="D600" s="88" t="s">
        <v>753</v>
      </c>
      <c r="E600" s="88" t="s">
        <v>851</v>
      </c>
      <c r="F600" s="88"/>
      <c r="G600" s="88" t="s">
        <v>791</v>
      </c>
      <c r="H600" s="88" t="s">
        <v>1100</v>
      </c>
      <c r="I600" s="95">
        <v>0.55300000000000005</v>
      </c>
      <c r="J600" s="95" t="s">
        <v>772</v>
      </c>
      <c r="K600" s="92" t="s">
        <v>617</v>
      </c>
    </row>
    <row r="601" spans="2:11" x14ac:dyDescent="0.2">
      <c r="B601" s="85">
        <v>877</v>
      </c>
      <c r="C601" s="88" t="s">
        <v>539</v>
      </c>
      <c r="D601" s="88" t="s">
        <v>753</v>
      </c>
      <c r="E601" s="88" t="s">
        <v>851</v>
      </c>
      <c r="F601" s="88"/>
      <c r="G601" s="88" t="s">
        <v>791</v>
      </c>
      <c r="H601" s="88" t="s">
        <v>1100</v>
      </c>
      <c r="I601" s="95">
        <v>0.46550000000000002</v>
      </c>
      <c r="J601" s="95" t="s">
        <v>772</v>
      </c>
      <c r="K601" s="92" t="s">
        <v>617</v>
      </c>
    </row>
    <row r="602" spans="2:11" x14ac:dyDescent="0.2">
      <c r="B602" s="86">
        <v>878</v>
      </c>
      <c r="C602" s="89" t="s">
        <v>540</v>
      </c>
      <c r="D602" s="89" t="s">
        <v>753</v>
      </c>
      <c r="E602" s="89" t="s">
        <v>851</v>
      </c>
      <c r="F602" s="89"/>
      <c r="G602" s="89" t="s">
        <v>791</v>
      </c>
      <c r="H602" s="89" t="s">
        <v>1100</v>
      </c>
      <c r="I602" s="96">
        <v>0.38269999999999998</v>
      </c>
      <c r="J602" s="96" t="s">
        <v>772</v>
      </c>
      <c r="K602" s="93" t="s">
        <v>617</v>
      </c>
    </row>
    <row r="603" spans="2:11" x14ac:dyDescent="0.2">
      <c r="B603" s="84">
        <v>879</v>
      </c>
      <c r="C603" s="90" t="s">
        <v>541</v>
      </c>
      <c r="D603" s="90" t="s">
        <v>753</v>
      </c>
      <c r="E603" s="90" t="s">
        <v>851</v>
      </c>
      <c r="F603" s="90"/>
      <c r="G603" s="90" t="s">
        <v>791</v>
      </c>
      <c r="H603" s="90" t="s">
        <v>1100</v>
      </c>
      <c r="I603" s="94">
        <v>0.5333</v>
      </c>
      <c r="J603" s="94" t="s">
        <v>772</v>
      </c>
      <c r="K603" s="91" t="s">
        <v>617</v>
      </c>
    </row>
    <row r="604" spans="2:11" x14ac:dyDescent="0.2">
      <c r="B604" s="85">
        <v>880</v>
      </c>
      <c r="C604" s="88" t="s">
        <v>542</v>
      </c>
      <c r="D604" s="88" t="s">
        <v>753</v>
      </c>
      <c r="E604" s="88" t="s">
        <v>851</v>
      </c>
      <c r="F604" s="88"/>
      <c r="G604" s="88" t="s">
        <v>762</v>
      </c>
      <c r="H604" s="88" t="s">
        <v>875</v>
      </c>
      <c r="I604" s="95">
        <v>0.80779999999999996</v>
      </c>
      <c r="J604" s="95" t="s">
        <v>1125</v>
      </c>
      <c r="K604" s="92" t="s">
        <v>623</v>
      </c>
    </row>
    <row r="605" spans="2:11" x14ac:dyDescent="0.2">
      <c r="B605" s="85">
        <v>881</v>
      </c>
      <c r="C605" s="88" t="s">
        <v>543</v>
      </c>
      <c r="D605" s="88" t="s">
        <v>753</v>
      </c>
      <c r="E605" s="88" t="s">
        <v>851</v>
      </c>
      <c r="F605" s="88"/>
      <c r="G605" s="88" t="s">
        <v>762</v>
      </c>
      <c r="H605" s="88" t="s">
        <v>875</v>
      </c>
      <c r="I605" s="95">
        <v>0.8105</v>
      </c>
      <c r="J605" s="95" t="s">
        <v>1125</v>
      </c>
      <c r="K605" s="92" t="s">
        <v>623</v>
      </c>
    </row>
    <row r="606" spans="2:11" x14ac:dyDescent="0.2">
      <c r="B606" s="85">
        <v>882</v>
      </c>
      <c r="C606" s="88" t="s">
        <v>544</v>
      </c>
      <c r="D606" s="88" t="s">
        <v>753</v>
      </c>
      <c r="E606" s="88" t="s">
        <v>851</v>
      </c>
      <c r="F606" s="88"/>
      <c r="G606" s="88" t="s">
        <v>791</v>
      </c>
      <c r="H606" s="88" t="s">
        <v>1100</v>
      </c>
      <c r="I606" s="95">
        <v>0.50349999999999995</v>
      </c>
      <c r="J606" s="95" t="s">
        <v>772</v>
      </c>
      <c r="K606" s="92" t="s">
        <v>617</v>
      </c>
    </row>
    <row r="607" spans="2:11" x14ac:dyDescent="0.2">
      <c r="B607" s="86">
        <v>883</v>
      </c>
      <c r="C607" s="89" t="s">
        <v>545</v>
      </c>
      <c r="D607" s="89" t="s">
        <v>753</v>
      </c>
      <c r="E607" s="89" t="s">
        <v>851</v>
      </c>
      <c r="F607" s="89"/>
      <c r="G607" s="89" t="s">
        <v>789</v>
      </c>
      <c r="H607" s="89" t="s">
        <v>852</v>
      </c>
      <c r="I607" s="96">
        <v>1.3525</v>
      </c>
      <c r="J607" s="96" t="s">
        <v>763</v>
      </c>
      <c r="K607" s="93" t="s">
        <v>609</v>
      </c>
    </row>
    <row r="608" spans="2:11" x14ac:dyDescent="0.2">
      <c r="B608" s="84">
        <v>993</v>
      </c>
      <c r="C608" s="90" t="s">
        <v>1001</v>
      </c>
      <c r="D608" s="90" t="s">
        <v>764</v>
      </c>
      <c r="E608" s="90" t="s">
        <v>546</v>
      </c>
      <c r="F608" s="90"/>
      <c r="G608" s="90" t="s">
        <v>808</v>
      </c>
      <c r="H608" s="90" t="s">
        <v>876</v>
      </c>
      <c r="I608" s="94">
        <v>0</v>
      </c>
      <c r="J608" s="94" t="s">
        <v>808</v>
      </c>
      <c r="K608" s="91" t="s">
        <v>546</v>
      </c>
    </row>
    <row r="609" spans="2:11" x14ac:dyDescent="0.2">
      <c r="B609" s="85">
        <v>994</v>
      </c>
      <c r="C609" s="88" t="s">
        <v>1002</v>
      </c>
      <c r="D609" s="88" t="s">
        <v>764</v>
      </c>
      <c r="E609" s="88" t="s">
        <v>546</v>
      </c>
      <c r="F609" s="88"/>
      <c r="G609" s="88" t="s">
        <v>808</v>
      </c>
      <c r="H609" s="88" t="s">
        <v>876</v>
      </c>
      <c r="I609" s="95">
        <v>0</v>
      </c>
      <c r="J609" s="95" t="s">
        <v>808</v>
      </c>
      <c r="K609" s="92" t="s">
        <v>546</v>
      </c>
    </row>
    <row r="610" spans="2:11" x14ac:dyDescent="0.2">
      <c r="B610" s="85">
        <v>999</v>
      </c>
      <c r="C610" s="88" t="s">
        <v>547</v>
      </c>
      <c r="D610" s="88" t="s">
        <v>764</v>
      </c>
      <c r="E610" s="88" t="s">
        <v>546</v>
      </c>
      <c r="F610" s="88"/>
      <c r="G610" s="88" t="s">
        <v>808</v>
      </c>
      <c r="H610" s="88" t="s">
        <v>876</v>
      </c>
      <c r="I610" s="95">
        <v>0</v>
      </c>
      <c r="J610" s="95" t="s">
        <v>808</v>
      </c>
      <c r="K610" s="92" t="s">
        <v>546</v>
      </c>
    </row>
    <row r="611" spans="2:11" x14ac:dyDescent="0.2">
      <c r="B611" s="85">
        <v>1001</v>
      </c>
      <c r="C611" s="88" t="s">
        <v>548</v>
      </c>
      <c r="D611" s="88" t="s">
        <v>767</v>
      </c>
      <c r="E611" s="88" t="s">
        <v>850</v>
      </c>
      <c r="F611" s="88" t="s">
        <v>750</v>
      </c>
      <c r="G611" s="88" t="s">
        <v>927</v>
      </c>
      <c r="H611" s="88" t="s">
        <v>1102</v>
      </c>
      <c r="I611" s="95">
        <v>0</v>
      </c>
      <c r="J611" s="95" t="s">
        <v>1124</v>
      </c>
      <c r="K611" s="92" t="s">
        <v>622</v>
      </c>
    </row>
    <row r="612" spans="2:11" x14ac:dyDescent="0.2">
      <c r="B612" s="86">
        <v>1002</v>
      </c>
      <c r="C612" s="89" t="s">
        <v>549</v>
      </c>
      <c r="D612" s="89" t="s">
        <v>767</v>
      </c>
      <c r="E612" s="89" t="s">
        <v>850</v>
      </c>
      <c r="F612" s="89" t="s">
        <v>750</v>
      </c>
      <c r="G612" s="89" t="s">
        <v>927</v>
      </c>
      <c r="H612" s="89" t="s">
        <v>1102</v>
      </c>
      <c r="I612" s="96">
        <v>0</v>
      </c>
      <c r="J612" s="96" t="s">
        <v>1124</v>
      </c>
      <c r="K612" s="93" t="s">
        <v>622</v>
      </c>
    </row>
    <row r="613" spans="2:11" x14ac:dyDescent="0.2">
      <c r="B613" s="84">
        <v>1003</v>
      </c>
      <c r="C613" s="90" t="s">
        <v>550</v>
      </c>
      <c r="D613" s="90" t="s">
        <v>767</v>
      </c>
      <c r="E613" s="90" t="s">
        <v>850</v>
      </c>
      <c r="F613" s="90" t="s">
        <v>750</v>
      </c>
      <c r="G613" s="90" t="s">
        <v>927</v>
      </c>
      <c r="H613" s="90" t="s">
        <v>1102</v>
      </c>
      <c r="I613" s="94">
        <v>0</v>
      </c>
      <c r="J613" s="94" t="s">
        <v>1124</v>
      </c>
      <c r="K613" s="91" t="s">
        <v>622</v>
      </c>
    </row>
    <row r="614" spans="2:11" x14ac:dyDescent="0.2">
      <c r="B614" s="85">
        <v>1004</v>
      </c>
      <c r="C614" s="88" t="s">
        <v>551</v>
      </c>
      <c r="D614" s="88" t="s">
        <v>767</v>
      </c>
      <c r="E614" s="88" t="s">
        <v>850</v>
      </c>
      <c r="F614" s="88"/>
      <c r="G614" s="88" t="s">
        <v>927</v>
      </c>
      <c r="H614" s="88" t="s">
        <v>1102</v>
      </c>
      <c r="I614" s="95">
        <v>0</v>
      </c>
      <c r="J614" s="95" t="s">
        <v>1124</v>
      </c>
      <c r="K614" s="92" t="s">
        <v>622</v>
      </c>
    </row>
    <row r="615" spans="2:11" x14ac:dyDescent="0.2">
      <c r="B615" s="85">
        <v>1005</v>
      </c>
      <c r="C615" s="88" t="s">
        <v>552</v>
      </c>
      <c r="D615" s="88" t="s">
        <v>767</v>
      </c>
      <c r="E615" s="88" t="s">
        <v>850</v>
      </c>
      <c r="F615" s="88"/>
      <c r="G615" s="88" t="s">
        <v>927</v>
      </c>
      <c r="H615" s="88" t="s">
        <v>1102</v>
      </c>
      <c r="I615" s="95">
        <v>0</v>
      </c>
      <c r="J615" s="95" t="s">
        <v>1124</v>
      </c>
      <c r="K615" s="92" t="s">
        <v>622</v>
      </c>
    </row>
    <row r="616" spans="2:11" x14ac:dyDescent="0.2">
      <c r="B616" s="85">
        <v>1006</v>
      </c>
      <c r="C616" s="88" t="s">
        <v>553</v>
      </c>
      <c r="D616" s="88" t="s">
        <v>767</v>
      </c>
      <c r="E616" s="88" t="s">
        <v>850</v>
      </c>
      <c r="F616" s="88"/>
      <c r="G616" s="88" t="s">
        <v>927</v>
      </c>
      <c r="H616" s="88" t="s">
        <v>1102</v>
      </c>
      <c r="I616" s="95">
        <v>0</v>
      </c>
      <c r="J616" s="95" t="s">
        <v>1124</v>
      </c>
      <c r="K616" s="92" t="s">
        <v>622</v>
      </c>
    </row>
    <row r="617" spans="2:11" x14ac:dyDescent="0.2">
      <c r="B617" s="86">
        <v>1007</v>
      </c>
      <c r="C617" s="89" t="s">
        <v>554</v>
      </c>
      <c r="D617" s="89" t="s">
        <v>767</v>
      </c>
      <c r="E617" s="89" t="s">
        <v>850</v>
      </c>
      <c r="F617" s="89"/>
      <c r="G617" s="89" t="s">
        <v>927</v>
      </c>
      <c r="H617" s="89" t="s">
        <v>1102</v>
      </c>
      <c r="I617" s="96">
        <v>0</v>
      </c>
      <c r="J617" s="96" t="s">
        <v>1124</v>
      </c>
      <c r="K617" s="93" t="s">
        <v>622</v>
      </c>
    </row>
    <row r="618" spans="2:11" x14ac:dyDescent="0.2">
      <c r="B618" s="84">
        <v>1008</v>
      </c>
      <c r="C618" s="90" t="s">
        <v>555</v>
      </c>
      <c r="D618" s="90" t="s">
        <v>767</v>
      </c>
      <c r="E618" s="90" t="s">
        <v>850</v>
      </c>
      <c r="F618" s="90"/>
      <c r="G618" s="90" t="s">
        <v>927</v>
      </c>
      <c r="H618" s="90" t="s">
        <v>1102</v>
      </c>
      <c r="I618" s="94">
        <v>0</v>
      </c>
      <c r="J618" s="94" t="s">
        <v>1124</v>
      </c>
      <c r="K618" s="91" t="s">
        <v>622</v>
      </c>
    </row>
    <row r="619" spans="2:11" x14ac:dyDescent="0.2">
      <c r="B619" s="85">
        <v>1009</v>
      </c>
      <c r="C619" s="88" t="s">
        <v>556</v>
      </c>
      <c r="D619" s="88" t="s">
        <v>767</v>
      </c>
      <c r="E619" s="88" t="s">
        <v>850</v>
      </c>
      <c r="F619" s="88"/>
      <c r="G619" s="88" t="s">
        <v>927</v>
      </c>
      <c r="H619" s="88" t="s">
        <v>1102</v>
      </c>
      <c r="I619" s="95">
        <v>0</v>
      </c>
      <c r="J619" s="95" t="s">
        <v>1124</v>
      </c>
      <c r="K619" s="92" t="s">
        <v>622</v>
      </c>
    </row>
    <row r="620" spans="2:11" x14ac:dyDescent="0.2">
      <c r="B620" s="85">
        <v>1010</v>
      </c>
      <c r="C620" s="88" t="s">
        <v>557</v>
      </c>
      <c r="D620" s="88" t="s">
        <v>767</v>
      </c>
      <c r="E620" s="88" t="s">
        <v>850</v>
      </c>
      <c r="F620" s="88"/>
      <c r="G620" s="88" t="s">
        <v>927</v>
      </c>
      <c r="H620" s="88" t="s">
        <v>1102</v>
      </c>
      <c r="I620" s="95">
        <v>0</v>
      </c>
      <c r="J620" s="95" t="s">
        <v>1124</v>
      </c>
      <c r="K620" s="92" t="s">
        <v>622</v>
      </c>
    </row>
    <row r="621" spans="2:11" x14ac:dyDescent="0.2">
      <c r="B621" s="85">
        <v>1011</v>
      </c>
      <c r="C621" s="88" t="s">
        <v>558</v>
      </c>
      <c r="D621" s="88" t="s">
        <v>767</v>
      </c>
      <c r="E621" s="88" t="s">
        <v>850</v>
      </c>
      <c r="F621" s="88"/>
      <c r="G621" s="88" t="s">
        <v>927</v>
      </c>
      <c r="H621" s="88" t="s">
        <v>1102</v>
      </c>
      <c r="I621" s="95">
        <v>0</v>
      </c>
      <c r="J621" s="95" t="s">
        <v>1124</v>
      </c>
      <c r="K621" s="92" t="s">
        <v>622</v>
      </c>
    </row>
    <row r="622" spans="2:11" x14ac:dyDescent="0.2">
      <c r="B622" s="86">
        <v>1012</v>
      </c>
      <c r="C622" s="89" t="s">
        <v>559</v>
      </c>
      <c r="D622" s="89" t="s">
        <v>767</v>
      </c>
      <c r="E622" s="89" t="s">
        <v>850</v>
      </c>
      <c r="F622" s="89"/>
      <c r="G622" s="89" t="s">
        <v>927</v>
      </c>
      <c r="H622" s="89" t="s">
        <v>1102</v>
      </c>
      <c r="I622" s="96">
        <v>0</v>
      </c>
      <c r="J622" s="96" t="s">
        <v>1124</v>
      </c>
      <c r="K622" s="93" t="s">
        <v>622</v>
      </c>
    </row>
    <row r="623" spans="2:11" x14ac:dyDescent="0.2">
      <c r="B623" s="84">
        <v>1013</v>
      </c>
      <c r="C623" s="90" t="s">
        <v>560</v>
      </c>
      <c r="D623" s="90" t="s">
        <v>767</v>
      </c>
      <c r="E623" s="90" t="s">
        <v>850</v>
      </c>
      <c r="F623" s="90"/>
      <c r="G623" s="90" t="s">
        <v>927</v>
      </c>
      <c r="H623" s="90" t="s">
        <v>1102</v>
      </c>
      <c r="I623" s="94">
        <v>0</v>
      </c>
      <c r="J623" s="94" t="s">
        <v>1124</v>
      </c>
      <c r="K623" s="91" t="s">
        <v>622</v>
      </c>
    </row>
    <row r="624" spans="2:11" x14ac:dyDescent="0.2">
      <c r="B624" s="85">
        <v>1014</v>
      </c>
      <c r="C624" s="88" t="s">
        <v>561</v>
      </c>
      <c r="D624" s="88" t="s">
        <v>767</v>
      </c>
      <c r="E624" s="88" t="s">
        <v>850</v>
      </c>
      <c r="F624" s="88"/>
      <c r="G624" s="88" t="s">
        <v>927</v>
      </c>
      <c r="H624" s="88" t="s">
        <v>1102</v>
      </c>
      <c r="I624" s="95">
        <v>0</v>
      </c>
      <c r="J624" s="95" t="s">
        <v>1124</v>
      </c>
      <c r="K624" s="92" t="s">
        <v>622</v>
      </c>
    </row>
    <row r="625" spans="2:11" x14ac:dyDescent="0.2">
      <c r="B625" s="85">
        <v>1015</v>
      </c>
      <c r="C625" s="88" t="s">
        <v>562</v>
      </c>
      <c r="D625" s="88" t="s">
        <v>767</v>
      </c>
      <c r="E625" s="88" t="s">
        <v>850</v>
      </c>
      <c r="F625" s="88"/>
      <c r="G625" s="88" t="s">
        <v>927</v>
      </c>
      <c r="H625" s="88" t="s">
        <v>1102</v>
      </c>
      <c r="I625" s="95">
        <v>0</v>
      </c>
      <c r="J625" s="95" t="s">
        <v>1124</v>
      </c>
      <c r="K625" s="92" t="s">
        <v>622</v>
      </c>
    </row>
    <row r="626" spans="2:11" x14ac:dyDescent="0.2">
      <c r="B626" s="85">
        <v>1016</v>
      </c>
      <c r="C626" s="88" t="s">
        <v>563</v>
      </c>
      <c r="D626" s="88" t="s">
        <v>767</v>
      </c>
      <c r="E626" s="88" t="s">
        <v>850</v>
      </c>
      <c r="F626" s="88"/>
      <c r="G626" s="88" t="s">
        <v>927</v>
      </c>
      <c r="H626" s="88" t="s">
        <v>1102</v>
      </c>
      <c r="I626" s="95">
        <v>0</v>
      </c>
      <c r="J626" s="95" t="s">
        <v>1124</v>
      </c>
      <c r="K626" s="92" t="s">
        <v>622</v>
      </c>
    </row>
    <row r="627" spans="2:11" x14ac:dyDescent="0.2">
      <c r="B627" s="86">
        <v>1017</v>
      </c>
      <c r="C627" s="89" t="s">
        <v>564</v>
      </c>
      <c r="D627" s="89" t="s">
        <v>767</v>
      </c>
      <c r="E627" s="89" t="s">
        <v>850</v>
      </c>
      <c r="F627" s="89"/>
      <c r="G627" s="89" t="s">
        <v>927</v>
      </c>
      <c r="H627" s="89" t="s">
        <v>1102</v>
      </c>
      <c r="I627" s="96">
        <v>0</v>
      </c>
      <c r="J627" s="96" t="s">
        <v>1124</v>
      </c>
      <c r="K627" s="93" t="s">
        <v>622</v>
      </c>
    </row>
    <row r="628" spans="2:11" x14ac:dyDescent="0.2">
      <c r="B628" s="84">
        <v>1018</v>
      </c>
      <c r="C628" s="90" t="s">
        <v>565</v>
      </c>
      <c r="D628" s="90" t="s">
        <v>767</v>
      </c>
      <c r="E628" s="90" t="s">
        <v>850</v>
      </c>
      <c r="F628" s="90"/>
      <c r="G628" s="90" t="s">
        <v>927</v>
      </c>
      <c r="H628" s="90" t="s">
        <v>1102</v>
      </c>
      <c r="I628" s="94">
        <v>0</v>
      </c>
      <c r="J628" s="94" t="s">
        <v>1124</v>
      </c>
      <c r="K628" s="91" t="s">
        <v>622</v>
      </c>
    </row>
    <row r="629" spans="2:11" x14ac:dyDescent="0.2">
      <c r="B629" s="85">
        <v>1019</v>
      </c>
      <c r="C629" s="88" t="s">
        <v>566</v>
      </c>
      <c r="D629" s="88" t="s">
        <v>767</v>
      </c>
      <c r="E629" s="88" t="s">
        <v>850</v>
      </c>
      <c r="F629" s="88"/>
      <c r="G629" s="88" t="s">
        <v>927</v>
      </c>
      <c r="H629" s="88" t="s">
        <v>1102</v>
      </c>
      <c r="I629" s="95">
        <v>0</v>
      </c>
      <c r="J629" s="95" t="s">
        <v>1124</v>
      </c>
      <c r="K629" s="92" t="s">
        <v>622</v>
      </c>
    </row>
    <row r="630" spans="2:11" x14ac:dyDescent="0.2">
      <c r="B630" s="85">
        <v>1020</v>
      </c>
      <c r="C630" s="88" t="s">
        <v>567</v>
      </c>
      <c r="D630" s="88" t="s">
        <v>767</v>
      </c>
      <c r="E630" s="88" t="s">
        <v>850</v>
      </c>
      <c r="F630" s="88"/>
      <c r="G630" s="88" t="s">
        <v>927</v>
      </c>
      <c r="H630" s="88" t="s">
        <v>1102</v>
      </c>
      <c r="I630" s="95">
        <v>0</v>
      </c>
      <c r="J630" s="95" t="s">
        <v>1124</v>
      </c>
      <c r="K630" s="92" t="s">
        <v>622</v>
      </c>
    </row>
    <row r="631" spans="2:11" x14ac:dyDescent="0.2">
      <c r="B631" s="85">
        <v>1021</v>
      </c>
      <c r="C631" s="88" t="s">
        <v>568</v>
      </c>
      <c r="D631" s="88" t="s">
        <v>767</v>
      </c>
      <c r="E631" s="88" t="s">
        <v>850</v>
      </c>
      <c r="F631" s="88"/>
      <c r="G631" s="88" t="s">
        <v>927</v>
      </c>
      <c r="H631" s="88" t="s">
        <v>1102</v>
      </c>
      <c r="I631" s="95">
        <v>0</v>
      </c>
      <c r="J631" s="95" t="s">
        <v>1124</v>
      </c>
      <c r="K631" s="92" t="s">
        <v>622</v>
      </c>
    </row>
    <row r="632" spans="2:11" x14ac:dyDescent="0.2">
      <c r="B632" s="86">
        <v>1030</v>
      </c>
      <c r="C632" s="89" t="s">
        <v>569</v>
      </c>
      <c r="D632" s="89" t="s">
        <v>755</v>
      </c>
      <c r="E632" s="89" t="s">
        <v>818</v>
      </c>
      <c r="F632" s="89" t="s">
        <v>750</v>
      </c>
      <c r="G632" s="89" t="s">
        <v>927</v>
      </c>
      <c r="H632" s="89" t="s">
        <v>1102</v>
      </c>
      <c r="I632" s="96">
        <v>0</v>
      </c>
      <c r="J632" s="96" t="s">
        <v>1130</v>
      </c>
      <c r="K632" s="93" t="s">
        <v>630</v>
      </c>
    </row>
    <row r="633" spans="2:11" x14ac:dyDescent="0.2">
      <c r="B633" s="84">
        <v>1090</v>
      </c>
      <c r="C633" s="90" t="s">
        <v>570</v>
      </c>
      <c r="D633" s="90" t="s">
        <v>770</v>
      </c>
      <c r="E633" s="90" t="s">
        <v>840</v>
      </c>
      <c r="F633" s="90"/>
      <c r="G633" s="90" t="s">
        <v>758</v>
      </c>
      <c r="H633" s="90" t="s">
        <v>849</v>
      </c>
      <c r="I633" s="94">
        <v>0</v>
      </c>
      <c r="J633" s="94" t="s">
        <v>1123</v>
      </c>
      <c r="K633" s="91" t="s">
        <v>621</v>
      </c>
    </row>
    <row r="634" spans="2:11" x14ac:dyDescent="0.2">
      <c r="B634" s="85">
        <v>2000</v>
      </c>
      <c r="C634" s="88" t="s">
        <v>571</v>
      </c>
      <c r="D634" s="88" t="s">
        <v>760</v>
      </c>
      <c r="E634" s="88" t="s">
        <v>828</v>
      </c>
      <c r="F634" s="88"/>
      <c r="G634" s="88" t="s">
        <v>775</v>
      </c>
      <c r="H634" s="88" t="s">
        <v>829</v>
      </c>
      <c r="I634" s="95">
        <v>0</v>
      </c>
      <c r="J634" s="95" t="s">
        <v>758</v>
      </c>
      <c r="K634" s="92" t="s">
        <v>616</v>
      </c>
    </row>
    <row r="635" spans="2:11" x14ac:dyDescent="0.2">
      <c r="B635" s="85">
        <v>2001</v>
      </c>
      <c r="C635" s="88" t="s">
        <v>572</v>
      </c>
      <c r="D635" s="88" t="s">
        <v>760</v>
      </c>
      <c r="E635" s="88" t="s">
        <v>828</v>
      </c>
      <c r="F635" s="88"/>
      <c r="G635" s="88" t="s">
        <v>775</v>
      </c>
      <c r="H635" s="88" t="s">
        <v>829</v>
      </c>
      <c r="I635" s="95">
        <v>0</v>
      </c>
      <c r="J635" s="95" t="s">
        <v>758</v>
      </c>
      <c r="K635" s="92" t="s">
        <v>616</v>
      </c>
    </row>
    <row r="636" spans="2:11" x14ac:dyDescent="0.2">
      <c r="B636" s="85">
        <v>2002</v>
      </c>
      <c r="C636" s="88" t="s">
        <v>573</v>
      </c>
      <c r="D636" s="88" t="s">
        <v>760</v>
      </c>
      <c r="E636" s="88" t="s">
        <v>828</v>
      </c>
      <c r="F636" s="88"/>
      <c r="G636" s="88" t="s">
        <v>775</v>
      </c>
      <c r="H636" s="88" t="s">
        <v>829</v>
      </c>
      <c r="I636" s="95">
        <v>0</v>
      </c>
      <c r="J636" s="95" t="s">
        <v>758</v>
      </c>
      <c r="K636" s="92" t="s">
        <v>616</v>
      </c>
    </row>
    <row r="637" spans="2:11" x14ac:dyDescent="0.2">
      <c r="B637" s="86">
        <v>2003</v>
      </c>
      <c r="C637" s="89" t="s">
        <v>574</v>
      </c>
      <c r="D637" s="89" t="s">
        <v>760</v>
      </c>
      <c r="E637" s="89" t="s">
        <v>828</v>
      </c>
      <c r="F637" s="89"/>
      <c r="G637" s="89" t="s">
        <v>775</v>
      </c>
      <c r="H637" s="89" t="s">
        <v>829</v>
      </c>
      <c r="I637" s="96">
        <v>0</v>
      </c>
      <c r="J637" s="96" t="s">
        <v>800</v>
      </c>
      <c r="K637" s="93" t="s">
        <v>599</v>
      </c>
    </row>
    <row r="638" spans="2:11" x14ac:dyDescent="0.2">
      <c r="B638" s="84">
        <v>2004</v>
      </c>
      <c r="C638" s="90" t="s">
        <v>575</v>
      </c>
      <c r="D638" s="90" t="s">
        <v>760</v>
      </c>
      <c r="E638" s="90" t="s">
        <v>828</v>
      </c>
      <c r="F638" s="90"/>
      <c r="G638" s="90" t="s">
        <v>775</v>
      </c>
      <c r="H638" s="90" t="s">
        <v>829</v>
      </c>
      <c r="I638" s="94">
        <v>0</v>
      </c>
      <c r="J638" s="94" t="s">
        <v>800</v>
      </c>
      <c r="K638" s="91" t="s">
        <v>599</v>
      </c>
    </row>
    <row r="639" spans="2:11" x14ac:dyDescent="0.2">
      <c r="B639" s="85">
        <v>2005</v>
      </c>
      <c r="C639" s="88" t="s">
        <v>576</v>
      </c>
      <c r="D639" s="88" t="s">
        <v>760</v>
      </c>
      <c r="E639" s="88" t="s">
        <v>828</v>
      </c>
      <c r="F639" s="88"/>
      <c r="G639" s="88" t="s">
        <v>775</v>
      </c>
      <c r="H639" s="88" t="s">
        <v>829</v>
      </c>
      <c r="I639" s="95">
        <v>0</v>
      </c>
      <c r="J639" s="95" t="s">
        <v>800</v>
      </c>
      <c r="K639" s="92" t="s">
        <v>599</v>
      </c>
    </row>
    <row r="640" spans="2:11" x14ac:dyDescent="0.2">
      <c r="B640" s="85">
        <v>2006</v>
      </c>
      <c r="C640" s="88" t="s">
        <v>577</v>
      </c>
      <c r="D640" s="88" t="s">
        <v>760</v>
      </c>
      <c r="E640" s="88" t="s">
        <v>828</v>
      </c>
      <c r="F640" s="88"/>
      <c r="G640" s="88" t="s">
        <v>775</v>
      </c>
      <c r="H640" s="88" t="s">
        <v>829</v>
      </c>
      <c r="I640" s="95">
        <v>0</v>
      </c>
      <c r="J640" s="95" t="s">
        <v>1124</v>
      </c>
      <c r="K640" s="92" t="s">
        <v>622</v>
      </c>
    </row>
    <row r="641" spans="1:11" x14ac:dyDescent="0.2">
      <c r="B641" s="85">
        <v>2007</v>
      </c>
      <c r="C641" s="88" t="s">
        <v>578</v>
      </c>
      <c r="D641" s="88" t="s">
        <v>760</v>
      </c>
      <c r="E641" s="88" t="s">
        <v>828</v>
      </c>
      <c r="F641" s="88"/>
      <c r="G641" s="88" t="s">
        <v>775</v>
      </c>
      <c r="H641" s="88" t="s">
        <v>829</v>
      </c>
      <c r="I641" s="95">
        <v>0</v>
      </c>
      <c r="J641" s="95" t="s">
        <v>754</v>
      </c>
      <c r="K641" s="92" t="s">
        <v>610</v>
      </c>
    </row>
    <row r="642" spans="1:11" x14ac:dyDescent="0.2">
      <c r="B642" s="86">
        <v>2008</v>
      </c>
      <c r="C642" s="89" t="s">
        <v>1003</v>
      </c>
      <c r="D642" s="89" t="s">
        <v>760</v>
      </c>
      <c r="E642" s="89" t="s">
        <v>828</v>
      </c>
      <c r="F642" s="89"/>
      <c r="G642" s="89" t="s">
        <v>775</v>
      </c>
      <c r="H642" s="89" t="s">
        <v>829</v>
      </c>
      <c r="I642" s="96">
        <v>0</v>
      </c>
      <c r="J642" s="96" t="s">
        <v>751</v>
      </c>
      <c r="K642" s="93" t="s">
        <v>588</v>
      </c>
    </row>
    <row r="643" spans="1:11" x14ac:dyDescent="0.2">
      <c r="A643" s="207"/>
      <c r="B643" s="84">
        <v>2020</v>
      </c>
      <c r="C643" s="90" t="s">
        <v>579</v>
      </c>
      <c r="D643" s="90" t="s">
        <v>755</v>
      </c>
      <c r="E643" s="90" t="s">
        <v>818</v>
      </c>
      <c r="F643" s="90" t="s">
        <v>750</v>
      </c>
      <c r="G643" s="90" t="s">
        <v>755</v>
      </c>
      <c r="H643" s="90" t="s">
        <v>823</v>
      </c>
      <c r="I643" s="94">
        <v>0.4461</v>
      </c>
      <c r="J643" s="94" t="s">
        <v>755</v>
      </c>
      <c r="K643" s="91" t="s">
        <v>593</v>
      </c>
    </row>
    <row r="644" spans="1:11" x14ac:dyDescent="0.2">
      <c r="A644" s="207"/>
      <c r="B644" s="85">
        <v>2030</v>
      </c>
      <c r="C644" s="88" t="s">
        <v>580</v>
      </c>
      <c r="D644" s="88" t="s">
        <v>755</v>
      </c>
      <c r="E644" s="88" t="s">
        <v>818</v>
      </c>
      <c r="F644" s="88" t="s">
        <v>750</v>
      </c>
      <c r="G644" s="88" t="s">
        <v>753</v>
      </c>
      <c r="H644" s="88" t="s">
        <v>821</v>
      </c>
      <c r="I644" s="95">
        <v>0.74229999999999996</v>
      </c>
      <c r="J644" s="95" t="s">
        <v>1118</v>
      </c>
      <c r="K644" s="92" t="s">
        <v>591</v>
      </c>
    </row>
    <row r="645" spans="1:11" x14ac:dyDescent="0.2">
      <c r="B645" s="85">
        <v>2040</v>
      </c>
      <c r="C645" s="88" t="s">
        <v>1004</v>
      </c>
      <c r="D645" s="88" t="s">
        <v>755</v>
      </c>
      <c r="E645" s="88" t="s">
        <v>818</v>
      </c>
      <c r="F645" s="88" t="s">
        <v>750</v>
      </c>
      <c r="G645" s="88" t="s">
        <v>759</v>
      </c>
      <c r="H645" s="88" t="s">
        <v>271</v>
      </c>
      <c r="I645" s="95">
        <v>3.9100000000000003E-2</v>
      </c>
      <c r="J645" s="95" t="s">
        <v>798</v>
      </c>
      <c r="K645" s="92" t="s">
        <v>271</v>
      </c>
    </row>
    <row r="646" spans="1:11" x14ac:dyDescent="0.2">
      <c r="B646" s="85">
        <v>2041</v>
      </c>
      <c r="C646" s="88" t="s">
        <v>1005</v>
      </c>
      <c r="D646" s="88" t="s">
        <v>755</v>
      </c>
      <c r="E646" s="88" t="s">
        <v>818</v>
      </c>
      <c r="F646" s="88"/>
      <c r="G646" s="88" t="s">
        <v>759</v>
      </c>
      <c r="H646" s="88" t="s">
        <v>271</v>
      </c>
      <c r="I646" s="95">
        <v>0.22</v>
      </c>
      <c r="J646" s="95" t="s">
        <v>798</v>
      </c>
      <c r="K646" s="92" t="s">
        <v>271</v>
      </c>
    </row>
    <row r="647" spans="1:11" x14ac:dyDescent="0.2">
      <c r="B647" s="86">
        <v>2042</v>
      </c>
      <c r="C647" s="89" t="s">
        <v>1006</v>
      </c>
      <c r="D647" s="89" t="s">
        <v>755</v>
      </c>
      <c r="E647" s="89" t="s">
        <v>818</v>
      </c>
      <c r="F647" s="89"/>
      <c r="G647" s="89" t="s">
        <v>759</v>
      </c>
      <c r="H647" s="89" t="s">
        <v>271</v>
      </c>
      <c r="I647" s="96">
        <v>0.51259999999999994</v>
      </c>
      <c r="J647" s="96" t="s">
        <v>798</v>
      </c>
      <c r="K647" s="93" t="s">
        <v>271</v>
      </c>
    </row>
    <row r="648" spans="1:11" x14ac:dyDescent="0.2">
      <c r="A648" s="207"/>
      <c r="B648" s="84">
        <v>2043</v>
      </c>
      <c r="C648" s="90" t="s">
        <v>1007</v>
      </c>
      <c r="D648" s="90" t="s">
        <v>755</v>
      </c>
      <c r="E648" s="90" t="s">
        <v>818</v>
      </c>
      <c r="F648" s="216"/>
      <c r="G648" s="90" t="s">
        <v>785</v>
      </c>
      <c r="H648" s="90" t="s">
        <v>124</v>
      </c>
      <c r="I648" s="94">
        <v>0.48409999999999997</v>
      </c>
      <c r="J648" s="94" t="s">
        <v>792</v>
      </c>
      <c r="K648" s="91" t="s">
        <v>124</v>
      </c>
    </row>
    <row r="649" spans="1:11" x14ac:dyDescent="0.2">
      <c r="A649" s="207"/>
      <c r="B649" s="85">
        <v>2044</v>
      </c>
      <c r="C649" s="88" t="s">
        <v>1008</v>
      </c>
      <c r="D649" s="88" t="s">
        <v>755</v>
      </c>
      <c r="E649" s="88" t="s">
        <v>818</v>
      </c>
      <c r="F649" s="88"/>
      <c r="G649" s="88" t="s">
        <v>785</v>
      </c>
      <c r="H649" s="88" t="s">
        <v>124</v>
      </c>
      <c r="I649" s="95">
        <v>1.8199000000000001</v>
      </c>
      <c r="J649" s="95" t="s">
        <v>792</v>
      </c>
      <c r="K649" s="92" t="s">
        <v>124</v>
      </c>
    </row>
    <row r="650" spans="1:11" x14ac:dyDescent="0.2">
      <c r="B650" s="85">
        <v>2045</v>
      </c>
      <c r="C650" s="88" t="s">
        <v>1009</v>
      </c>
      <c r="D650" s="88" t="s">
        <v>755</v>
      </c>
      <c r="E650" s="88" t="s">
        <v>818</v>
      </c>
      <c r="F650" s="88"/>
      <c r="G650" s="88" t="s">
        <v>759</v>
      </c>
      <c r="H650" s="88" t="s">
        <v>271</v>
      </c>
      <c r="I650" s="95">
        <v>7.2461000000000002</v>
      </c>
      <c r="J650" s="95" t="s">
        <v>798</v>
      </c>
      <c r="K650" s="92" t="s">
        <v>271</v>
      </c>
    </row>
    <row r="651" spans="1:11" x14ac:dyDescent="0.2">
      <c r="B651" s="85">
        <v>2061</v>
      </c>
      <c r="C651" s="88" t="s">
        <v>1010</v>
      </c>
      <c r="D651" s="88" t="s">
        <v>770</v>
      </c>
      <c r="E651" s="88" t="s">
        <v>840</v>
      </c>
      <c r="F651" s="88"/>
      <c r="G651" s="88" t="s">
        <v>792</v>
      </c>
      <c r="H651" s="88" t="s">
        <v>877</v>
      </c>
      <c r="I651" s="95">
        <v>0.51029999999999998</v>
      </c>
      <c r="J651" s="95" t="s">
        <v>765</v>
      </c>
      <c r="K651" s="92" t="s">
        <v>600</v>
      </c>
    </row>
    <row r="652" spans="1:11" x14ac:dyDescent="0.2">
      <c r="B652" s="86">
        <v>2062</v>
      </c>
      <c r="C652" s="89" t="s">
        <v>1011</v>
      </c>
      <c r="D652" s="89" t="s">
        <v>770</v>
      </c>
      <c r="E652" s="89" t="s">
        <v>840</v>
      </c>
      <c r="F652" s="89"/>
      <c r="G652" s="89" t="s">
        <v>792</v>
      </c>
      <c r="H652" s="89" t="s">
        <v>877</v>
      </c>
      <c r="I652" s="96">
        <v>1.1577</v>
      </c>
      <c r="J652" s="96" t="s">
        <v>765</v>
      </c>
      <c r="K652" s="93" t="s">
        <v>600</v>
      </c>
    </row>
    <row r="653" spans="1:11" x14ac:dyDescent="0.2">
      <c r="B653" s="84">
        <v>3011</v>
      </c>
      <c r="C653" s="90" t="s">
        <v>1012</v>
      </c>
      <c r="D653" s="90" t="s">
        <v>751</v>
      </c>
      <c r="E653" s="90" t="s">
        <v>819</v>
      </c>
      <c r="F653" s="90"/>
      <c r="G653" s="90" t="s">
        <v>780</v>
      </c>
      <c r="H653" s="90" t="s">
        <v>839</v>
      </c>
      <c r="I653" s="94">
        <v>31.866199999999999</v>
      </c>
      <c r="J653" s="94" t="s">
        <v>760</v>
      </c>
      <c r="K653" s="91" t="s">
        <v>594</v>
      </c>
    </row>
    <row r="654" spans="1:11" x14ac:dyDescent="0.2">
      <c r="B654" s="85">
        <v>3030</v>
      </c>
      <c r="C654" s="88" t="s">
        <v>1013</v>
      </c>
      <c r="D654" s="88" t="s">
        <v>751</v>
      </c>
      <c r="E654" s="88" t="s">
        <v>819</v>
      </c>
      <c r="F654" s="88"/>
      <c r="G654" s="88" t="s">
        <v>774</v>
      </c>
      <c r="H654" s="88" t="s">
        <v>838</v>
      </c>
      <c r="I654" s="95">
        <v>44.555100000000003</v>
      </c>
      <c r="J654" s="95" t="s">
        <v>802</v>
      </c>
      <c r="K654" s="92" t="s">
        <v>611</v>
      </c>
    </row>
    <row r="655" spans="1:11" x14ac:dyDescent="0.2">
      <c r="B655" s="85">
        <v>3033</v>
      </c>
      <c r="C655" s="88" t="s">
        <v>581</v>
      </c>
      <c r="D655" s="88" t="s">
        <v>751</v>
      </c>
      <c r="E655" s="88" t="s">
        <v>819</v>
      </c>
      <c r="F655" s="88"/>
      <c r="G655" s="88" t="s">
        <v>767</v>
      </c>
      <c r="H655" s="88" t="s">
        <v>825</v>
      </c>
      <c r="I655" s="95">
        <v>12.4213</v>
      </c>
      <c r="J655" s="95" t="s">
        <v>751</v>
      </c>
      <c r="K655" s="92" t="s">
        <v>588</v>
      </c>
    </row>
    <row r="656" spans="1:11" x14ac:dyDescent="0.2">
      <c r="B656" s="85">
        <v>3035</v>
      </c>
      <c r="C656" s="88" t="s">
        <v>582</v>
      </c>
      <c r="D656" s="88" t="s">
        <v>751</v>
      </c>
      <c r="E656" s="88" t="s">
        <v>819</v>
      </c>
      <c r="F656" s="88"/>
      <c r="G656" s="88" t="s">
        <v>767</v>
      </c>
      <c r="H656" s="88" t="s">
        <v>825</v>
      </c>
      <c r="I656" s="95">
        <v>15.339700000000001</v>
      </c>
      <c r="J656" s="95" t="s">
        <v>751</v>
      </c>
      <c r="K656" s="92" t="s">
        <v>588</v>
      </c>
    </row>
    <row r="657" spans="1:11" x14ac:dyDescent="0.2">
      <c r="B657" s="86">
        <v>3050</v>
      </c>
      <c r="C657" s="89" t="s">
        <v>583</v>
      </c>
      <c r="D657" s="89" t="s">
        <v>751</v>
      </c>
      <c r="E657" s="89" t="s">
        <v>819</v>
      </c>
      <c r="F657" s="89"/>
      <c r="G657" s="89" t="s">
        <v>779</v>
      </c>
      <c r="H657" s="89" t="s">
        <v>878</v>
      </c>
      <c r="I657" s="96">
        <v>17.590900000000001</v>
      </c>
      <c r="J657" s="96" t="s">
        <v>805</v>
      </c>
      <c r="K657" s="93" t="s">
        <v>631</v>
      </c>
    </row>
    <row r="658" spans="1:11" x14ac:dyDescent="0.2">
      <c r="B658" s="84">
        <v>3051</v>
      </c>
      <c r="C658" s="90" t="s">
        <v>1014</v>
      </c>
      <c r="D658" s="90" t="s">
        <v>751</v>
      </c>
      <c r="E658" s="90" t="s">
        <v>819</v>
      </c>
      <c r="F658" s="90"/>
      <c r="G658" s="90" t="s">
        <v>779</v>
      </c>
      <c r="H658" s="90" t="s">
        <v>878</v>
      </c>
      <c r="I658" s="94">
        <v>44.866</v>
      </c>
      <c r="J658" s="94" t="s">
        <v>805</v>
      </c>
      <c r="K658" s="91" t="s">
        <v>631</v>
      </c>
    </row>
    <row r="659" spans="1:11" x14ac:dyDescent="0.2">
      <c r="B659" s="85">
        <v>3052</v>
      </c>
      <c r="C659" s="88" t="s">
        <v>1015</v>
      </c>
      <c r="D659" s="88" t="s">
        <v>751</v>
      </c>
      <c r="E659" s="88" t="s">
        <v>819</v>
      </c>
      <c r="F659" s="88"/>
      <c r="G659" s="88" t="s">
        <v>779</v>
      </c>
      <c r="H659" s="88" t="s">
        <v>878</v>
      </c>
      <c r="I659" s="95">
        <v>25.637699999999999</v>
      </c>
      <c r="J659" s="95" t="s">
        <v>805</v>
      </c>
      <c r="K659" s="92" t="s">
        <v>631</v>
      </c>
    </row>
    <row r="660" spans="1:11" x14ac:dyDescent="0.2">
      <c r="B660" s="85">
        <v>3060</v>
      </c>
      <c r="C660" s="88" t="s">
        <v>1016</v>
      </c>
      <c r="D660" s="88" t="s">
        <v>751</v>
      </c>
      <c r="E660" s="88" t="s">
        <v>819</v>
      </c>
      <c r="F660" s="88"/>
      <c r="G660" s="88" t="s">
        <v>760</v>
      </c>
      <c r="H660" s="88" t="s">
        <v>822</v>
      </c>
      <c r="I660" s="95">
        <v>129.39420000000001</v>
      </c>
      <c r="J660" s="95" t="s">
        <v>789</v>
      </c>
      <c r="K660" s="92" t="s">
        <v>595</v>
      </c>
    </row>
    <row r="661" spans="1:11" x14ac:dyDescent="0.2">
      <c r="B661" s="85">
        <v>3070</v>
      </c>
      <c r="C661" s="88" t="s">
        <v>1017</v>
      </c>
      <c r="D661" s="88" t="s">
        <v>751</v>
      </c>
      <c r="E661" s="88" t="s">
        <v>819</v>
      </c>
      <c r="F661" s="88"/>
      <c r="G661" s="88" t="s">
        <v>760</v>
      </c>
      <c r="H661" s="88" t="s">
        <v>822</v>
      </c>
      <c r="I661" s="95">
        <v>24.741499999999998</v>
      </c>
      <c r="J661" s="95" t="s">
        <v>809</v>
      </c>
      <c r="K661" s="92" t="s">
        <v>592</v>
      </c>
    </row>
    <row r="662" spans="1:11" x14ac:dyDescent="0.2">
      <c r="B662" s="85">
        <v>4001</v>
      </c>
      <c r="C662" s="88" t="s">
        <v>584</v>
      </c>
      <c r="D662" s="88" t="s">
        <v>754</v>
      </c>
      <c r="E662" s="88" t="s">
        <v>816</v>
      </c>
      <c r="F662" s="88"/>
      <c r="G662" s="88" t="s">
        <v>773</v>
      </c>
      <c r="H662" s="88" t="s">
        <v>879</v>
      </c>
      <c r="I662" s="95">
        <v>2.4407000000000001</v>
      </c>
      <c r="J662" s="95" t="s">
        <v>758</v>
      </c>
      <c r="K662" s="214" t="s">
        <v>616</v>
      </c>
    </row>
    <row r="663" spans="1:11" s="30" customFormat="1" x14ac:dyDescent="0.2">
      <c r="A663" s="1"/>
      <c r="B663" s="84">
        <v>4010</v>
      </c>
      <c r="C663" s="90" t="s">
        <v>585</v>
      </c>
      <c r="D663" s="90" t="s">
        <v>759</v>
      </c>
      <c r="E663" s="90" t="s">
        <v>845</v>
      </c>
      <c r="F663" s="90"/>
      <c r="G663" s="90" t="s">
        <v>768</v>
      </c>
      <c r="H663" s="90" t="s">
        <v>846</v>
      </c>
      <c r="I663" s="94">
        <v>0.47860000000000003</v>
      </c>
      <c r="J663" s="94" t="s">
        <v>790</v>
      </c>
      <c r="K663" s="91" t="s">
        <v>629</v>
      </c>
    </row>
    <row r="664" spans="1:11" x14ac:dyDescent="0.2">
      <c r="B664" s="211">
        <v>4011</v>
      </c>
      <c r="C664" s="212" t="s">
        <v>586</v>
      </c>
      <c r="D664" s="212" t="s">
        <v>759</v>
      </c>
      <c r="E664" s="212" t="s">
        <v>845</v>
      </c>
      <c r="F664" s="212"/>
      <c r="G664" s="212" t="s">
        <v>768</v>
      </c>
      <c r="H664" s="212" t="s">
        <v>846</v>
      </c>
      <c r="I664" s="213">
        <v>1.3297000000000001</v>
      </c>
      <c r="J664" s="213" t="s">
        <v>790</v>
      </c>
      <c r="K664" s="214" t="s">
        <v>629</v>
      </c>
    </row>
  </sheetData>
  <sheetProtection algorithmName="SHA-512" hashValue="9/XZEhsKhaxT+GoiVlp40rz6fwfUq6As9Skr4PzQLWkUl7PTemkuIO7coGdqyQJ7hbGPiq3ksR4U6TbU9wEX7Q==" saltValue="/pwOeIg4nE46BZxqnJGAxA==" spinCount="100000" sheet="1" autoFilter="0"/>
  <autoFilter ref="B7:K664" xr:uid="{00000000-0009-0000-0000-000004000000}"/>
  <printOptions horizontalCentered="1"/>
  <pageMargins left="0.25" right="0.25" top="0.75" bottom="0.75" header="0.3" footer="0.3"/>
  <pageSetup scale="42" fitToHeight="0" orientation="landscape" r:id="rId1"/>
  <headerFoot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G190"/>
  <sheetViews>
    <sheetView showGridLines="0" zoomScaleNormal="100" zoomScaleSheetLayoutView="85" workbookViewId="0">
      <pane ySplit="5" topLeftCell="A6" activePane="bottomLeft" state="frozen"/>
      <selection pane="bottomLeft"/>
    </sheetView>
  </sheetViews>
  <sheetFormatPr defaultColWidth="8.7109375" defaultRowHeight="15" x14ac:dyDescent="0.25"/>
  <cols>
    <col min="1" max="1" width="2.7109375" style="8" customWidth="1"/>
    <col min="2" max="3" width="15.140625" style="8" bestFit="1" customWidth="1"/>
    <col min="4" max="4" width="15.140625" style="8" customWidth="1"/>
    <col min="5" max="5" width="55.140625" style="8" bestFit="1" customWidth="1"/>
    <col min="6" max="6" width="17" style="8" bestFit="1" customWidth="1"/>
    <col min="7" max="7" width="23.85546875" style="8" customWidth="1"/>
    <col min="8" max="16384" width="8.7109375" style="8"/>
  </cols>
  <sheetData>
    <row r="1" spans="2:7" x14ac:dyDescent="0.25">
      <c r="B1" s="27"/>
    </row>
    <row r="2" spans="2:7" ht="26.25" x14ac:dyDescent="0.25">
      <c r="B2" s="73" t="s">
        <v>659</v>
      </c>
      <c r="C2" s="81"/>
      <c r="D2" s="81"/>
      <c r="E2" s="81"/>
      <c r="F2" s="81"/>
      <c r="G2" s="81"/>
    </row>
    <row r="3" spans="2:7" ht="15.75" x14ac:dyDescent="0.25">
      <c r="B3" s="74" t="str">
        <f>Cover!$B$3</f>
        <v>Rate Year (RY) 2023, Effective 01/01/2023</v>
      </c>
      <c r="C3" s="82"/>
      <c r="D3" s="82"/>
      <c r="E3" s="82"/>
      <c r="F3" s="82"/>
      <c r="G3" s="82"/>
    </row>
    <row r="4" spans="2:7" ht="15.75" x14ac:dyDescent="0.25">
      <c r="B4" s="75" t="s">
        <v>642</v>
      </c>
      <c r="C4" s="83"/>
      <c r="D4" s="83"/>
      <c r="E4" s="83"/>
      <c r="F4" s="83"/>
      <c r="G4" s="83"/>
    </row>
    <row r="5" spans="2:7" x14ac:dyDescent="0.25">
      <c r="B5" s="31" t="s">
        <v>661</v>
      </c>
      <c r="C5" s="32" t="s">
        <v>5</v>
      </c>
      <c r="D5" s="32" t="s">
        <v>660</v>
      </c>
      <c r="E5" s="58" t="s">
        <v>2</v>
      </c>
      <c r="F5" s="58" t="s">
        <v>3</v>
      </c>
      <c r="G5" s="33" t="s">
        <v>4</v>
      </c>
    </row>
    <row r="6" spans="2:7" x14ac:dyDescent="0.25">
      <c r="B6" s="87">
        <v>11013700</v>
      </c>
      <c r="C6" s="64">
        <v>520096</v>
      </c>
      <c r="D6" s="64">
        <v>1639123284</v>
      </c>
      <c r="E6" s="35" t="s">
        <v>664</v>
      </c>
      <c r="F6" s="35" t="s">
        <v>747</v>
      </c>
      <c r="G6" s="217">
        <v>98.96</v>
      </c>
    </row>
    <row r="7" spans="2:7" x14ac:dyDescent="0.25">
      <c r="B7" s="85">
        <v>11012400</v>
      </c>
      <c r="C7" s="62">
        <v>520078</v>
      </c>
      <c r="D7" s="62">
        <v>1225087190</v>
      </c>
      <c r="E7" s="28" t="s">
        <v>665</v>
      </c>
      <c r="F7" s="28" t="s">
        <v>747</v>
      </c>
      <c r="G7" s="218">
        <v>94.82</v>
      </c>
    </row>
    <row r="8" spans="2:7" x14ac:dyDescent="0.25">
      <c r="B8" s="85">
        <v>100197969</v>
      </c>
      <c r="C8" s="62">
        <v>520027</v>
      </c>
      <c r="D8" s="62">
        <v>1871656082</v>
      </c>
      <c r="E8" s="28" t="s">
        <v>667</v>
      </c>
      <c r="F8" s="28" t="s">
        <v>747</v>
      </c>
      <c r="G8" s="218">
        <v>94.82</v>
      </c>
    </row>
    <row r="9" spans="2:7" x14ac:dyDescent="0.25">
      <c r="B9" s="85">
        <v>11010300</v>
      </c>
      <c r="C9" s="62">
        <v>520051</v>
      </c>
      <c r="D9" s="62">
        <v>1871656082</v>
      </c>
      <c r="E9" s="28" t="s">
        <v>1019</v>
      </c>
      <c r="F9" s="28" t="s">
        <v>747</v>
      </c>
      <c r="G9" s="218">
        <v>103.18</v>
      </c>
    </row>
    <row r="10" spans="2:7" x14ac:dyDescent="0.25">
      <c r="B10" s="86">
        <v>100197924</v>
      </c>
      <c r="C10" s="63">
        <v>520214</v>
      </c>
      <c r="D10" s="63">
        <v>1255938510</v>
      </c>
      <c r="E10" s="34" t="s">
        <v>1020</v>
      </c>
      <c r="F10" s="34" t="s">
        <v>747</v>
      </c>
      <c r="G10" s="219">
        <v>94.82</v>
      </c>
    </row>
    <row r="11" spans="2:7" x14ac:dyDescent="0.25">
      <c r="B11" s="87">
        <v>100197953</v>
      </c>
      <c r="C11" s="64">
        <v>520214</v>
      </c>
      <c r="D11" s="64">
        <v>1063018927</v>
      </c>
      <c r="E11" s="35" t="s">
        <v>1021</v>
      </c>
      <c r="F11" s="35" t="s">
        <v>747</v>
      </c>
      <c r="G11" s="217">
        <v>94.82</v>
      </c>
    </row>
    <row r="12" spans="2:7" x14ac:dyDescent="0.25">
      <c r="B12" s="85">
        <v>100099167</v>
      </c>
      <c r="C12" s="62">
        <v>520048</v>
      </c>
      <c r="D12" s="62">
        <v>1912527193</v>
      </c>
      <c r="E12" s="28" t="s">
        <v>668</v>
      </c>
      <c r="F12" s="28" t="s">
        <v>747</v>
      </c>
      <c r="G12" s="218">
        <v>95.78</v>
      </c>
    </row>
    <row r="13" spans="2:7" x14ac:dyDescent="0.25">
      <c r="B13" s="85">
        <v>11006700</v>
      </c>
      <c r="C13" s="62">
        <v>520009</v>
      </c>
      <c r="D13" s="62">
        <v>1407803638</v>
      </c>
      <c r="E13" s="28" t="s">
        <v>1022</v>
      </c>
      <c r="F13" s="28" t="s">
        <v>747</v>
      </c>
      <c r="G13" s="218">
        <v>95.82</v>
      </c>
    </row>
    <row r="14" spans="2:7" x14ac:dyDescent="0.25">
      <c r="B14" s="85">
        <v>11019400</v>
      </c>
      <c r="C14" s="62">
        <v>520136</v>
      </c>
      <c r="D14" s="62">
        <v>1427007384</v>
      </c>
      <c r="E14" s="28" t="s">
        <v>669</v>
      </c>
      <c r="F14" s="28" t="s">
        <v>747</v>
      </c>
      <c r="G14" s="218">
        <v>98.73</v>
      </c>
    </row>
    <row r="15" spans="2:7" x14ac:dyDescent="0.25">
      <c r="B15" s="86">
        <v>11017100</v>
      </c>
      <c r="C15" s="63">
        <v>520136</v>
      </c>
      <c r="D15" s="63">
        <v>1427007384</v>
      </c>
      <c r="E15" s="34" t="s">
        <v>670</v>
      </c>
      <c r="F15" s="34" t="s">
        <v>747</v>
      </c>
      <c r="G15" s="219">
        <v>98.55</v>
      </c>
    </row>
    <row r="16" spans="2:7" x14ac:dyDescent="0.25">
      <c r="B16" s="87">
        <v>100079350</v>
      </c>
      <c r="C16" s="64">
        <v>520136</v>
      </c>
      <c r="D16" s="64">
        <v>1427007384</v>
      </c>
      <c r="E16" s="35" t="s">
        <v>671</v>
      </c>
      <c r="F16" s="35" t="s">
        <v>747</v>
      </c>
      <c r="G16" s="217">
        <v>98.93</v>
      </c>
    </row>
    <row r="17" spans="2:7" x14ac:dyDescent="0.25">
      <c r="B17" s="85">
        <v>100197944</v>
      </c>
      <c r="C17" s="62">
        <v>520214</v>
      </c>
      <c r="D17" s="62">
        <v>1225635592</v>
      </c>
      <c r="E17" s="28" t="s">
        <v>1023</v>
      </c>
      <c r="F17" s="28" t="s">
        <v>747</v>
      </c>
      <c r="G17" s="218">
        <v>94.82</v>
      </c>
    </row>
    <row r="18" spans="2:7" x14ac:dyDescent="0.25">
      <c r="B18" s="85">
        <v>11009500</v>
      </c>
      <c r="C18" s="62">
        <v>520041</v>
      </c>
      <c r="D18" s="62">
        <v>1124083894</v>
      </c>
      <c r="E18" s="28" t="s">
        <v>1024</v>
      </c>
      <c r="F18" s="28" t="s">
        <v>747</v>
      </c>
      <c r="G18" s="218">
        <v>94.82</v>
      </c>
    </row>
    <row r="19" spans="2:7" x14ac:dyDescent="0.25">
      <c r="B19" s="85">
        <v>11013300</v>
      </c>
      <c r="C19" s="62">
        <v>520091</v>
      </c>
      <c r="D19" s="62">
        <v>1134183171</v>
      </c>
      <c r="E19" s="28" t="s">
        <v>1026</v>
      </c>
      <c r="F19" s="28" t="s">
        <v>747</v>
      </c>
      <c r="G19" s="218">
        <v>94.82</v>
      </c>
    </row>
    <row r="20" spans="2:7" x14ac:dyDescent="0.25">
      <c r="B20" s="86">
        <v>11000700</v>
      </c>
      <c r="C20" s="63">
        <v>520019</v>
      </c>
      <c r="D20" s="63">
        <v>1356391247</v>
      </c>
      <c r="E20" s="34" t="s">
        <v>1029</v>
      </c>
      <c r="F20" s="34" t="s">
        <v>747</v>
      </c>
      <c r="G20" s="219">
        <v>95.5</v>
      </c>
    </row>
    <row r="21" spans="2:7" x14ac:dyDescent="0.25">
      <c r="B21" s="87">
        <v>11008800</v>
      </c>
      <c r="C21" s="64">
        <v>520033</v>
      </c>
      <c r="D21" s="64">
        <v>1295754844</v>
      </c>
      <c r="E21" s="35" t="s">
        <v>1030</v>
      </c>
      <c r="F21" s="35" t="s">
        <v>747</v>
      </c>
      <c r="G21" s="217">
        <v>94.82</v>
      </c>
    </row>
    <row r="22" spans="2:7" x14ac:dyDescent="0.25">
      <c r="B22" s="85">
        <v>11006100</v>
      </c>
      <c r="C22" s="62">
        <v>520002</v>
      </c>
      <c r="D22" s="62">
        <v>1538112230</v>
      </c>
      <c r="E22" s="28" t="s">
        <v>1032</v>
      </c>
      <c r="F22" s="28" t="s">
        <v>747</v>
      </c>
      <c r="G22" s="218">
        <v>94.95</v>
      </c>
    </row>
    <row r="23" spans="2:7" x14ac:dyDescent="0.25">
      <c r="B23" s="85">
        <v>100095321</v>
      </c>
      <c r="C23" s="62">
        <v>520030</v>
      </c>
      <c r="D23" s="62">
        <v>1598375271</v>
      </c>
      <c r="E23" s="28" t="s">
        <v>1033</v>
      </c>
      <c r="F23" s="28" t="s">
        <v>747</v>
      </c>
      <c r="G23" s="218">
        <v>95.58</v>
      </c>
    </row>
    <row r="24" spans="2:7" x14ac:dyDescent="0.25">
      <c r="B24" s="85">
        <v>11008500</v>
      </c>
      <c r="C24" s="62">
        <v>520030</v>
      </c>
      <c r="D24" s="62">
        <v>1558363986</v>
      </c>
      <c r="E24" s="28" t="s">
        <v>673</v>
      </c>
      <c r="F24" s="28" t="s">
        <v>747</v>
      </c>
      <c r="G24" s="218">
        <v>95.6</v>
      </c>
    </row>
    <row r="25" spans="2:7" x14ac:dyDescent="0.25">
      <c r="B25" s="86">
        <v>11023500</v>
      </c>
      <c r="C25" s="63">
        <v>520193</v>
      </c>
      <c r="D25" s="63">
        <v>1255387726</v>
      </c>
      <c r="E25" s="34" t="s">
        <v>674</v>
      </c>
      <c r="F25" s="34" t="s">
        <v>747</v>
      </c>
      <c r="G25" s="219">
        <v>94.82</v>
      </c>
    </row>
    <row r="26" spans="2:7" x14ac:dyDescent="0.25">
      <c r="B26" s="87">
        <v>11021600</v>
      </c>
      <c r="C26" s="64">
        <v>520102</v>
      </c>
      <c r="D26" s="64">
        <v>1972628006</v>
      </c>
      <c r="E26" s="35" t="s">
        <v>675</v>
      </c>
      <c r="F26" s="35" t="s">
        <v>747</v>
      </c>
      <c r="G26" s="217">
        <v>97.79</v>
      </c>
    </row>
    <row r="27" spans="2:7" x14ac:dyDescent="0.25">
      <c r="B27" s="85">
        <v>100091842</v>
      </c>
      <c r="C27" s="62">
        <v>520113</v>
      </c>
      <c r="D27" s="62">
        <v>1043397177</v>
      </c>
      <c r="E27" s="28" t="s">
        <v>676</v>
      </c>
      <c r="F27" s="28" t="s">
        <v>747</v>
      </c>
      <c r="G27" s="218">
        <v>94.82</v>
      </c>
    </row>
    <row r="28" spans="2:7" x14ac:dyDescent="0.25">
      <c r="B28" s="85">
        <v>100013538</v>
      </c>
      <c r="C28" s="62">
        <v>520207</v>
      </c>
      <c r="D28" s="62">
        <v>1265740195</v>
      </c>
      <c r="E28" s="28" t="s">
        <v>1035</v>
      </c>
      <c r="F28" s="28" t="s">
        <v>747</v>
      </c>
      <c r="G28" s="218">
        <v>95.32</v>
      </c>
    </row>
    <row r="29" spans="2:7" x14ac:dyDescent="0.25">
      <c r="B29" s="85">
        <v>11009200</v>
      </c>
      <c r="C29" s="62">
        <v>520038</v>
      </c>
      <c r="D29" s="62">
        <v>1760420103</v>
      </c>
      <c r="E29" s="28" t="s">
        <v>1036</v>
      </c>
      <c r="F29" s="28" t="s">
        <v>747</v>
      </c>
      <c r="G29" s="218">
        <v>94.82</v>
      </c>
    </row>
    <row r="30" spans="2:7" x14ac:dyDescent="0.25">
      <c r="B30" s="86">
        <v>11022500</v>
      </c>
      <c r="C30" s="63">
        <v>520189</v>
      </c>
      <c r="D30" s="63">
        <v>1225156888</v>
      </c>
      <c r="E30" s="34" t="s">
        <v>677</v>
      </c>
      <c r="F30" s="34" t="s">
        <v>747</v>
      </c>
      <c r="G30" s="219">
        <v>94.84</v>
      </c>
    </row>
    <row r="31" spans="2:7" x14ac:dyDescent="0.25">
      <c r="B31" s="87">
        <v>100190675</v>
      </c>
      <c r="C31" s="64">
        <v>520189</v>
      </c>
      <c r="D31" s="64">
        <v>1225156888</v>
      </c>
      <c r="E31" s="35" t="s">
        <v>1037</v>
      </c>
      <c r="F31" s="35" t="s">
        <v>747</v>
      </c>
      <c r="G31" s="217">
        <v>94.82</v>
      </c>
    </row>
    <row r="32" spans="2:7" x14ac:dyDescent="0.25">
      <c r="B32" s="85">
        <v>11024300</v>
      </c>
      <c r="C32" s="62">
        <v>520198</v>
      </c>
      <c r="D32" s="62">
        <v>1275578064</v>
      </c>
      <c r="E32" s="28" t="s">
        <v>1038</v>
      </c>
      <c r="F32" s="28" t="s">
        <v>747</v>
      </c>
      <c r="G32" s="218">
        <v>94.82</v>
      </c>
    </row>
    <row r="33" spans="2:7" x14ac:dyDescent="0.25">
      <c r="B33" s="85">
        <v>100009852</v>
      </c>
      <c r="C33" s="62">
        <v>520206</v>
      </c>
      <c r="D33" s="62">
        <v>1699008029</v>
      </c>
      <c r="E33" s="28" t="s">
        <v>1039</v>
      </c>
      <c r="F33" s="28" t="s">
        <v>747</v>
      </c>
      <c r="G33" s="218">
        <v>94.82</v>
      </c>
    </row>
    <row r="34" spans="2:7" x14ac:dyDescent="0.25">
      <c r="B34" s="85">
        <v>11008900</v>
      </c>
      <c r="C34" s="62">
        <v>520034</v>
      </c>
      <c r="D34" s="62">
        <v>1477508687</v>
      </c>
      <c r="E34" s="28" t="s">
        <v>678</v>
      </c>
      <c r="F34" s="28" t="s">
        <v>747</v>
      </c>
      <c r="G34" s="218">
        <v>94.82</v>
      </c>
    </row>
    <row r="35" spans="2:7" x14ac:dyDescent="0.25">
      <c r="B35" s="86">
        <v>11010900</v>
      </c>
      <c r="C35" s="63">
        <v>520059</v>
      </c>
      <c r="D35" s="63">
        <v>1861557753</v>
      </c>
      <c r="E35" s="34" t="s">
        <v>679</v>
      </c>
      <c r="F35" s="34" t="s">
        <v>747</v>
      </c>
      <c r="G35" s="219">
        <v>94.82</v>
      </c>
    </row>
    <row r="36" spans="2:7" x14ac:dyDescent="0.25">
      <c r="B36" s="87">
        <v>100203316</v>
      </c>
      <c r="C36" s="64">
        <v>520035</v>
      </c>
      <c r="D36" s="64">
        <v>1922053107</v>
      </c>
      <c r="E36" s="35" t="s">
        <v>681</v>
      </c>
      <c r="F36" s="35" t="s">
        <v>747</v>
      </c>
      <c r="G36" s="217">
        <v>94.82</v>
      </c>
    </row>
    <row r="37" spans="2:7" x14ac:dyDescent="0.25">
      <c r="B37" s="85">
        <v>11020400</v>
      </c>
      <c r="C37" s="62">
        <v>520138</v>
      </c>
      <c r="D37" s="62">
        <v>1861447179</v>
      </c>
      <c r="E37" s="28" t="s">
        <v>682</v>
      </c>
      <c r="F37" s="28" t="s">
        <v>747</v>
      </c>
      <c r="G37" s="218">
        <v>104.06</v>
      </c>
    </row>
    <row r="38" spans="2:7" x14ac:dyDescent="0.25">
      <c r="B38" s="85">
        <v>11017200</v>
      </c>
      <c r="C38" s="62">
        <v>520138</v>
      </c>
      <c r="D38" s="62">
        <v>1861447179</v>
      </c>
      <c r="E38" s="28" t="s">
        <v>1040</v>
      </c>
      <c r="F38" s="28" t="s">
        <v>747</v>
      </c>
      <c r="G38" s="218">
        <v>102.6</v>
      </c>
    </row>
    <row r="39" spans="2:7" x14ac:dyDescent="0.25">
      <c r="B39" s="85">
        <v>100061838</v>
      </c>
      <c r="C39" s="62">
        <v>520138</v>
      </c>
      <c r="D39" s="62">
        <v>1861447179</v>
      </c>
      <c r="E39" s="28" t="s">
        <v>683</v>
      </c>
      <c r="F39" s="28" t="s">
        <v>747</v>
      </c>
      <c r="G39" s="218">
        <v>103.69</v>
      </c>
    </row>
    <row r="40" spans="2:7" x14ac:dyDescent="0.25">
      <c r="B40" s="86">
        <v>11017300</v>
      </c>
      <c r="C40" s="63">
        <v>520139</v>
      </c>
      <c r="D40" s="63">
        <v>1407801640</v>
      </c>
      <c r="E40" s="34" t="s">
        <v>1041</v>
      </c>
      <c r="F40" s="34" t="s">
        <v>747</v>
      </c>
      <c r="G40" s="219">
        <v>95.12</v>
      </c>
    </row>
    <row r="41" spans="2:7" x14ac:dyDescent="0.25">
      <c r="B41" s="87">
        <v>11010200</v>
      </c>
      <c r="C41" s="64">
        <v>520049</v>
      </c>
      <c r="D41" s="64">
        <v>1891740585</v>
      </c>
      <c r="E41" s="35" t="s">
        <v>685</v>
      </c>
      <c r="F41" s="35" t="s">
        <v>747</v>
      </c>
      <c r="G41" s="217">
        <v>94.82</v>
      </c>
    </row>
    <row r="42" spans="2:7" x14ac:dyDescent="0.25">
      <c r="B42" s="85">
        <v>11014000</v>
      </c>
      <c r="C42" s="62">
        <v>520100</v>
      </c>
      <c r="D42" s="62">
        <v>1982780094</v>
      </c>
      <c r="E42" s="28" t="s">
        <v>687</v>
      </c>
      <c r="F42" s="28" t="s">
        <v>747</v>
      </c>
      <c r="G42" s="218">
        <v>94.82</v>
      </c>
    </row>
    <row r="43" spans="2:7" x14ac:dyDescent="0.25">
      <c r="B43" s="85">
        <v>11021800</v>
      </c>
      <c r="C43" s="62">
        <v>243302</v>
      </c>
      <c r="D43" s="62">
        <v>1881793750</v>
      </c>
      <c r="E43" s="28" t="s">
        <v>690</v>
      </c>
      <c r="F43" s="28" t="s">
        <v>747</v>
      </c>
      <c r="G43" s="218">
        <v>94.82</v>
      </c>
    </row>
    <row r="44" spans="2:7" x14ac:dyDescent="0.25">
      <c r="B44" s="85">
        <v>11021900</v>
      </c>
      <c r="C44" s="62">
        <v>243302</v>
      </c>
      <c r="D44" s="62">
        <v>1629161781</v>
      </c>
      <c r="E44" s="28" t="s">
        <v>691</v>
      </c>
      <c r="F44" s="28" t="s">
        <v>747</v>
      </c>
      <c r="G44" s="218">
        <v>94.82</v>
      </c>
    </row>
    <row r="45" spans="2:7" x14ac:dyDescent="0.25">
      <c r="B45" s="86">
        <v>11019700</v>
      </c>
      <c r="C45" s="63">
        <v>523300</v>
      </c>
      <c r="D45" s="63">
        <v>1750482022</v>
      </c>
      <c r="E45" s="34" t="s">
        <v>692</v>
      </c>
      <c r="F45" s="34" t="s">
        <v>747</v>
      </c>
      <c r="G45" s="219">
        <v>124.79</v>
      </c>
    </row>
    <row r="46" spans="2:7" x14ac:dyDescent="0.25">
      <c r="B46" s="87">
        <v>11023400</v>
      </c>
      <c r="C46" s="64">
        <v>523302</v>
      </c>
      <c r="D46" s="64">
        <v>1881780302</v>
      </c>
      <c r="E46" s="35" t="s">
        <v>693</v>
      </c>
      <c r="F46" s="35" t="s">
        <v>747</v>
      </c>
      <c r="G46" s="217">
        <v>94.82</v>
      </c>
    </row>
    <row r="47" spans="2:7" x14ac:dyDescent="0.25">
      <c r="B47" s="85">
        <v>11002900</v>
      </c>
      <c r="C47" s="62">
        <v>230055</v>
      </c>
      <c r="D47" s="62">
        <v>1801887013</v>
      </c>
      <c r="E47" s="28" t="s">
        <v>696</v>
      </c>
      <c r="F47" s="28" t="s">
        <v>747</v>
      </c>
      <c r="G47" s="218">
        <v>94.82</v>
      </c>
    </row>
    <row r="48" spans="2:7" x14ac:dyDescent="0.25">
      <c r="B48" s="85">
        <v>11005500</v>
      </c>
      <c r="C48" s="62">
        <v>240080</v>
      </c>
      <c r="D48" s="62">
        <v>1013994359</v>
      </c>
      <c r="E48" s="28" t="s">
        <v>699</v>
      </c>
      <c r="F48" s="28" t="s">
        <v>747</v>
      </c>
      <c r="G48" s="218">
        <v>94.82</v>
      </c>
    </row>
    <row r="49" spans="2:7" x14ac:dyDescent="0.25">
      <c r="B49" s="85">
        <v>11011900</v>
      </c>
      <c r="C49" s="62">
        <v>520071</v>
      </c>
      <c r="D49" s="62">
        <v>1811916281</v>
      </c>
      <c r="E49" s="28" t="s">
        <v>701</v>
      </c>
      <c r="F49" s="28" t="s">
        <v>747</v>
      </c>
      <c r="G49" s="218">
        <v>94.82</v>
      </c>
    </row>
    <row r="50" spans="2:7" x14ac:dyDescent="0.25">
      <c r="B50" s="86">
        <v>100182836</v>
      </c>
      <c r="C50" s="63">
        <v>520213</v>
      </c>
      <c r="D50" s="63">
        <v>1902474430</v>
      </c>
      <c r="E50" s="34" t="s">
        <v>1043</v>
      </c>
      <c r="F50" s="34" t="s">
        <v>747</v>
      </c>
      <c r="G50" s="219">
        <v>94.82</v>
      </c>
    </row>
    <row r="51" spans="2:7" x14ac:dyDescent="0.25">
      <c r="B51" s="87">
        <v>100134259</v>
      </c>
      <c r="C51" s="64">
        <v>520213</v>
      </c>
      <c r="D51" s="64">
        <v>1730710898</v>
      </c>
      <c r="E51" s="35" t="s">
        <v>894</v>
      </c>
      <c r="F51" s="35" t="s">
        <v>747</v>
      </c>
      <c r="G51" s="217">
        <v>94.82</v>
      </c>
    </row>
    <row r="52" spans="2:7" x14ac:dyDescent="0.25">
      <c r="B52" s="85">
        <v>100183379</v>
      </c>
      <c r="C52" s="62">
        <v>520213</v>
      </c>
      <c r="D52" s="62">
        <v>1134794506</v>
      </c>
      <c r="E52" s="28" t="s">
        <v>1044</v>
      </c>
      <c r="F52" s="28" t="s">
        <v>747</v>
      </c>
      <c r="G52" s="218">
        <v>94.82</v>
      </c>
    </row>
    <row r="53" spans="2:7" x14ac:dyDescent="0.25">
      <c r="B53" s="85">
        <v>100135070</v>
      </c>
      <c r="C53" s="62">
        <v>520213</v>
      </c>
      <c r="D53" s="62">
        <v>1740805423</v>
      </c>
      <c r="E53" s="28" t="s">
        <v>895</v>
      </c>
      <c r="F53" s="28" t="s">
        <v>747</v>
      </c>
      <c r="G53" s="218">
        <v>94.82</v>
      </c>
    </row>
    <row r="54" spans="2:7" x14ac:dyDescent="0.25">
      <c r="B54" s="85">
        <v>11000400</v>
      </c>
      <c r="C54" s="62">
        <v>520177</v>
      </c>
      <c r="D54" s="62">
        <v>1255334173</v>
      </c>
      <c r="E54" s="28" t="s">
        <v>702</v>
      </c>
      <c r="F54" s="28" t="s">
        <v>747</v>
      </c>
      <c r="G54" s="218">
        <v>123.07</v>
      </c>
    </row>
    <row r="55" spans="2:7" x14ac:dyDescent="0.25">
      <c r="B55" s="86">
        <v>11014300</v>
      </c>
      <c r="C55" s="63">
        <v>520103</v>
      </c>
      <c r="D55" s="63">
        <v>1609822881</v>
      </c>
      <c r="E55" s="34" t="s">
        <v>1045</v>
      </c>
      <c r="F55" s="34" t="s">
        <v>747</v>
      </c>
      <c r="G55" s="219">
        <v>103.31</v>
      </c>
    </row>
    <row r="56" spans="2:7" x14ac:dyDescent="0.25">
      <c r="B56" s="87">
        <v>11007800</v>
      </c>
      <c r="C56" s="64">
        <v>520021</v>
      </c>
      <c r="D56" s="64">
        <v>1003831132</v>
      </c>
      <c r="E56" s="35" t="s">
        <v>1046</v>
      </c>
      <c r="F56" s="35" t="s">
        <v>747</v>
      </c>
      <c r="G56" s="217">
        <v>94.82</v>
      </c>
    </row>
    <row r="57" spans="2:7" x14ac:dyDescent="0.25">
      <c r="B57" s="85">
        <v>11011200</v>
      </c>
      <c r="C57" s="62">
        <v>520063</v>
      </c>
      <c r="D57" s="62">
        <v>1851336044</v>
      </c>
      <c r="E57" s="28" t="s">
        <v>1047</v>
      </c>
      <c r="F57" s="28" t="s">
        <v>747</v>
      </c>
      <c r="G57" s="218">
        <v>94.82</v>
      </c>
    </row>
    <row r="58" spans="2:7" x14ac:dyDescent="0.25">
      <c r="B58" s="85">
        <v>11012900</v>
      </c>
      <c r="C58" s="62">
        <v>520087</v>
      </c>
      <c r="D58" s="62">
        <v>1376593442</v>
      </c>
      <c r="E58" s="28" t="s">
        <v>704</v>
      </c>
      <c r="F58" s="28" t="s">
        <v>747</v>
      </c>
      <c r="G58" s="218">
        <v>103.75</v>
      </c>
    </row>
    <row r="59" spans="2:7" x14ac:dyDescent="0.25">
      <c r="B59" s="85">
        <v>100161517</v>
      </c>
      <c r="C59" s="62">
        <v>520107</v>
      </c>
      <c r="D59" s="62">
        <v>1700998697</v>
      </c>
      <c r="E59" s="28" t="s">
        <v>707</v>
      </c>
      <c r="F59" s="28" t="s">
        <v>747</v>
      </c>
      <c r="G59" s="218">
        <v>94.82</v>
      </c>
    </row>
    <row r="60" spans="2:7" x14ac:dyDescent="0.25">
      <c r="B60" s="86">
        <v>11005400</v>
      </c>
      <c r="C60" s="63">
        <v>240066</v>
      </c>
      <c r="D60" s="63">
        <v>1538138003</v>
      </c>
      <c r="E60" s="34" t="s">
        <v>710</v>
      </c>
      <c r="F60" s="34" t="s">
        <v>747</v>
      </c>
      <c r="G60" s="219">
        <v>94.82</v>
      </c>
    </row>
    <row r="61" spans="2:7" x14ac:dyDescent="0.25">
      <c r="B61" s="87">
        <v>11012200</v>
      </c>
      <c r="C61" s="64">
        <v>520076</v>
      </c>
      <c r="D61" s="64">
        <v>1023187416</v>
      </c>
      <c r="E61" s="35" t="s">
        <v>1052</v>
      </c>
      <c r="F61" s="35" t="s">
        <v>747</v>
      </c>
      <c r="G61" s="217">
        <v>94.82</v>
      </c>
    </row>
    <row r="62" spans="2:7" x14ac:dyDescent="0.25">
      <c r="B62" s="85">
        <v>100085640</v>
      </c>
      <c r="C62" s="62">
        <v>520210</v>
      </c>
      <c r="D62" s="62">
        <v>1952809816</v>
      </c>
      <c r="E62" s="28" t="s">
        <v>1053</v>
      </c>
      <c r="F62" s="28" t="s">
        <v>747</v>
      </c>
      <c r="G62" s="218">
        <v>94.82</v>
      </c>
    </row>
    <row r="63" spans="2:7" x14ac:dyDescent="0.25">
      <c r="B63" s="85">
        <v>100070193</v>
      </c>
      <c r="C63" s="62">
        <v>520037</v>
      </c>
      <c r="D63" s="62">
        <v>1942749387</v>
      </c>
      <c r="E63" s="28" t="s">
        <v>1055</v>
      </c>
      <c r="F63" s="28" t="s">
        <v>747</v>
      </c>
      <c r="G63" s="218">
        <v>99.87</v>
      </c>
    </row>
    <row r="64" spans="2:7" x14ac:dyDescent="0.25">
      <c r="B64" s="85">
        <v>100102130</v>
      </c>
      <c r="C64" s="62">
        <v>520212</v>
      </c>
      <c r="D64" s="62">
        <v>1376197665</v>
      </c>
      <c r="E64" s="28" t="s">
        <v>1056</v>
      </c>
      <c r="F64" s="28" t="s">
        <v>747</v>
      </c>
      <c r="G64" s="218">
        <v>94.82</v>
      </c>
    </row>
    <row r="65" spans="2:7" x14ac:dyDescent="0.25">
      <c r="B65" s="86">
        <v>11006900</v>
      </c>
      <c r="C65" s="63">
        <v>520011</v>
      </c>
      <c r="D65" s="63">
        <v>1154415024</v>
      </c>
      <c r="E65" s="34" t="s">
        <v>1059</v>
      </c>
      <c r="F65" s="34" t="s">
        <v>747</v>
      </c>
      <c r="G65" s="219">
        <v>94.82</v>
      </c>
    </row>
    <row r="66" spans="2:7" x14ac:dyDescent="0.25">
      <c r="B66" s="87">
        <v>100198692</v>
      </c>
      <c r="C66" s="64">
        <v>520215</v>
      </c>
      <c r="D66" s="64">
        <v>1144987462</v>
      </c>
      <c r="E66" s="35" t="s">
        <v>1060</v>
      </c>
      <c r="F66" s="35" t="s">
        <v>747</v>
      </c>
      <c r="G66" s="217">
        <v>94.82</v>
      </c>
    </row>
    <row r="67" spans="2:7" x14ac:dyDescent="0.25">
      <c r="B67" s="85">
        <v>100102362</v>
      </c>
      <c r="C67" s="62">
        <v>520202</v>
      </c>
      <c r="D67" s="62">
        <v>1902437650</v>
      </c>
      <c r="E67" s="28" t="s">
        <v>711</v>
      </c>
      <c r="F67" s="28" t="s">
        <v>747</v>
      </c>
      <c r="G67" s="218">
        <v>94.82</v>
      </c>
    </row>
    <row r="68" spans="2:7" x14ac:dyDescent="0.25">
      <c r="B68" s="85">
        <v>11011800</v>
      </c>
      <c r="C68" s="62">
        <v>520070</v>
      </c>
      <c r="D68" s="62">
        <v>1629027578</v>
      </c>
      <c r="E68" s="28" t="s">
        <v>1061</v>
      </c>
      <c r="F68" s="28" t="s">
        <v>747</v>
      </c>
      <c r="G68" s="218">
        <v>97.67</v>
      </c>
    </row>
    <row r="69" spans="2:7" x14ac:dyDescent="0.25">
      <c r="B69" s="85">
        <v>11006300</v>
      </c>
      <c r="C69" s="62">
        <v>520004</v>
      </c>
      <c r="D69" s="62">
        <v>1801874227</v>
      </c>
      <c r="E69" s="28" t="s">
        <v>1062</v>
      </c>
      <c r="F69" s="28" t="s">
        <v>747</v>
      </c>
      <c r="G69" s="218">
        <v>98.99</v>
      </c>
    </row>
    <row r="70" spans="2:7" x14ac:dyDescent="0.25">
      <c r="B70" s="86">
        <v>11011400</v>
      </c>
      <c r="C70" s="63">
        <v>520066</v>
      </c>
      <c r="D70" s="63">
        <v>1093768962</v>
      </c>
      <c r="E70" s="34" t="s">
        <v>716</v>
      </c>
      <c r="F70" s="34" t="s">
        <v>747</v>
      </c>
      <c r="G70" s="219">
        <v>101.75</v>
      </c>
    </row>
    <row r="71" spans="2:7" x14ac:dyDescent="0.25">
      <c r="B71" s="87">
        <v>100005464</v>
      </c>
      <c r="C71" s="64">
        <v>520205</v>
      </c>
      <c r="D71" s="64">
        <v>1861635971</v>
      </c>
      <c r="E71" s="35" t="s">
        <v>718</v>
      </c>
      <c r="F71" s="35" t="s">
        <v>747</v>
      </c>
      <c r="G71" s="217">
        <v>95.16</v>
      </c>
    </row>
    <row r="72" spans="2:7" x14ac:dyDescent="0.25">
      <c r="B72" s="85">
        <v>11014700</v>
      </c>
      <c r="C72" s="62">
        <v>520109</v>
      </c>
      <c r="D72" s="62">
        <v>1568487411</v>
      </c>
      <c r="E72" s="28" t="s">
        <v>719</v>
      </c>
      <c r="F72" s="28" t="s">
        <v>747</v>
      </c>
      <c r="G72" s="218">
        <v>94.82</v>
      </c>
    </row>
    <row r="73" spans="2:7" x14ac:dyDescent="0.25">
      <c r="B73" s="85">
        <v>11023800</v>
      </c>
      <c r="C73" s="62">
        <v>520196</v>
      </c>
      <c r="D73" s="62">
        <v>1669463832</v>
      </c>
      <c r="E73" s="28" t="s">
        <v>721</v>
      </c>
      <c r="F73" s="28" t="s">
        <v>747</v>
      </c>
      <c r="G73" s="218">
        <v>94.82</v>
      </c>
    </row>
    <row r="74" spans="2:7" x14ac:dyDescent="0.25">
      <c r="B74" s="85">
        <v>11023600</v>
      </c>
      <c r="C74" s="62">
        <v>520194</v>
      </c>
      <c r="D74" s="62">
        <v>1669584983</v>
      </c>
      <c r="E74" s="28" t="s">
        <v>1141</v>
      </c>
      <c r="F74" s="28" t="s">
        <v>747</v>
      </c>
      <c r="G74" s="218">
        <v>94.82</v>
      </c>
    </row>
    <row r="75" spans="2:7" x14ac:dyDescent="0.25">
      <c r="B75" s="86">
        <v>11011100</v>
      </c>
      <c r="C75" s="63">
        <v>520062</v>
      </c>
      <c r="D75" s="63">
        <v>1366420531</v>
      </c>
      <c r="E75" s="34" t="s">
        <v>1070</v>
      </c>
      <c r="F75" s="34" t="s">
        <v>747</v>
      </c>
      <c r="G75" s="219">
        <v>94.82</v>
      </c>
    </row>
    <row r="76" spans="2:7" x14ac:dyDescent="0.25">
      <c r="B76" s="87">
        <v>100190015</v>
      </c>
      <c r="C76" s="64">
        <v>520008</v>
      </c>
      <c r="D76" s="64">
        <v>1629056890</v>
      </c>
      <c r="E76" s="35" t="s">
        <v>1072</v>
      </c>
      <c r="F76" s="35" t="s">
        <v>747</v>
      </c>
      <c r="G76" s="217">
        <v>94.82</v>
      </c>
    </row>
    <row r="77" spans="2:7" x14ac:dyDescent="0.25">
      <c r="B77" s="85">
        <v>11006600</v>
      </c>
      <c r="C77" s="62">
        <v>520008</v>
      </c>
      <c r="D77" s="62">
        <v>1629056890</v>
      </c>
      <c r="E77" s="28" t="s">
        <v>1073</v>
      </c>
      <c r="F77" s="28" t="s">
        <v>747</v>
      </c>
      <c r="G77" s="218">
        <v>99.7</v>
      </c>
    </row>
    <row r="78" spans="2:7" x14ac:dyDescent="0.25">
      <c r="B78" s="85">
        <v>11005600</v>
      </c>
      <c r="C78" s="62">
        <v>240106</v>
      </c>
      <c r="D78" s="62">
        <v>1629006457</v>
      </c>
      <c r="E78" s="28" t="s">
        <v>723</v>
      </c>
      <c r="F78" s="28" t="s">
        <v>747</v>
      </c>
      <c r="G78" s="218">
        <v>94.82</v>
      </c>
    </row>
    <row r="79" spans="2:7" x14ac:dyDescent="0.25">
      <c r="B79" s="85">
        <v>11002400</v>
      </c>
      <c r="C79" s="62">
        <v>140239</v>
      </c>
      <c r="D79" s="62">
        <v>1629118609</v>
      </c>
      <c r="E79" s="28" t="s">
        <v>726</v>
      </c>
      <c r="F79" s="28" t="s">
        <v>747</v>
      </c>
      <c r="G79" s="218">
        <v>94.82</v>
      </c>
    </row>
    <row r="80" spans="2:7" x14ac:dyDescent="0.25">
      <c r="B80" s="86">
        <v>11007100</v>
      </c>
      <c r="C80" s="63">
        <v>520013</v>
      </c>
      <c r="D80" s="63">
        <v>1205811221</v>
      </c>
      <c r="E80" s="34" t="s">
        <v>727</v>
      </c>
      <c r="F80" s="34" t="s">
        <v>747</v>
      </c>
      <c r="G80" s="219">
        <v>98.45</v>
      </c>
    </row>
    <row r="81" spans="2:7" x14ac:dyDescent="0.25">
      <c r="B81" s="87">
        <v>11013600</v>
      </c>
      <c r="C81" s="64">
        <v>520095</v>
      </c>
      <c r="D81" s="64">
        <v>1861466153</v>
      </c>
      <c r="E81" s="35" t="s">
        <v>728</v>
      </c>
      <c r="F81" s="35" t="s">
        <v>747</v>
      </c>
      <c r="G81" s="217">
        <v>94.97</v>
      </c>
    </row>
    <row r="82" spans="2:7" x14ac:dyDescent="0.25">
      <c r="B82" s="85">
        <v>11008400</v>
      </c>
      <c r="C82" s="62">
        <v>520028</v>
      </c>
      <c r="D82" s="62">
        <v>1740291491</v>
      </c>
      <c r="E82" s="28" t="s">
        <v>1077</v>
      </c>
      <c r="F82" s="28" t="s">
        <v>747</v>
      </c>
      <c r="G82" s="218">
        <v>101.08</v>
      </c>
    </row>
    <row r="83" spans="2:7" x14ac:dyDescent="0.25">
      <c r="B83" s="85">
        <v>11013000</v>
      </c>
      <c r="C83" s="62">
        <v>520088</v>
      </c>
      <c r="D83" s="62">
        <v>1346228541</v>
      </c>
      <c r="E83" s="28" t="s">
        <v>1079</v>
      </c>
      <c r="F83" s="28" t="s">
        <v>747</v>
      </c>
      <c r="G83" s="218">
        <v>94.82</v>
      </c>
    </row>
    <row r="84" spans="2:7" x14ac:dyDescent="0.25">
      <c r="B84" s="85">
        <v>11022800</v>
      </c>
      <c r="C84" s="62">
        <v>520057</v>
      </c>
      <c r="D84" s="62">
        <v>1386641207</v>
      </c>
      <c r="E84" s="28" t="s">
        <v>1080</v>
      </c>
      <c r="F84" s="28" t="s">
        <v>747</v>
      </c>
      <c r="G84" s="218">
        <v>100.66</v>
      </c>
    </row>
    <row r="85" spans="2:7" x14ac:dyDescent="0.25">
      <c r="B85" s="86">
        <v>100021887</v>
      </c>
      <c r="C85" s="63">
        <v>520208</v>
      </c>
      <c r="D85" s="63">
        <v>1194004408</v>
      </c>
      <c r="E85" s="34" t="s">
        <v>1081</v>
      </c>
      <c r="F85" s="34" t="s">
        <v>747</v>
      </c>
      <c r="G85" s="219">
        <v>94.82</v>
      </c>
    </row>
    <row r="86" spans="2:7" x14ac:dyDescent="0.25">
      <c r="B86" s="87">
        <v>11022900</v>
      </c>
      <c r="C86" s="64">
        <v>520083</v>
      </c>
      <c r="D86" s="64">
        <v>1184621211</v>
      </c>
      <c r="E86" s="35" t="s">
        <v>1082</v>
      </c>
      <c r="F86" s="35" t="s">
        <v>747</v>
      </c>
      <c r="G86" s="217">
        <v>101.45</v>
      </c>
    </row>
    <row r="87" spans="2:7" x14ac:dyDescent="0.25">
      <c r="B87" s="85">
        <v>11007500</v>
      </c>
      <c r="C87" s="62">
        <v>520017</v>
      </c>
      <c r="D87" s="62">
        <v>1164429908</v>
      </c>
      <c r="E87" s="28" t="s">
        <v>1086</v>
      </c>
      <c r="F87" s="28" t="s">
        <v>747</v>
      </c>
      <c r="G87" s="218">
        <v>95.01</v>
      </c>
    </row>
    <row r="88" spans="2:7" x14ac:dyDescent="0.25">
      <c r="B88" s="85">
        <v>11004500</v>
      </c>
      <c r="C88" s="62">
        <v>240047</v>
      </c>
      <c r="D88" s="62">
        <v>1801835970</v>
      </c>
      <c r="E88" s="28" t="s">
        <v>731</v>
      </c>
      <c r="F88" s="28" t="s">
        <v>747</v>
      </c>
      <c r="G88" s="218">
        <v>94.82</v>
      </c>
    </row>
    <row r="89" spans="2:7" x14ac:dyDescent="0.25">
      <c r="B89" s="85">
        <v>11004100</v>
      </c>
      <c r="C89" s="62">
        <v>240010</v>
      </c>
      <c r="D89" s="62">
        <v>1841266194</v>
      </c>
      <c r="E89" s="28" t="s">
        <v>732</v>
      </c>
      <c r="F89" s="28" t="s">
        <v>747</v>
      </c>
      <c r="G89" s="218">
        <v>94.82</v>
      </c>
    </row>
    <row r="90" spans="2:7" x14ac:dyDescent="0.25">
      <c r="B90" s="86">
        <v>11013800</v>
      </c>
      <c r="C90" s="63">
        <v>520097</v>
      </c>
      <c r="D90" s="63">
        <v>1649246877</v>
      </c>
      <c r="E90" s="34" t="s">
        <v>1087</v>
      </c>
      <c r="F90" s="34" t="s">
        <v>747</v>
      </c>
      <c r="G90" s="219">
        <v>94.82</v>
      </c>
    </row>
    <row r="91" spans="2:7" x14ac:dyDescent="0.25">
      <c r="B91" s="87">
        <v>11003900</v>
      </c>
      <c r="C91" s="64">
        <v>240002</v>
      </c>
      <c r="D91" s="64">
        <v>1457393035</v>
      </c>
      <c r="E91" s="35" t="s">
        <v>1089</v>
      </c>
      <c r="F91" s="35" t="s">
        <v>747</v>
      </c>
      <c r="G91" s="217">
        <v>94.82</v>
      </c>
    </row>
    <row r="92" spans="2:7" x14ac:dyDescent="0.25">
      <c r="B92" s="85">
        <v>11009800</v>
      </c>
      <c r="C92" s="62">
        <v>520044</v>
      </c>
      <c r="D92" s="62">
        <v>1730184342</v>
      </c>
      <c r="E92" s="28" t="s">
        <v>1090</v>
      </c>
      <c r="F92" s="28" t="s">
        <v>747</v>
      </c>
      <c r="G92" s="218">
        <v>94.82</v>
      </c>
    </row>
    <row r="93" spans="2:7" x14ac:dyDescent="0.25">
      <c r="B93" s="85">
        <v>11012100</v>
      </c>
      <c r="C93" s="62">
        <v>520075</v>
      </c>
      <c r="D93" s="62">
        <v>1114908001</v>
      </c>
      <c r="E93" s="28" t="s">
        <v>1091</v>
      </c>
      <c r="F93" s="28" t="s">
        <v>747</v>
      </c>
      <c r="G93" s="218">
        <v>94.82</v>
      </c>
    </row>
    <row r="94" spans="2:7" x14ac:dyDescent="0.25">
      <c r="B94" s="85">
        <v>11019000</v>
      </c>
      <c r="C94" s="62">
        <v>520160</v>
      </c>
      <c r="D94" s="62">
        <v>1902832306</v>
      </c>
      <c r="E94" s="28" t="s">
        <v>735</v>
      </c>
      <c r="F94" s="28" t="s">
        <v>747</v>
      </c>
      <c r="G94" s="218">
        <v>99.26</v>
      </c>
    </row>
    <row r="95" spans="2:7" x14ac:dyDescent="0.25">
      <c r="B95" s="86">
        <v>100199724</v>
      </c>
      <c r="C95" s="63">
        <v>520160</v>
      </c>
      <c r="D95" s="63">
        <v>1740920909</v>
      </c>
      <c r="E95" s="34" t="s">
        <v>1092</v>
      </c>
      <c r="F95" s="34" t="s">
        <v>747</v>
      </c>
      <c r="G95" s="219">
        <v>94.82</v>
      </c>
    </row>
    <row r="96" spans="2:7" x14ac:dyDescent="0.25">
      <c r="B96" s="87">
        <v>11009900</v>
      </c>
      <c r="C96" s="64">
        <v>520045</v>
      </c>
      <c r="D96" s="64">
        <v>1518993880</v>
      </c>
      <c r="E96" s="35" t="s">
        <v>737</v>
      </c>
      <c r="F96" s="35" t="s">
        <v>747</v>
      </c>
      <c r="G96" s="217">
        <v>94.82</v>
      </c>
    </row>
    <row r="97" spans="2:7" x14ac:dyDescent="0.25">
      <c r="B97" s="85">
        <v>11000900</v>
      </c>
      <c r="C97" s="62">
        <v>240038</v>
      </c>
      <c r="D97" s="62">
        <v>1457319485</v>
      </c>
      <c r="E97" s="28" t="s">
        <v>1094</v>
      </c>
      <c r="F97" s="28" t="s">
        <v>747</v>
      </c>
      <c r="G97" s="218">
        <v>94.82</v>
      </c>
    </row>
    <row r="98" spans="2:7" x14ac:dyDescent="0.25">
      <c r="B98" s="85">
        <v>11001700</v>
      </c>
      <c r="C98" s="62">
        <v>520089</v>
      </c>
      <c r="D98" s="62">
        <v>1114920048</v>
      </c>
      <c r="E98" s="28" t="s">
        <v>1095</v>
      </c>
      <c r="F98" s="28" t="s">
        <v>747</v>
      </c>
      <c r="G98" s="218">
        <v>103.68</v>
      </c>
    </row>
    <row r="99" spans="2:7" x14ac:dyDescent="0.25">
      <c r="B99" s="85">
        <v>11022000</v>
      </c>
      <c r="C99" s="62">
        <v>520098</v>
      </c>
      <c r="D99" s="62">
        <v>1922043744</v>
      </c>
      <c r="E99" s="28" t="s">
        <v>1096</v>
      </c>
      <c r="F99" s="28" t="s">
        <v>747</v>
      </c>
      <c r="G99" s="218">
        <v>108.72</v>
      </c>
    </row>
    <row r="100" spans="2:7" x14ac:dyDescent="0.25">
      <c r="B100" s="86">
        <v>100051765</v>
      </c>
      <c r="C100" s="63">
        <v>520116</v>
      </c>
      <c r="D100" s="63">
        <v>1992776041</v>
      </c>
      <c r="E100" s="34" t="s">
        <v>1097</v>
      </c>
      <c r="F100" s="34" t="s">
        <v>747</v>
      </c>
      <c r="G100" s="219">
        <v>94.82</v>
      </c>
    </row>
    <row r="101" spans="2:7" x14ac:dyDescent="0.25">
      <c r="B101" s="87">
        <v>11000500</v>
      </c>
      <c r="C101" s="64">
        <v>521307</v>
      </c>
      <c r="D101" s="64">
        <v>1194737817</v>
      </c>
      <c r="E101" s="35" t="s">
        <v>1018</v>
      </c>
      <c r="F101" s="35" t="s">
        <v>746</v>
      </c>
      <c r="G101" s="217">
        <v>772.89</v>
      </c>
    </row>
    <row r="102" spans="2:7" x14ac:dyDescent="0.25">
      <c r="B102" s="85">
        <v>11007600</v>
      </c>
      <c r="C102" s="62">
        <v>521308</v>
      </c>
      <c r="D102" s="62">
        <v>1093763518</v>
      </c>
      <c r="E102" s="28" t="s">
        <v>663</v>
      </c>
      <c r="F102" s="28" t="s">
        <v>746</v>
      </c>
      <c r="G102" s="218">
        <v>577.04999999999995</v>
      </c>
    </row>
    <row r="103" spans="2:7" x14ac:dyDescent="0.25">
      <c r="B103" s="85">
        <v>11015300</v>
      </c>
      <c r="C103" s="62">
        <v>521317</v>
      </c>
      <c r="D103" s="62">
        <v>1376541748</v>
      </c>
      <c r="E103" s="28" t="s">
        <v>666</v>
      </c>
      <c r="F103" s="28" t="s">
        <v>746</v>
      </c>
      <c r="G103" s="218">
        <v>579.30999999999995</v>
      </c>
    </row>
    <row r="104" spans="2:7" x14ac:dyDescent="0.25">
      <c r="B104" s="86">
        <v>11018900</v>
      </c>
      <c r="C104" s="63">
        <v>521300</v>
      </c>
      <c r="D104" s="63">
        <v>1346204385</v>
      </c>
      <c r="E104" s="34" t="s">
        <v>1025</v>
      </c>
      <c r="F104" s="34" t="s">
        <v>746</v>
      </c>
      <c r="G104" s="219">
        <v>542.14</v>
      </c>
    </row>
    <row r="105" spans="2:7" x14ac:dyDescent="0.25">
      <c r="B105" s="87">
        <v>11018100</v>
      </c>
      <c r="C105" s="64">
        <v>521350</v>
      </c>
      <c r="D105" s="64">
        <v>1639187412</v>
      </c>
      <c r="E105" s="35" t="s">
        <v>672</v>
      </c>
      <c r="F105" s="35" t="s">
        <v>746</v>
      </c>
      <c r="G105" s="217">
        <v>346.32</v>
      </c>
    </row>
    <row r="106" spans="2:7" x14ac:dyDescent="0.25">
      <c r="B106" s="85">
        <v>11006400</v>
      </c>
      <c r="C106" s="62">
        <v>521324</v>
      </c>
      <c r="D106" s="62">
        <v>1619079597</v>
      </c>
      <c r="E106" s="28" t="s">
        <v>1027</v>
      </c>
      <c r="F106" s="28" t="s">
        <v>746</v>
      </c>
      <c r="G106" s="218">
        <v>549.53</v>
      </c>
    </row>
    <row r="107" spans="2:7" x14ac:dyDescent="0.25">
      <c r="B107" s="85">
        <v>11007300</v>
      </c>
      <c r="C107" s="62">
        <v>521339</v>
      </c>
      <c r="D107" s="62">
        <v>1124084678</v>
      </c>
      <c r="E107" s="28" t="s">
        <v>1028</v>
      </c>
      <c r="F107" s="28" t="s">
        <v>746</v>
      </c>
      <c r="G107" s="218">
        <v>433.45</v>
      </c>
    </row>
    <row r="108" spans="2:7" x14ac:dyDescent="0.25">
      <c r="B108" s="85">
        <v>11006500</v>
      </c>
      <c r="C108" s="62">
        <v>521311</v>
      </c>
      <c r="D108" s="62">
        <v>1053391730</v>
      </c>
      <c r="E108" s="28" t="s">
        <v>1031</v>
      </c>
      <c r="F108" s="28" t="s">
        <v>746</v>
      </c>
      <c r="G108" s="218">
        <v>611.54999999999995</v>
      </c>
    </row>
    <row r="109" spans="2:7" x14ac:dyDescent="0.25">
      <c r="B109" s="86">
        <v>11000800</v>
      </c>
      <c r="C109" s="63">
        <v>521313</v>
      </c>
      <c r="D109" s="63">
        <v>1598715401</v>
      </c>
      <c r="E109" s="34" t="s">
        <v>1034</v>
      </c>
      <c r="F109" s="34" t="s">
        <v>746</v>
      </c>
      <c r="G109" s="219">
        <v>666.62</v>
      </c>
    </row>
    <row r="110" spans="2:7" x14ac:dyDescent="0.25">
      <c r="B110" s="87">
        <v>11024600</v>
      </c>
      <c r="C110" s="64">
        <v>521356</v>
      </c>
      <c r="D110" s="64">
        <v>1356373302</v>
      </c>
      <c r="E110" s="35" t="s">
        <v>684</v>
      </c>
      <c r="F110" s="35" t="s">
        <v>746</v>
      </c>
      <c r="G110" s="217">
        <v>392.84</v>
      </c>
    </row>
    <row r="111" spans="2:7" x14ac:dyDescent="0.25">
      <c r="B111" s="85">
        <v>11018300</v>
      </c>
      <c r="C111" s="62">
        <v>521333</v>
      </c>
      <c r="D111" s="62">
        <v>1811940331</v>
      </c>
      <c r="E111" s="28" t="s">
        <v>688</v>
      </c>
      <c r="F111" s="28" t="s">
        <v>746</v>
      </c>
      <c r="G111" s="218">
        <v>669.45</v>
      </c>
    </row>
    <row r="112" spans="2:7" x14ac:dyDescent="0.25">
      <c r="B112" s="85">
        <v>11016600</v>
      </c>
      <c r="C112" s="62">
        <v>521331</v>
      </c>
      <c r="D112" s="62">
        <v>1225191687</v>
      </c>
      <c r="E112" s="28" t="s">
        <v>689</v>
      </c>
      <c r="F112" s="28" t="s">
        <v>746</v>
      </c>
      <c r="G112" s="218">
        <v>760.7</v>
      </c>
    </row>
    <row r="113" spans="2:7" x14ac:dyDescent="0.25">
      <c r="B113" s="85">
        <v>11016900</v>
      </c>
      <c r="C113" s="62">
        <v>521330</v>
      </c>
      <c r="D113" s="62">
        <v>1619024197</v>
      </c>
      <c r="E113" s="28" t="s">
        <v>694</v>
      </c>
      <c r="F113" s="28" t="s">
        <v>746</v>
      </c>
      <c r="G113" s="218">
        <v>669.26</v>
      </c>
    </row>
    <row r="114" spans="2:7" x14ac:dyDescent="0.25">
      <c r="B114" s="86">
        <v>11011600</v>
      </c>
      <c r="C114" s="63">
        <v>521353</v>
      </c>
      <c r="D114" s="63">
        <v>1831243757</v>
      </c>
      <c r="E114" s="34" t="s">
        <v>695</v>
      </c>
      <c r="F114" s="34" t="s">
        <v>746</v>
      </c>
      <c r="G114" s="219">
        <v>495.45</v>
      </c>
    </row>
    <row r="115" spans="2:7" x14ac:dyDescent="0.25">
      <c r="B115" s="87">
        <v>11018400</v>
      </c>
      <c r="C115" s="64">
        <v>521358</v>
      </c>
      <c r="D115" s="64">
        <v>1093743874</v>
      </c>
      <c r="E115" s="35" t="s">
        <v>697</v>
      </c>
      <c r="F115" s="35" t="s">
        <v>746</v>
      </c>
      <c r="G115" s="217">
        <v>414.9</v>
      </c>
    </row>
    <row r="116" spans="2:7" x14ac:dyDescent="0.25">
      <c r="B116" s="85">
        <v>11008600</v>
      </c>
      <c r="C116" s="62">
        <v>521319</v>
      </c>
      <c r="D116" s="62">
        <v>1154350049</v>
      </c>
      <c r="E116" s="28" t="s">
        <v>698</v>
      </c>
      <c r="F116" s="28" t="s">
        <v>746</v>
      </c>
      <c r="G116" s="218">
        <v>978.31</v>
      </c>
    </row>
    <row r="117" spans="2:7" x14ac:dyDescent="0.25">
      <c r="B117" s="85">
        <v>11018000</v>
      </c>
      <c r="C117" s="62">
        <v>521322</v>
      </c>
      <c r="D117" s="62">
        <v>1255339867</v>
      </c>
      <c r="E117" s="28" t="s">
        <v>703</v>
      </c>
      <c r="F117" s="28" t="s">
        <v>746</v>
      </c>
      <c r="G117" s="218">
        <v>581.28</v>
      </c>
    </row>
    <row r="118" spans="2:7" x14ac:dyDescent="0.25">
      <c r="B118" s="85">
        <v>11015200</v>
      </c>
      <c r="C118" s="62">
        <v>521344</v>
      </c>
      <c r="D118" s="62">
        <v>1760459846</v>
      </c>
      <c r="E118" s="28" t="s">
        <v>1049</v>
      </c>
      <c r="F118" s="28" t="s">
        <v>746</v>
      </c>
      <c r="G118" s="218">
        <v>595.59</v>
      </c>
    </row>
    <row r="119" spans="2:7" x14ac:dyDescent="0.25">
      <c r="B119" s="86">
        <v>11007400</v>
      </c>
      <c r="C119" s="63">
        <v>521304</v>
      </c>
      <c r="D119" s="63">
        <v>1972591410</v>
      </c>
      <c r="E119" s="34" t="s">
        <v>1050</v>
      </c>
      <c r="F119" s="34" t="s">
        <v>746</v>
      </c>
      <c r="G119" s="219">
        <v>884.14</v>
      </c>
    </row>
    <row r="120" spans="2:7" x14ac:dyDescent="0.25">
      <c r="B120" s="87">
        <v>11016000</v>
      </c>
      <c r="C120" s="64">
        <v>521316</v>
      </c>
      <c r="D120" s="64">
        <v>1124063573</v>
      </c>
      <c r="E120" s="35" t="s">
        <v>1051</v>
      </c>
      <c r="F120" s="35" t="s">
        <v>746</v>
      </c>
      <c r="G120" s="217">
        <v>663.2</v>
      </c>
    </row>
    <row r="121" spans="2:7" x14ac:dyDescent="0.25">
      <c r="B121" s="85">
        <v>11012000</v>
      </c>
      <c r="C121" s="62">
        <v>521309</v>
      </c>
      <c r="D121" s="62">
        <v>1710939533</v>
      </c>
      <c r="E121" s="28" t="s">
        <v>705</v>
      </c>
      <c r="F121" s="28" t="s">
        <v>746</v>
      </c>
      <c r="G121" s="218">
        <v>877.44</v>
      </c>
    </row>
    <row r="122" spans="2:7" x14ac:dyDescent="0.25">
      <c r="B122" s="85">
        <v>11001600</v>
      </c>
      <c r="C122" s="62">
        <v>521336</v>
      </c>
      <c r="D122" s="62">
        <v>1912992827</v>
      </c>
      <c r="E122" s="28" t="s">
        <v>706</v>
      </c>
      <c r="F122" s="28" t="s">
        <v>746</v>
      </c>
      <c r="G122" s="218">
        <v>486.96</v>
      </c>
    </row>
    <row r="123" spans="2:7" x14ac:dyDescent="0.25">
      <c r="B123" s="85">
        <v>11018700</v>
      </c>
      <c r="C123" s="62">
        <v>521335</v>
      </c>
      <c r="D123" s="62">
        <v>1396849303</v>
      </c>
      <c r="E123" s="28" t="s">
        <v>708</v>
      </c>
      <c r="F123" s="28" t="s">
        <v>746</v>
      </c>
      <c r="G123" s="218">
        <v>403.74</v>
      </c>
    </row>
    <row r="124" spans="2:7" x14ac:dyDescent="0.25">
      <c r="B124" s="86">
        <v>11020700</v>
      </c>
      <c r="C124" s="63">
        <v>521342</v>
      </c>
      <c r="D124" s="63">
        <v>1568438125</v>
      </c>
      <c r="E124" s="34" t="s">
        <v>709</v>
      </c>
      <c r="F124" s="34" t="s">
        <v>746</v>
      </c>
      <c r="G124" s="219">
        <v>1043.6099999999999</v>
      </c>
    </row>
    <row r="125" spans="2:7" x14ac:dyDescent="0.25">
      <c r="B125" s="87">
        <v>100083361</v>
      </c>
      <c r="C125" s="64">
        <v>521328</v>
      </c>
      <c r="D125" s="64">
        <v>1952890873</v>
      </c>
      <c r="E125" s="35" t="s">
        <v>1054</v>
      </c>
      <c r="F125" s="35" t="s">
        <v>746</v>
      </c>
      <c r="G125" s="217">
        <v>457.1</v>
      </c>
    </row>
    <row r="126" spans="2:7" x14ac:dyDescent="0.25">
      <c r="B126" s="85">
        <v>11010500</v>
      </c>
      <c r="C126" s="62">
        <v>521323</v>
      </c>
      <c r="D126" s="62">
        <v>1346239373</v>
      </c>
      <c r="E126" s="28" t="s">
        <v>1057</v>
      </c>
      <c r="F126" s="28" t="s">
        <v>746</v>
      </c>
      <c r="G126" s="218">
        <v>634.73</v>
      </c>
    </row>
    <row r="127" spans="2:7" x14ac:dyDescent="0.25">
      <c r="B127" s="85">
        <v>11016700</v>
      </c>
      <c r="C127" s="62">
        <v>521325</v>
      </c>
      <c r="D127" s="62">
        <v>1700963048</v>
      </c>
      <c r="E127" s="28" t="s">
        <v>1058</v>
      </c>
      <c r="F127" s="28" t="s">
        <v>746</v>
      </c>
      <c r="G127" s="218">
        <v>761.17</v>
      </c>
    </row>
    <row r="128" spans="2:7" x14ac:dyDescent="0.25">
      <c r="B128" s="85">
        <v>100074033</v>
      </c>
      <c r="C128" s="62">
        <v>521314</v>
      </c>
      <c r="D128" s="62">
        <v>1700837812</v>
      </c>
      <c r="E128" s="28" t="s">
        <v>712</v>
      </c>
      <c r="F128" s="28" t="s">
        <v>746</v>
      </c>
      <c r="G128" s="218">
        <v>734</v>
      </c>
    </row>
    <row r="129" spans="2:7" x14ac:dyDescent="0.25">
      <c r="B129" s="86">
        <v>100074070</v>
      </c>
      <c r="C129" s="63">
        <v>521315</v>
      </c>
      <c r="D129" s="63">
        <v>1740239557</v>
      </c>
      <c r="E129" s="34" t="s">
        <v>1063</v>
      </c>
      <c r="F129" s="34" t="s">
        <v>746</v>
      </c>
      <c r="G129" s="219">
        <v>440.08</v>
      </c>
    </row>
    <row r="130" spans="2:7" x14ac:dyDescent="0.25">
      <c r="B130" s="87">
        <v>100073978</v>
      </c>
      <c r="C130" s="64">
        <v>521302</v>
      </c>
      <c r="D130" s="64">
        <v>1912958026</v>
      </c>
      <c r="E130" s="35" t="s">
        <v>713</v>
      </c>
      <c r="F130" s="35" t="s">
        <v>746</v>
      </c>
      <c r="G130" s="217">
        <v>737.62</v>
      </c>
    </row>
    <row r="131" spans="2:7" x14ac:dyDescent="0.25">
      <c r="B131" s="85">
        <v>100074084</v>
      </c>
      <c r="C131" s="62">
        <v>521340</v>
      </c>
      <c r="D131" s="62">
        <v>1154372944</v>
      </c>
      <c r="E131" s="28" t="s">
        <v>1064</v>
      </c>
      <c r="F131" s="28" t="s">
        <v>746</v>
      </c>
      <c r="G131" s="218">
        <v>452.45</v>
      </c>
    </row>
    <row r="132" spans="2:7" x14ac:dyDescent="0.25">
      <c r="B132" s="85">
        <v>11015900</v>
      </c>
      <c r="C132" s="62">
        <v>521305</v>
      </c>
      <c r="D132" s="62">
        <v>1841278637</v>
      </c>
      <c r="E132" s="28" t="s">
        <v>1065</v>
      </c>
      <c r="F132" s="28" t="s">
        <v>746</v>
      </c>
      <c r="G132" s="218">
        <v>625.35</v>
      </c>
    </row>
    <row r="133" spans="2:7" x14ac:dyDescent="0.25">
      <c r="B133" s="85">
        <v>11014800</v>
      </c>
      <c r="C133" s="62">
        <v>521312</v>
      </c>
      <c r="D133" s="62">
        <v>1114987054</v>
      </c>
      <c r="E133" s="28" t="s">
        <v>714</v>
      </c>
      <c r="F133" s="28" t="s">
        <v>746</v>
      </c>
      <c r="G133" s="218">
        <v>651.82000000000005</v>
      </c>
    </row>
    <row r="134" spans="2:7" x14ac:dyDescent="0.25">
      <c r="B134" s="86">
        <v>11019500</v>
      </c>
      <c r="C134" s="63">
        <v>521359</v>
      </c>
      <c r="D134" s="63">
        <v>1437179231</v>
      </c>
      <c r="E134" s="34" t="s">
        <v>715</v>
      </c>
      <c r="F134" s="34" t="s">
        <v>746</v>
      </c>
      <c r="G134" s="219">
        <v>480.24</v>
      </c>
    </row>
    <row r="135" spans="2:7" x14ac:dyDescent="0.25">
      <c r="B135" s="87">
        <v>11024900</v>
      </c>
      <c r="C135" s="64">
        <v>521357</v>
      </c>
      <c r="D135" s="64">
        <v>1699728550</v>
      </c>
      <c r="E135" s="35" t="s">
        <v>717</v>
      </c>
      <c r="F135" s="35" t="s">
        <v>746</v>
      </c>
      <c r="G135" s="217">
        <v>459.8</v>
      </c>
    </row>
    <row r="136" spans="2:7" x14ac:dyDescent="0.25">
      <c r="B136" s="85">
        <v>11018800</v>
      </c>
      <c r="C136" s="62">
        <v>521318</v>
      </c>
      <c r="D136" s="62">
        <v>1467560227</v>
      </c>
      <c r="E136" s="28" t="s">
        <v>1068</v>
      </c>
      <c r="F136" s="28" t="s">
        <v>746</v>
      </c>
      <c r="G136" s="218">
        <v>659.97</v>
      </c>
    </row>
    <row r="137" spans="2:7" x14ac:dyDescent="0.25">
      <c r="B137" s="85">
        <v>11012800</v>
      </c>
      <c r="C137" s="62">
        <v>521338</v>
      </c>
      <c r="D137" s="62">
        <v>1841376183</v>
      </c>
      <c r="E137" s="28" t="s">
        <v>1069</v>
      </c>
      <c r="F137" s="28" t="s">
        <v>746</v>
      </c>
      <c r="G137" s="218">
        <v>456.99</v>
      </c>
    </row>
    <row r="138" spans="2:7" x14ac:dyDescent="0.25">
      <c r="B138" s="85">
        <v>11001500</v>
      </c>
      <c r="C138" s="62">
        <v>521351</v>
      </c>
      <c r="D138" s="62">
        <v>1891796710</v>
      </c>
      <c r="E138" s="28" t="s">
        <v>722</v>
      </c>
      <c r="F138" s="28" t="s">
        <v>746</v>
      </c>
      <c r="G138" s="218">
        <v>554.02</v>
      </c>
    </row>
    <row r="139" spans="2:7" x14ac:dyDescent="0.25">
      <c r="B139" s="86">
        <v>11015500</v>
      </c>
      <c r="C139" s="63">
        <v>521341</v>
      </c>
      <c r="D139" s="63">
        <v>1659301273</v>
      </c>
      <c r="E139" s="34" t="s">
        <v>724</v>
      </c>
      <c r="F139" s="34" t="s">
        <v>746</v>
      </c>
      <c r="G139" s="219">
        <v>558.71</v>
      </c>
    </row>
    <row r="140" spans="2:7" x14ac:dyDescent="0.25">
      <c r="B140" s="87">
        <v>11006800</v>
      </c>
      <c r="C140" s="64">
        <v>521349</v>
      </c>
      <c r="D140" s="64">
        <v>1285691725</v>
      </c>
      <c r="E140" s="35" t="s">
        <v>725</v>
      </c>
      <c r="F140" s="35" t="s">
        <v>746</v>
      </c>
      <c r="G140" s="217">
        <v>711.31</v>
      </c>
    </row>
    <row r="141" spans="2:7" x14ac:dyDescent="0.25">
      <c r="B141" s="85">
        <v>11000600</v>
      </c>
      <c r="C141" s="62">
        <v>521354</v>
      </c>
      <c r="D141" s="62">
        <v>1831279793</v>
      </c>
      <c r="E141" s="28" t="s">
        <v>729</v>
      </c>
      <c r="F141" s="28" t="s">
        <v>746</v>
      </c>
      <c r="G141" s="218">
        <v>388.89</v>
      </c>
    </row>
    <row r="142" spans="2:7" x14ac:dyDescent="0.25">
      <c r="B142" s="85">
        <v>11010000</v>
      </c>
      <c r="C142" s="62">
        <v>521332</v>
      </c>
      <c r="D142" s="62">
        <v>1518982628</v>
      </c>
      <c r="E142" s="28" t="s">
        <v>730</v>
      </c>
      <c r="F142" s="28" t="s">
        <v>746</v>
      </c>
      <c r="G142" s="218">
        <v>739.86</v>
      </c>
    </row>
    <row r="143" spans="2:7" x14ac:dyDescent="0.25">
      <c r="B143" s="85">
        <v>11013200</v>
      </c>
      <c r="C143" s="62">
        <v>521321</v>
      </c>
      <c r="D143" s="62">
        <v>1053362624</v>
      </c>
      <c r="E143" s="28" t="s">
        <v>1078</v>
      </c>
      <c r="F143" s="28" t="s">
        <v>746</v>
      </c>
      <c r="G143" s="218">
        <v>620.85</v>
      </c>
    </row>
    <row r="144" spans="2:7" x14ac:dyDescent="0.25">
      <c r="B144" s="86">
        <v>11008100</v>
      </c>
      <c r="C144" s="63">
        <v>521327</v>
      </c>
      <c r="D144" s="63">
        <v>1548248644</v>
      </c>
      <c r="E144" s="34" t="s">
        <v>1083</v>
      </c>
      <c r="F144" s="34" t="s">
        <v>746</v>
      </c>
      <c r="G144" s="219">
        <v>423.31</v>
      </c>
    </row>
    <row r="145" spans="2:7" x14ac:dyDescent="0.25">
      <c r="B145" s="87">
        <v>11014100</v>
      </c>
      <c r="C145" s="64">
        <v>521310</v>
      </c>
      <c r="D145" s="64">
        <v>1851477913</v>
      </c>
      <c r="E145" s="35" t="s">
        <v>1084</v>
      </c>
      <c r="F145" s="35" t="s">
        <v>746</v>
      </c>
      <c r="G145" s="217">
        <v>538.27</v>
      </c>
    </row>
    <row r="146" spans="2:7" x14ac:dyDescent="0.25">
      <c r="B146" s="85">
        <v>11015000</v>
      </c>
      <c r="C146" s="62">
        <v>521337</v>
      </c>
      <c r="D146" s="62">
        <v>1043240922</v>
      </c>
      <c r="E146" s="28" t="s">
        <v>1085</v>
      </c>
      <c r="F146" s="28" t="s">
        <v>746</v>
      </c>
      <c r="G146" s="218">
        <v>449.72</v>
      </c>
    </row>
    <row r="147" spans="2:7" x14ac:dyDescent="0.25">
      <c r="B147" s="85">
        <v>11022400</v>
      </c>
      <c r="C147" s="62">
        <v>521329</v>
      </c>
      <c r="D147" s="62">
        <v>1083657886</v>
      </c>
      <c r="E147" s="28" t="s">
        <v>1088</v>
      </c>
      <c r="F147" s="28" t="s">
        <v>746</v>
      </c>
      <c r="G147" s="218">
        <v>472.66</v>
      </c>
    </row>
    <row r="148" spans="2:7" x14ac:dyDescent="0.25">
      <c r="B148" s="85">
        <v>11007200</v>
      </c>
      <c r="C148" s="62">
        <v>521343</v>
      </c>
      <c r="D148" s="62">
        <v>1679558647</v>
      </c>
      <c r="E148" s="28" t="s">
        <v>734</v>
      </c>
      <c r="F148" s="28" t="s">
        <v>746</v>
      </c>
      <c r="G148" s="218">
        <v>456.79</v>
      </c>
    </row>
    <row r="149" spans="2:7" x14ac:dyDescent="0.25">
      <c r="B149" s="86">
        <v>11011000</v>
      </c>
      <c r="C149" s="63">
        <v>521355</v>
      </c>
      <c r="D149" s="63">
        <v>1760413777</v>
      </c>
      <c r="E149" s="34" t="s">
        <v>736</v>
      </c>
      <c r="F149" s="34" t="s">
        <v>746</v>
      </c>
      <c r="G149" s="219">
        <v>433.5</v>
      </c>
    </row>
    <row r="150" spans="2:7" x14ac:dyDescent="0.25">
      <c r="B150" s="87">
        <v>11010400</v>
      </c>
      <c r="C150" s="64">
        <v>521326</v>
      </c>
      <c r="D150" s="64">
        <v>1538127220</v>
      </c>
      <c r="E150" s="35" t="s">
        <v>738</v>
      </c>
      <c r="F150" s="35" t="s">
        <v>746</v>
      </c>
      <c r="G150" s="217">
        <v>468.1</v>
      </c>
    </row>
    <row r="151" spans="2:7" x14ac:dyDescent="0.25">
      <c r="B151" s="85">
        <v>11013400</v>
      </c>
      <c r="C151" s="62">
        <v>521346</v>
      </c>
      <c r="D151" s="62">
        <v>1548260839</v>
      </c>
      <c r="E151" s="28" t="s">
        <v>739</v>
      </c>
      <c r="F151" s="28" t="s">
        <v>746</v>
      </c>
      <c r="G151" s="218">
        <v>527.67999999999995</v>
      </c>
    </row>
    <row r="152" spans="2:7" x14ac:dyDescent="0.25">
      <c r="B152" s="85">
        <v>11018600</v>
      </c>
      <c r="C152" s="62">
        <v>521334</v>
      </c>
      <c r="D152" s="62">
        <v>1013995521</v>
      </c>
      <c r="E152" s="28" t="s">
        <v>1093</v>
      </c>
      <c r="F152" s="28" t="s">
        <v>746</v>
      </c>
      <c r="G152" s="218">
        <v>448.8</v>
      </c>
    </row>
    <row r="153" spans="2:7" x14ac:dyDescent="0.25">
      <c r="B153" s="85">
        <v>11018200</v>
      </c>
      <c r="C153" s="62">
        <v>521303</v>
      </c>
      <c r="D153" s="62">
        <v>1043263999</v>
      </c>
      <c r="E153" s="28" t="s">
        <v>740</v>
      </c>
      <c r="F153" s="28" t="s">
        <v>746</v>
      </c>
      <c r="G153" s="218">
        <v>642.25</v>
      </c>
    </row>
    <row r="154" spans="2:7" x14ac:dyDescent="0.25">
      <c r="B154" s="86">
        <v>11017800</v>
      </c>
      <c r="C154" s="63">
        <v>521320</v>
      </c>
      <c r="D154" s="63">
        <v>1184765240</v>
      </c>
      <c r="E154" s="34" t="s">
        <v>741</v>
      </c>
      <c r="F154" s="34" t="s">
        <v>746</v>
      </c>
      <c r="G154" s="219">
        <v>441.04</v>
      </c>
    </row>
    <row r="155" spans="2:7" x14ac:dyDescent="0.25">
      <c r="B155" s="87">
        <v>11008700</v>
      </c>
      <c r="C155" s="64">
        <v>521352</v>
      </c>
      <c r="D155" s="64">
        <v>1487745501</v>
      </c>
      <c r="E155" s="35" t="s">
        <v>742</v>
      </c>
      <c r="F155" s="35" t="s">
        <v>746</v>
      </c>
      <c r="G155" s="217">
        <v>395.23</v>
      </c>
    </row>
    <row r="156" spans="2:7" x14ac:dyDescent="0.25">
      <c r="B156" s="85">
        <v>11008000</v>
      </c>
      <c r="C156" s="62">
        <v>521348</v>
      </c>
      <c r="D156" s="62">
        <v>1497750921</v>
      </c>
      <c r="E156" s="28" t="s">
        <v>743</v>
      </c>
      <c r="F156" s="28" t="s">
        <v>746</v>
      </c>
      <c r="G156" s="218">
        <v>481.48</v>
      </c>
    </row>
    <row r="157" spans="2:7" x14ac:dyDescent="0.25">
      <c r="B157" s="85">
        <v>11016100</v>
      </c>
      <c r="C157" s="62">
        <v>521347</v>
      </c>
      <c r="D157" s="62">
        <v>1467496133</v>
      </c>
      <c r="E157" s="28" t="s">
        <v>1098</v>
      </c>
      <c r="F157" s="28" t="s">
        <v>746</v>
      </c>
      <c r="G157" s="218">
        <v>743.72</v>
      </c>
    </row>
    <row r="158" spans="2:7" x14ac:dyDescent="0.25">
      <c r="B158" s="85">
        <v>11008200</v>
      </c>
      <c r="C158" s="62">
        <v>521345</v>
      </c>
      <c r="D158" s="62">
        <v>1881640183</v>
      </c>
      <c r="E158" s="28" t="s">
        <v>744</v>
      </c>
      <c r="F158" s="28" t="s">
        <v>746</v>
      </c>
      <c r="G158" s="218">
        <v>395.27</v>
      </c>
    </row>
    <row r="159" spans="2:7" x14ac:dyDescent="0.25">
      <c r="B159" s="86">
        <v>11022100</v>
      </c>
      <c r="C159" s="63">
        <v>522005</v>
      </c>
      <c r="D159" s="63">
        <v>1396726873</v>
      </c>
      <c r="E159" s="34" t="s">
        <v>1155</v>
      </c>
      <c r="F159" s="34" t="s">
        <v>1159</v>
      </c>
      <c r="G159" s="219">
        <v>94.82</v>
      </c>
    </row>
    <row r="160" spans="2:7" x14ac:dyDescent="0.25">
      <c r="B160" s="87">
        <v>11025100</v>
      </c>
      <c r="C160" s="64">
        <v>522008</v>
      </c>
      <c r="D160" s="64">
        <v>1679521868</v>
      </c>
      <c r="E160" s="35" t="s">
        <v>1157</v>
      </c>
      <c r="F160" s="35" t="s">
        <v>1159</v>
      </c>
      <c r="G160" s="217">
        <v>94.82</v>
      </c>
    </row>
    <row r="161" spans="2:7" x14ac:dyDescent="0.25">
      <c r="B161" s="85">
        <v>11023200</v>
      </c>
      <c r="C161" s="62">
        <v>522006</v>
      </c>
      <c r="D161" s="62">
        <v>1447250105</v>
      </c>
      <c r="E161" s="28" t="s">
        <v>1156</v>
      </c>
      <c r="F161" s="28" t="s">
        <v>1159</v>
      </c>
      <c r="G161" s="218">
        <v>94.82</v>
      </c>
    </row>
    <row r="162" spans="2:7" x14ac:dyDescent="0.25">
      <c r="B162" s="85">
        <v>10062800</v>
      </c>
      <c r="C162" s="62">
        <v>524000</v>
      </c>
      <c r="D162" s="62">
        <v>1881627438</v>
      </c>
      <c r="E162" s="28" t="s">
        <v>680</v>
      </c>
      <c r="F162" s="28" t="s">
        <v>748</v>
      </c>
      <c r="G162" s="218">
        <v>186.02</v>
      </c>
    </row>
    <row r="163" spans="2:7" x14ac:dyDescent="0.25">
      <c r="B163" s="85">
        <v>10065900</v>
      </c>
      <c r="C163" s="62">
        <v>524038</v>
      </c>
      <c r="D163" s="62">
        <v>1801824305</v>
      </c>
      <c r="E163" s="28" t="s">
        <v>686</v>
      </c>
      <c r="F163" s="28" t="s">
        <v>748</v>
      </c>
      <c r="G163" s="218">
        <v>326.12</v>
      </c>
    </row>
    <row r="164" spans="2:7" x14ac:dyDescent="0.25">
      <c r="B164" s="86">
        <v>10064500</v>
      </c>
      <c r="C164" s="63">
        <v>524014</v>
      </c>
      <c r="D164" s="63">
        <v>1801908975</v>
      </c>
      <c r="E164" s="34" t="s">
        <v>905</v>
      </c>
      <c r="F164" s="34" t="s">
        <v>748</v>
      </c>
      <c r="G164" s="219">
        <v>179.86</v>
      </c>
    </row>
    <row r="165" spans="2:7" x14ac:dyDescent="0.25">
      <c r="B165" s="87">
        <v>10062400</v>
      </c>
      <c r="C165" s="64">
        <v>524025</v>
      </c>
      <c r="D165" s="64">
        <v>1235252024</v>
      </c>
      <c r="E165" s="35" t="s">
        <v>700</v>
      </c>
      <c r="F165" s="35" t="s">
        <v>748</v>
      </c>
      <c r="G165" s="217">
        <v>90.98</v>
      </c>
    </row>
    <row r="166" spans="2:7" x14ac:dyDescent="0.25">
      <c r="B166" s="85">
        <v>100187672</v>
      </c>
      <c r="C166" s="62">
        <v>524043</v>
      </c>
      <c r="D166" s="62">
        <v>1497324115</v>
      </c>
      <c r="E166" s="28" t="s">
        <v>1048</v>
      </c>
      <c r="F166" s="28" t="s">
        <v>748</v>
      </c>
      <c r="G166" s="218">
        <v>1129.57</v>
      </c>
    </row>
    <row r="167" spans="2:7" x14ac:dyDescent="0.25">
      <c r="B167" s="85">
        <v>10063400</v>
      </c>
      <c r="C167" s="62">
        <v>524008</v>
      </c>
      <c r="D167" s="62">
        <v>1437253648</v>
      </c>
      <c r="E167" s="28" t="s">
        <v>906</v>
      </c>
      <c r="F167" s="28" t="s">
        <v>748</v>
      </c>
      <c r="G167" s="218">
        <v>179.86</v>
      </c>
    </row>
    <row r="168" spans="2:7" x14ac:dyDescent="0.25">
      <c r="B168" s="85">
        <v>100206456</v>
      </c>
      <c r="C168" s="62">
        <v>524001</v>
      </c>
      <c r="D168" s="62">
        <v>1255099941</v>
      </c>
      <c r="E168" s="28" t="s">
        <v>1066</v>
      </c>
      <c r="F168" s="28" t="s">
        <v>748</v>
      </c>
      <c r="G168" s="218">
        <v>1129.57</v>
      </c>
    </row>
    <row r="169" spans="2:7" x14ac:dyDescent="0.25">
      <c r="B169" s="86">
        <v>10062900</v>
      </c>
      <c r="C169" s="63">
        <v>524001</v>
      </c>
      <c r="D169" s="63">
        <v>1083728612</v>
      </c>
      <c r="E169" s="34" t="s">
        <v>1131</v>
      </c>
      <c r="F169" s="34" t="s">
        <v>748</v>
      </c>
      <c r="G169" s="219">
        <v>1129.57</v>
      </c>
    </row>
    <row r="170" spans="2:7" x14ac:dyDescent="0.25">
      <c r="B170" s="87">
        <v>100192621</v>
      </c>
      <c r="C170" s="64">
        <v>524042</v>
      </c>
      <c r="D170" s="64">
        <v>1003413816</v>
      </c>
      <c r="E170" s="35" t="s">
        <v>1067</v>
      </c>
      <c r="F170" s="35" t="s">
        <v>748</v>
      </c>
      <c r="G170" s="217">
        <v>1129.57</v>
      </c>
    </row>
    <row r="171" spans="2:7" x14ac:dyDescent="0.25">
      <c r="B171" s="85">
        <v>10063700</v>
      </c>
      <c r="C171" s="62">
        <v>524017</v>
      </c>
      <c r="D171" s="62">
        <v>1306850177</v>
      </c>
      <c r="E171" s="28" t="s">
        <v>720</v>
      </c>
      <c r="F171" s="28" t="s">
        <v>748</v>
      </c>
      <c r="G171" s="218">
        <v>529.85</v>
      </c>
    </row>
    <row r="172" spans="2:7" x14ac:dyDescent="0.25">
      <c r="B172" s="85">
        <v>100112954</v>
      </c>
      <c r="C172" s="62">
        <v>524017</v>
      </c>
      <c r="D172" s="62">
        <v>1932714292</v>
      </c>
      <c r="E172" s="28" t="s">
        <v>720</v>
      </c>
      <c r="F172" s="28" t="s">
        <v>748</v>
      </c>
      <c r="G172" s="218">
        <v>179.86</v>
      </c>
    </row>
    <row r="173" spans="2:7" x14ac:dyDescent="0.25">
      <c r="B173" s="85">
        <v>100164988</v>
      </c>
      <c r="C173" s="62">
        <v>524017</v>
      </c>
      <c r="D173" s="62">
        <v>1932714292</v>
      </c>
      <c r="E173" s="28" t="s">
        <v>1139</v>
      </c>
      <c r="F173" s="28" t="s">
        <v>748</v>
      </c>
      <c r="G173" s="218">
        <v>179.86</v>
      </c>
    </row>
    <row r="174" spans="2:7" x14ac:dyDescent="0.25">
      <c r="B174" s="86">
        <v>10063900</v>
      </c>
      <c r="C174" s="63">
        <v>524019</v>
      </c>
      <c r="D174" s="63">
        <v>1508840844</v>
      </c>
      <c r="E174" s="34" t="s">
        <v>907</v>
      </c>
      <c r="F174" s="34" t="s">
        <v>748</v>
      </c>
      <c r="G174" s="219">
        <v>179.86</v>
      </c>
    </row>
    <row r="175" spans="2:7" x14ac:dyDescent="0.25">
      <c r="B175" s="87">
        <v>100046413</v>
      </c>
      <c r="C175" s="64">
        <v>524018</v>
      </c>
      <c r="D175" s="64">
        <v>1053329581</v>
      </c>
      <c r="E175" s="35" t="s">
        <v>1074</v>
      </c>
      <c r="F175" s="35" t="s">
        <v>748</v>
      </c>
      <c r="G175" s="217">
        <v>112.38</v>
      </c>
    </row>
    <row r="176" spans="2:7" x14ac:dyDescent="0.25">
      <c r="B176" s="85">
        <v>10066300</v>
      </c>
      <c r="C176" s="62">
        <v>524018</v>
      </c>
      <c r="D176" s="62">
        <v>1053329581</v>
      </c>
      <c r="E176" s="28" t="s">
        <v>1076</v>
      </c>
      <c r="F176" s="28" t="s">
        <v>748</v>
      </c>
      <c r="G176" s="218">
        <v>179.86</v>
      </c>
    </row>
    <row r="177" spans="2:7" x14ac:dyDescent="0.25">
      <c r="B177" s="85">
        <v>10063800</v>
      </c>
      <c r="C177" s="62">
        <v>524018</v>
      </c>
      <c r="D177" s="62">
        <v>1053329581</v>
      </c>
      <c r="E177" s="28" t="s">
        <v>1075</v>
      </c>
      <c r="F177" s="28" t="s">
        <v>748</v>
      </c>
      <c r="G177" s="218">
        <v>112.38</v>
      </c>
    </row>
    <row r="178" spans="2:7" x14ac:dyDescent="0.25">
      <c r="B178" s="85">
        <v>100055669</v>
      </c>
      <c r="C178" s="62">
        <v>520075</v>
      </c>
      <c r="D178" s="62">
        <v>1609248269</v>
      </c>
      <c r="E178" s="28" t="s">
        <v>733</v>
      </c>
      <c r="F178" s="28" t="s">
        <v>748</v>
      </c>
      <c r="G178" s="218">
        <v>137.66999999999999</v>
      </c>
    </row>
    <row r="179" spans="2:7" x14ac:dyDescent="0.25">
      <c r="B179" s="86">
        <v>10063300</v>
      </c>
      <c r="C179" s="63">
        <v>524026</v>
      </c>
      <c r="D179" s="63">
        <v>1407988892</v>
      </c>
      <c r="E179" s="34" t="s">
        <v>908</v>
      </c>
      <c r="F179" s="34" t="s">
        <v>748</v>
      </c>
      <c r="G179" s="219">
        <v>179.86</v>
      </c>
    </row>
    <row r="180" spans="2:7" x14ac:dyDescent="0.25">
      <c r="B180" s="87">
        <v>100065978</v>
      </c>
      <c r="C180" s="64">
        <v>524041</v>
      </c>
      <c r="D180" s="64">
        <v>1922556778</v>
      </c>
      <c r="E180" s="35" t="s">
        <v>745</v>
      </c>
      <c r="F180" s="35" t="s">
        <v>748</v>
      </c>
      <c r="G180" s="217">
        <v>206.12</v>
      </c>
    </row>
    <row r="181" spans="2:7" x14ac:dyDescent="0.25">
      <c r="B181" s="85">
        <v>10063000</v>
      </c>
      <c r="C181" s="62">
        <v>524002</v>
      </c>
      <c r="D181" s="62">
        <v>1164516506</v>
      </c>
      <c r="E181" s="28" t="s">
        <v>909</v>
      </c>
      <c r="F181" s="28" t="s">
        <v>748</v>
      </c>
      <c r="G181" s="218">
        <v>179.86</v>
      </c>
    </row>
    <row r="182" spans="2:7" x14ac:dyDescent="0.25">
      <c r="B182" s="85">
        <v>11020000</v>
      </c>
      <c r="C182" s="62">
        <v>523025</v>
      </c>
      <c r="D182" s="62">
        <v>1508920356</v>
      </c>
      <c r="E182" s="28" t="s">
        <v>893</v>
      </c>
      <c r="F182" s="28" t="s">
        <v>923</v>
      </c>
      <c r="G182" s="218">
        <v>94.82</v>
      </c>
    </row>
    <row r="183" spans="2:7" x14ac:dyDescent="0.25">
      <c r="B183" s="85">
        <v>100209151</v>
      </c>
      <c r="C183" s="62" t="s">
        <v>926</v>
      </c>
      <c r="D183" s="62">
        <v>1003819475</v>
      </c>
      <c r="E183" s="28" t="s">
        <v>1042</v>
      </c>
      <c r="F183" s="28" t="s">
        <v>923</v>
      </c>
      <c r="G183" s="218">
        <v>94.82</v>
      </c>
    </row>
    <row r="184" spans="2:7" x14ac:dyDescent="0.25">
      <c r="B184" s="86">
        <v>10051500</v>
      </c>
      <c r="C184" s="63">
        <v>242004</v>
      </c>
      <c r="D184" s="63">
        <v>1194787465</v>
      </c>
      <c r="E184" s="34" t="s">
        <v>910</v>
      </c>
      <c r="F184" s="34" t="s">
        <v>923</v>
      </c>
      <c r="G184" s="219">
        <v>94.82</v>
      </c>
    </row>
    <row r="185" spans="2:7" x14ac:dyDescent="0.25">
      <c r="B185" s="87">
        <v>100200324</v>
      </c>
      <c r="C185" s="64">
        <v>523029</v>
      </c>
      <c r="D185" s="64">
        <v>1689209140</v>
      </c>
      <c r="E185" s="35" t="s">
        <v>1158</v>
      </c>
      <c r="F185" s="35" t="s">
        <v>923</v>
      </c>
      <c r="G185" s="217">
        <v>94.82</v>
      </c>
    </row>
    <row r="186" spans="2:7" x14ac:dyDescent="0.25">
      <c r="B186" s="85">
        <v>100002426</v>
      </c>
      <c r="C186" s="62">
        <v>523027</v>
      </c>
      <c r="D186" s="62">
        <v>1417120197</v>
      </c>
      <c r="E186" s="28" t="s">
        <v>1071</v>
      </c>
      <c r="F186" s="28" t="s">
        <v>923</v>
      </c>
      <c r="G186" s="218">
        <v>94.82</v>
      </c>
    </row>
    <row r="187" spans="2:7" x14ac:dyDescent="0.25">
      <c r="B187" s="85">
        <v>11022600</v>
      </c>
      <c r="C187" s="62">
        <v>240019</v>
      </c>
      <c r="D187" s="62">
        <v>1033153895</v>
      </c>
      <c r="E187" s="28" t="s">
        <v>911</v>
      </c>
      <c r="F187" s="28" t="s">
        <v>923</v>
      </c>
      <c r="G187" s="218">
        <v>94.82</v>
      </c>
    </row>
    <row r="188" spans="2:7" x14ac:dyDescent="0.25">
      <c r="B188" s="85">
        <v>100055308</v>
      </c>
      <c r="C188" s="62">
        <v>523028</v>
      </c>
      <c r="D188" s="62">
        <v>1831583145</v>
      </c>
      <c r="E188" s="28" t="s">
        <v>912</v>
      </c>
      <c r="F188" s="28" t="s">
        <v>923</v>
      </c>
      <c r="G188" s="218">
        <v>94.82</v>
      </c>
    </row>
    <row r="189" spans="2:7" x14ac:dyDescent="0.25">
      <c r="B189" s="86">
        <v>82794800</v>
      </c>
      <c r="C189" s="63">
        <v>143028</v>
      </c>
      <c r="D189" s="63">
        <v>1215901970</v>
      </c>
      <c r="E189" s="34" t="s">
        <v>913</v>
      </c>
      <c r="F189" s="34" t="s">
        <v>923</v>
      </c>
      <c r="G189" s="219">
        <v>94.82</v>
      </c>
    </row>
    <row r="190" spans="2:7" x14ac:dyDescent="0.25">
      <c r="B190" s="208" t="s">
        <v>1153</v>
      </c>
      <c r="C190" s="209" t="s">
        <v>1153</v>
      </c>
      <c r="D190" s="209" t="s">
        <v>1153</v>
      </c>
      <c r="E190" s="210" t="s">
        <v>1132</v>
      </c>
      <c r="F190" s="210" t="s">
        <v>747</v>
      </c>
      <c r="G190" s="220">
        <v>94.82</v>
      </c>
    </row>
  </sheetData>
  <sheetProtection algorithmName="SHA-512" hashValue="vXd15ZH5WJVq+Wl1OcxLG28zGUZ8QVVSVmspI+TG90BTMQENI18OVVWgvguons3RIv/ChMQW4ijWFvCRN8hxKA==" saltValue="AUE+nokCPhljUIxlrHgg2w==" spinCount="100000" sheet="1" autoFilter="0"/>
  <autoFilter ref="B5:G190" xr:uid="{00000000-0009-0000-0000-000005000000}"/>
  <printOptions horizontalCentered="1"/>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Cover</vt:lpstr>
      <vt:lpstr>Table of Contents</vt:lpstr>
      <vt:lpstr>Calculator Instructions</vt:lpstr>
      <vt:lpstr>Interactive EAPG Calculator</vt:lpstr>
      <vt:lpstr>EAPG Table</vt:lpstr>
      <vt:lpstr>Provider Table</vt:lpstr>
      <vt:lpstr>Active_Payment</vt:lpstr>
      <vt:lpstr>AncDiscoRange</vt:lpstr>
      <vt:lpstr>CalcRange</vt:lpstr>
      <vt:lpstr>Calculator_MedicaidID</vt:lpstr>
      <vt:lpstr>DOSRange</vt:lpstr>
      <vt:lpstr>EAPGRange</vt:lpstr>
      <vt:lpstr>FlagRange</vt:lpstr>
      <vt:lpstr>LineRange</vt:lpstr>
      <vt:lpstr>PaidRange</vt:lpstr>
      <vt:lpstr>'Calculator Instructions'!Print_Area</vt:lpstr>
      <vt:lpstr>Cover!Print_Area</vt:lpstr>
      <vt:lpstr>'EAPG Table'!Print_Area</vt:lpstr>
      <vt:lpstr>'Interactive EAPG Calculator'!Print_Area</vt:lpstr>
      <vt:lpstr>'Provider Table'!Print_Area</vt:lpstr>
      <vt:lpstr>'Table of Contents'!Print_Area</vt:lpstr>
      <vt:lpstr>'Calculator Instructions'!Print_Titles</vt:lpstr>
      <vt:lpstr>Cover!Print_Titles</vt:lpstr>
      <vt:lpstr>'EAPG Table'!Print_Titles</vt:lpstr>
      <vt:lpstr>'Interactive EAPG Calculator'!Print_Titles</vt:lpstr>
      <vt:lpstr>'Provider Table'!Print_Titles</vt:lpstr>
      <vt:lpstr>TypeRange</vt:lpstr>
      <vt:lpstr>WeightRange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McManus</dc:creator>
  <cp:lastModifiedBy>Andrew Vidikan</cp:lastModifiedBy>
  <cp:lastPrinted>2023-01-06T18:26:36Z</cp:lastPrinted>
  <dcterms:created xsi:type="dcterms:W3CDTF">2021-04-28T19:36:25Z</dcterms:created>
  <dcterms:modified xsi:type="dcterms:W3CDTF">2024-01-10T19:45:59Z</dcterms:modified>
</cp:coreProperties>
</file>