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defaultThemeVersion="166925"/>
  <mc:AlternateContent xmlns:mc="http://schemas.openxmlformats.org/markup-compatibility/2006">
    <mc:Choice Requires="x15">
      <x15ac:absPath xmlns:x15ac="http://schemas.microsoft.com/office/spreadsheetml/2010/11/ac" url="\\Milw-isilon-prod-smb.milliman.com\milwh-medicaid$\SWI-PHI\SWI72-01 2022 Hospital Rate Setting\Work Transmittals\2022XXXX - EAPG calculator v1.0\"/>
    </mc:Choice>
  </mc:AlternateContent>
  <xr:revisionPtr revIDLastSave="0" documentId="13_ncr:1_{2D637D8D-B78C-4008-94B7-79011BF16286}" xr6:coauthVersionLast="47" xr6:coauthVersionMax="47" xr10:uidLastSave="{00000000-0000-0000-0000-000000000000}"/>
  <bookViews>
    <workbookView xWindow="660" yWindow="315" windowWidth="21015" windowHeight="13095" tabRatio="603" xr2:uid="{00000000-000D-0000-FFFF-FFFF00000000}"/>
  </bookViews>
  <sheets>
    <sheet name="Cover Page" sheetId="2" r:id="rId1"/>
    <sheet name="Table of Contents" sheetId="3" r:id="rId2"/>
    <sheet name="Calculator Instructions" sheetId="10" r:id="rId3"/>
    <sheet name="Interactive EAPG Calculator" sheetId="4" r:id="rId4"/>
    <sheet name="EAPG Table" sheetId="5" r:id="rId5"/>
    <sheet name="Provider Table" sheetId="7" r:id="rId6"/>
  </sheets>
  <definedNames>
    <definedName name="_xlnm._FilterDatabase" localSheetId="4">'EAPG Table'!$B$7:$K$655</definedName>
    <definedName name="_xlnm._FilterDatabase" localSheetId="5">'Provider Table'!$B$5:$G$5</definedName>
    <definedName name="Active_Payment">'Interactive EAPG Calculator'!$AA$21</definedName>
    <definedName name="BilatFlag">'Interactive EAPG Calculator'!$J$21</definedName>
    <definedName name="Calculator_MedicaidID">'Interactive EAPG Calculator'!$F$10</definedName>
    <definedName name="DOSRange">'Interactive EAPG Calculator'!$D$21:$D$520</definedName>
    <definedName name="EAPG_Paid">'Interactive EAPG Calculator'!$C$21</definedName>
    <definedName name="EAPGRange">'Interactive EAPG Calculator'!$F$21:$F$520</definedName>
    <definedName name="First_DOS">'Interactive EAPG Calculator'!$D$21</definedName>
    <definedName name="First_EAPG">'Interactive EAPG Calculator'!$F$21</definedName>
    <definedName name="First_Units">'Interactive EAPG Calculator'!#REF!</definedName>
    <definedName name="FlagRange">'Interactive EAPG Calculator'!$J$21:$J$520</definedName>
    <definedName name="PaidRange">'Interactive EAPG Calculator'!$C$21:$C$520</definedName>
    <definedName name="PmtPct">'Interactive EAPG Calculator'!$X$21</definedName>
    <definedName name="_xlnm.Print_Area" localSheetId="2">'Calculator Instructions'!$B$2:$D$35</definedName>
    <definedName name="_xlnm.Print_Area" localSheetId="0">'Cover Page'!$B$2:$E$26</definedName>
    <definedName name="_xlnm.Print_Area" localSheetId="4">'EAPG Table'!$B$2:$K$655</definedName>
    <definedName name="_xlnm.Print_Area" localSheetId="3">'Interactive EAPG Calculator'!$B$2:$AA$521</definedName>
    <definedName name="_xlnm.Print_Area" localSheetId="5">'Provider Table'!$B$2:$G$181</definedName>
    <definedName name="_xlnm.Print_Area" localSheetId="1">'Table of Contents'!$B$2:$E$16</definedName>
    <definedName name="_xlnm.Print_Titles" localSheetId="2">'Calculator Instructions'!$2:$10</definedName>
    <definedName name="_xlnm.Print_Titles" localSheetId="0">'Cover Page'!$2:$5</definedName>
    <definedName name="_xlnm.Print_Titles" localSheetId="4">'EAPG Table'!$2:$7</definedName>
    <definedName name="_xlnm.Print_Titles" localSheetId="3">'Interactive EAPG Calculator'!$2:$20</definedName>
    <definedName name="_xlnm.Print_Titles" localSheetId="5">'Provider Table'!$2:$5</definedName>
    <definedName name="RepAncFlag">'Interactive EAPG Calculator'!$K$21</definedName>
    <definedName name="UnitsRange">'Interactive EAPG Calculator'!#REF!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520" i="4" l="1"/>
  <c r="O519" i="4"/>
  <c r="O518" i="4"/>
  <c r="O517" i="4"/>
  <c r="O516" i="4"/>
  <c r="O515" i="4"/>
  <c r="O514" i="4"/>
  <c r="O513" i="4"/>
  <c r="O512" i="4"/>
  <c r="O511" i="4"/>
  <c r="O510" i="4"/>
  <c r="O509" i="4"/>
  <c r="O508" i="4"/>
  <c r="O507" i="4"/>
  <c r="O506" i="4"/>
  <c r="O505" i="4"/>
  <c r="O504" i="4"/>
  <c r="O503" i="4"/>
  <c r="O502" i="4"/>
  <c r="O501" i="4"/>
  <c r="O500" i="4"/>
  <c r="O499" i="4"/>
  <c r="O498" i="4"/>
  <c r="O497" i="4"/>
  <c r="O496" i="4"/>
  <c r="O495" i="4"/>
  <c r="O494" i="4"/>
  <c r="O493" i="4"/>
  <c r="O492" i="4"/>
  <c r="O491" i="4"/>
  <c r="O490" i="4"/>
  <c r="O489" i="4"/>
  <c r="O488" i="4"/>
  <c r="O487" i="4"/>
  <c r="O486" i="4"/>
  <c r="O485" i="4"/>
  <c r="O484" i="4"/>
  <c r="O483" i="4"/>
  <c r="O482" i="4"/>
  <c r="O481" i="4"/>
  <c r="O480" i="4"/>
  <c r="O479" i="4"/>
  <c r="O478" i="4"/>
  <c r="O477" i="4"/>
  <c r="O476" i="4"/>
  <c r="O475" i="4"/>
  <c r="O474" i="4"/>
  <c r="O473" i="4"/>
  <c r="O472" i="4"/>
  <c r="O471" i="4"/>
  <c r="O470" i="4"/>
  <c r="O469" i="4"/>
  <c r="O468" i="4"/>
  <c r="O467" i="4"/>
  <c r="O466" i="4"/>
  <c r="O465" i="4"/>
  <c r="O464" i="4"/>
  <c r="O463" i="4"/>
  <c r="O462" i="4"/>
  <c r="O461" i="4"/>
  <c r="O460" i="4"/>
  <c r="O459" i="4"/>
  <c r="O458" i="4"/>
  <c r="O457" i="4"/>
  <c r="O456" i="4"/>
  <c r="O455" i="4"/>
  <c r="O454" i="4"/>
  <c r="O453" i="4"/>
  <c r="O452" i="4"/>
  <c r="O451" i="4"/>
  <c r="O450" i="4"/>
  <c r="O449" i="4"/>
  <c r="O448" i="4"/>
  <c r="O447" i="4"/>
  <c r="O446" i="4"/>
  <c r="O445" i="4"/>
  <c r="O444" i="4"/>
  <c r="O443" i="4"/>
  <c r="O442" i="4"/>
  <c r="O441" i="4"/>
  <c r="O440" i="4"/>
  <c r="O439" i="4"/>
  <c r="O438" i="4"/>
  <c r="O437" i="4"/>
  <c r="O436" i="4"/>
  <c r="O435" i="4"/>
  <c r="O434" i="4"/>
  <c r="O433" i="4"/>
  <c r="O432" i="4"/>
  <c r="O431" i="4"/>
  <c r="O430" i="4"/>
  <c r="O429" i="4"/>
  <c r="O428" i="4"/>
  <c r="O427" i="4"/>
  <c r="O426" i="4"/>
  <c r="O425" i="4"/>
  <c r="O424" i="4"/>
  <c r="O423" i="4"/>
  <c r="O422" i="4"/>
  <c r="O421" i="4"/>
  <c r="O420" i="4"/>
  <c r="O419" i="4"/>
  <c r="O418" i="4"/>
  <c r="O417" i="4"/>
  <c r="O416" i="4"/>
  <c r="O415" i="4"/>
  <c r="O414" i="4"/>
  <c r="O413" i="4"/>
  <c r="O412" i="4"/>
  <c r="O411" i="4"/>
  <c r="O410" i="4"/>
  <c r="O409" i="4"/>
  <c r="O408" i="4"/>
  <c r="O407" i="4"/>
  <c r="O406" i="4"/>
  <c r="O405" i="4"/>
  <c r="O404" i="4"/>
  <c r="O403" i="4"/>
  <c r="O402" i="4"/>
  <c r="O401" i="4"/>
  <c r="O400" i="4"/>
  <c r="O399" i="4"/>
  <c r="O398" i="4"/>
  <c r="O397" i="4"/>
  <c r="O396" i="4"/>
  <c r="O395" i="4"/>
  <c r="O394" i="4"/>
  <c r="O393" i="4"/>
  <c r="O392" i="4"/>
  <c r="O391" i="4"/>
  <c r="O390" i="4"/>
  <c r="O389" i="4"/>
  <c r="O388" i="4"/>
  <c r="O387" i="4"/>
  <c r="O386" i="4"/>
  <c r="O385" i="4"/>
  <c r="O384" i="4"/>
  <c r="O383" i="4"/>
  <c r="O382" i="4"/>
  <c r="O381" i="4"/>
  <c r="O380" i="4"/>
  <c r="O379" i="4"/>
  <c r="O378" i="4"/>
  <c r="O377" i="4"/>
  <c r="O376" i="4"/>
  <c r="O375" i="4"/>
  <c r="O374" i="4"/>
  <c r="O373" i="4"/>
  <c r="O372" i="4"/>
  <c r="O371" i="4"/>
  <c r="O370" i="4"/>
  <c r="O369" i="4"/>
  <c r="O368" i="4"/>
  <c r="O367" i="4"/>
  <c r="O366" i="4"/>
  <c r="O365" i="4"/>
  <c r="O364" i="4"/>
  <c r="O363" i="4"/>
  <c r="O362" i="4"/>
  <c r="O361" i="4"/>
  <c r="O360" i="4"/>
  <c r="O359" i="4"/>
  <c r="O358" i="4"/>
  <c r="O357" i="4"/>
  <c r="O356" i="4"/>
  <c r="O355" i="4"/>
  <c r="O354" i="4"/>
  <c r="O353" i="4"/>
  <c r="O352" i="4"/>
  <c r="O351" i="4"/>
  <c r="O350" i="4"/>
  <c r="O349" i="4"/>
  <c r="O348" i="4"/>
  <c r="O347" i="4"/>
  <c r="O346" i="4"/>
  <c r="O345" i="4"/>
  <c r="O344" i="4"/>
  <c r="O343" i="4"/>
  <c r="O342" i="4"/>
  <c r="O341" i="4"/>
  <c r="O340" i="4"/>
  <c r="O339" i="4"/>
  <c r="O338" i="4"/>
  <c r="O337" i="4"/>
  <c r="O336" i="4"/>
  <c r="O335" i="4"/>
  <c r="O334" i="4"/>
  <c r="O333" i="4"/>
  <c r="O332" i="4"/>
  <c r="O331" i="4"/>
  <c r="O330" i="4"/>
  <c r="O329" i="4"/>
  <c r="O328" i="4"/>
  <c r="O327" i="4"/>
  <c r="O326" i="4"/>
  <c r="O325" i="4"/>
  <c r="O324" i="4"/>
  <c r="O323" i="4"/>
  <c r="O322" i="4"/>
  <c r="O321" i="4"/>
  <c r="O320" i="4"/>
  <c r="O319" i="4"/>
  <c r="O318" i="4"/>
  <c r="O317" i="4"/>
  <c r="O316" i="4"/>
  <c r="O315" i="4"/>
  <c r="O314" i="4"/>
  <c r="O313" i="4"/>
  <c r="O312" i="4"/>
  <c r="O311" i="4"/>
  <c r="O310" i="4"/>
  <c r="O309" i="4"/>
  <c r="O308" i="4"/>
  <c r="O307" i="4"/>
  <c r="O306" i="4"/>
  <c r="O305" i="4"/>
  <c r="O304" i="4"/>
  <c r="O303" i="4"/>
  <c r="O302" i="4"/>
  <c r="O301" i="4"/>
  <c r="O300" i="4"/>
  <c r="O299" i="4"/>
  <c r="O298" i="4"/>
  <c r="O297" i="4"/>
  <c r="O296" i="4"/>
  <c r="O295" i="4"/>
  <c r="O294" i="4"/>
  <c r="O293" i="4"/>
  <c r="O292" i="4"/>
  <c r="O291" i="4"/>
  <c r="O290" i="4"/>
  <c r="O289" i="4"/>
  <c r="O288" i="4"/>
  <c r="O287" i="4"/>
  <c r="O286" i="4"/>
  <c r="O285" i="4"/>
  <c r="O284" i="4"/>
  <c r="O283" i="4"/>
  <c r="O282" i="4"/>
  <c r="O281" i="4"/>
  <c r="O280" i="4"/>
  <c r="O279" i="4"/>
  <c r="O278" i="4"/>
  <c r="O277" i="4"/>
  <c r="O276" i="4"/>
  <c r="O275" i="4"/>
  <c r="O274" i="4"/>
  <c r="O273" i="4"/>
  <c r="O272" i="4"/>
  <c r="O271" i="4"/>
  <c r="O270" i="4"/>
  <c r="O269" i="4"/>
  <c r="O268" i="4"/>
  <c r="O267" i="4"/>
  <c r="O266" i="4"/>
  <c r="O265" i="4"/>
  <c r="O264" i="4"/>
  <c r="O263" i="4"/>
  <c r="O262" i="4"/>
  <c r="O261" i="4"/>
  <c r="O260" i="4"/>
  <c r="O259" i="4"/>
  <c r="O258" i="4"/>
  <c r="O257" i="4"/>
  <c r="O256" i="4"/>
  <c r="O255" i="4"/>
  <c r="O254" i="4"/>
  <c r="O253" i="4"/>
  <c r="O252" i="4"/>
  <c r="O251" i="4"/>
  <c r="O250" i="4"/>
  <c r="O249" i="4"/>
  <c r="O248" i="4"/>
  <c r="O247" i="4"/>
  <c r="O246" i="4"/>
  <c r="O245" i="4"/>
  <c r="O244" i="4"/>
  <c r="O243" i="4"/>
  <c r="O242" i="4"/>
  <c r="O241" i="4"/>
  <c r="O240" i="4"/>
  <c r="O239" i="4"/>
  <c r="O238" i="4"/>
  <c r="O237" i="4"/>
  <c r="O236" i="4"/>
  <c r="O235" i="4"/>
  <c r="O234" i="4"/>
  <c r="O233" i="4"/>
  <c r="O232" i="4"/>
  <c r="O231" i="4"/>
  <c r="O230" i="4"/>
  <c r="O229" i="4"/>
  <c r="O228" i="4"/>
  <c r="O227" i="4"/>
  <c r="O226" i="4"/>
  <c r="O225" i="4"/>
  <c r="O224" i="4"/>
  <c r="O223" i="4"/>
  <c r="O222" i="4"/>
  <c r="O221" i="4"/>
  <c r="O220" i="4"/>
  <c r="O219" i="4"/>
  <c r="O218" i="4"/>
  <c r="O217" i="4"/>
  <c r="O216" i="4"/>
  <c r="O215" i="4"/>
  <c r="O214" i="4"/>
  <c r="O213" i="4"/>
  <c r="O212" i="4"/>
  <c r="O211" i="4"/>
  <c r="O210" i="4"/>
  <c r="O209" i="4"/>
  <c r="O208" i="4"/>
  <c r="O207" i="4"/>
  <c r="O206" i="4"/>
  <c r="O205" i="4"/>
  <c r="O204" i="4"/>
  <c r="O203" i="4"/>
  <c r="O202" i="4"/>
  <c r="O201" i="4"/>
  <c r="O200" i="4"/>
  <c r="O199" i="4"/>
  <c r="O198" i="4"/>
  <c r="O197" i="4"/>
  <c r="O196" i="4"/>
  <c r="O195" i="4"/>
  <c r="O194" i="4"/>
  <c r="O193" i="4"/>
  <c r="O192" i="4"/>
  <c r="O191" i="4"/>
  <c r="O190" i="4"/>
  <c r="O189" i="4"/>
  <c r="O188" i="4"/>
  <c r="O187" i="4"/>
  <c r="O186" i="4"/>
  <c r="O185" i="4"/>
  <c r="O184" i="4"/>
  <c r="O183" i="4"/>
  <c r="O182" i="4"/>
  <c r="O181" i="4"/>
  <c r="O180" i="4"/>
  <c r="O179" i="4"/>
  <c r="O178" i="4"/>
  <c r="O177" i="4"/>
  <c r="O176" i="4"/>
  <c r="O175" i="4"/>
  <c r="O174" i="4"/>
  <c r="O173" i="4"/>
  <c r="O172" i="4"/>
  <c r="O171" i="4"/>
  <c r="O170" i="4"/>
  <c r="O169" i="4"/>
  <c r="O168" i="4"/>
  <c r="O167" i="4"/>
  <c r="O166" i="4"/>
  <c r="O165" i="4"/>
  <c r="O164" i="4"/>
  <c r="O163" i="4"/>
  <c r="O162" i="4"/>
  <c r="O161" i="4"/>
  <c r="O160" i="4"/>
  <c r="O159" i="4"/>
  <c r="O158" i="4"/>
  <c r="O157" i="4"/>
  <c r="O156" i="4"/>
  <c r="O155" i="4"/>
  <c r="O154" i="4"/>
  <c r="O153" i="4"/>
  <c r="O152" i="4"/>
  <c r="O151" i="4"/>
  <c r="O150" i="4"/>
  <c r="O149" i="4"/>
  <c r="O148" i="4"/>
  <c r="O147" i="4"/>
  <c r="O146" i="4"/>
  <c r="O145" i="4"/>
  <c r="O144" i="4"/>
  <c r="O143" i="4"/>
  <c r="O142" i="4"/>
  <c r="O141" i="4"/>
  <c r="O140" i="4"/>
  <c r="O139" i="4"/>
  <c r="O138" i="4"/>
  <c r="O137" i="4"/>
  <c r="O136" i="4"/>
  <c r="O135" i="4"/>
  <c r="O134" i="4"/>
  <c r="O133" i="4"/>
  <c r="O132" i="4"/>
  <c r="O131" i="4"/>
  <c r="O130" i="4"/>
  <c r="O129" i="4"/>
  <c r="O128" i="4"/>
  <c r="O127" i="4"/>
  <c r="O126" i="4"/>
  <c r="O125" i="4"/>
  <c r="O124" i="4"/>
  <c r="O123" i="4"/>
  <c r="O122" i="4"/>
  <c r="O121" i="4"/>
  <c r="O120" i="4"/>
  <c r="O119" i="4"/>
  <c r="O118" i="4"/>
  <c r="O117" i="4"/>
  <c r="O116" i="4"/>
  <c r="O115" i="4"/>
  <c r="O114" i="4"/>
  <c r="O113" i="4"/>
  <c r="O112" i="4"/>
  <c r="O111" i="4"/>
  <c r="O110" i="4"/>
  <c r="O109" i="4"/>
  <c r="O108" i="4"/>
  <c r="O107" i="4"/>
  <c r="O106" i="4"/>
  <c r="O105" i="4"/>
  <c r="O104" i="4"/>
  <c r="O103" i="4"/>
  <c r="O102" i="4"/>
  <c r="O101" i="4"/>
  <c r="O100" i="4"/>
  <c r="O99" i="4"/>
  <c r="O98" i="4"/>
  <c r="O97" i="4"/>
  <c r="O96" i="4"/>
  <c r="O95" i="4"/>
  <c r="O94" i="4"/>
  <c r="O93" i="4"/>
  <c r="O92" i="4"/>
  <c r="O91" i="4"/>
  <c r="O90" i="4"/>
  <c r="O89" i="4"/>
  <c r="O88" i="4"/>
  <c r="O87" i="4"/>
  <c r="O86" i="4"/>
  <c r="O85" i="4"/>
  <c r="O84" i="4"/>
  <c r="O83" i="4"/>
  <c r="O82" i="4"/>
  <c r="O81" i="4"/>
  <c r="O80" i="4"/>
  <c r="O79" i="4"/>
  <c r="O78" i="4"/>
  <c r="O77" i="4"/>
  <c r="O76" i="4"/>
  <c r="O75" i="4"/>
  <c r="O74" i="4"/>
  <c r="O73" i="4"/>
  <c r="O72" i="4"/>
  <c r="O71" i="4"/>
  <c r="O70" i="4"/>
  <c r="O69" i="4"/>
  <c r="O68" i="4"/>
  <c r="O67" i="4"/>
  <c r="O66" i="4"/>
  <c r="O65" i="4"/>
  <c r="O64" i="4"/>
  <c r="O63" i="4"/>
  <c r="O62" i="4"/>
  <c r="O61" i="4"/>
  <c r="O60" i="4"/>
  <c r="O59" i="4"/>
  <c r="O58" i="4"/>
  <c r="O57" i="4"/>
  <c r="O56" i="4"/>
  <c r="O55" i="4"/>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21" i="4"/>
  <c r="B5" i="5"/>
  <c r="B3" i="7"/>
  <c r="B3" i="4"/>
  <c r="B3" i="10"/>
  <c r="B3" i="3"/>
  <c r="F12" i="4"/>
  <c r="F13" i="4"/>
  <c r="F11" i="4"/>
  <c r="V520" i="4" l="1"/>
  <c r="V519" i="4"/>
  <c r="V518" i="4"/>
  <c r="V517" i="4"/>
  <c r="V516" i="4"/>
  <c r="V515" i="4"/>
  <c r="V514" i="4"/>
  <c r="V513" i="4"/>
  <c r="V512" i="4"/>
  <c r="V511" i="4"/>
  <c r="V510" i="4"/>
  <c r="V509" i="4"/>
  <c r="V508" i="4"/>
  <c r="V507" i="4"/>
  <c r="V506" i="4"/>
  <c r="V505" i="4"/>
  <c r="V504" i="4"/>
  <c r="V503" i="4"/>
  <c r="V502" i="4"/>
  <c r="V501" i="4"/>
  <c r="V500" i="4"/>
  <c r="V499" i="4"/>
  <c r="V498" i="4"/>
  <c r="V497" i="4"/>
  <c r="V496" i="4"/>
  <c r="V495" i="4"/>
  <c r="V494" i="4"/>
  <c r="V493" i="4"/>
  <c r="V492" i="4"/>
  <c r="V491" i="4"/>
  <c r="V490" i="4"/>
  <c r="V489" i="4"/>
  <c r="V488" i="4"/>
  <c r="V487" i="4"/>
  <c r="V486" i="4"/>
  <c r="V485" i="4"/>
  <c r="V484" i="4"/>
  <c r="V483" i="4"/>
  <c r="V482" i="4"/>
  <c r="V481" i="4"/>
  <c r="V480" i="4"/>
  <c r="V479" i="4"/>
  <c r="V478" i="4"/>
  <c r="V477" i="4"/>
  <c r="V476" i="4"/>
  <c r="V475" i="4"/>
  <c r="V474" i="4"/>
  <c r="V473" i="4"/>
  <c r="V472" i="4"/>
  <c r="V471" i="4"/>
  <c r="V470" i="4"/>
  <c r="V469" i="4"/>
  <c r="V468" i="4"/>
  <c r="V467" i="4"/>
  <c r="V466" i="4"/>
  <c r="V465" i="4"/>
  <c r="V464" i="4"/>
  <c r="V463" i="4"/>
  <c r="V462" i="4"/>
  <c r="V461" i="4"/>
  <c r="V460" i="4"/>
  <c r="V459" i="4"/>
  <c r="V458" i="4"/>
  <c r="V457" i="4"/>
  <c r="V456" i="4"/>
  <c r="V455" i="4"/>
  <c r="V454" i="4"/>
  <c r="V453" i="4"/>
  <c r="V452" i="4"/>
  <c r="V451" i="4"/>
  <c r="V450" i="4"/>
  <c r="V449" i="4"/>
  <c r="V448" i="4"/>
  <c r="V447" i="4"/>
  <c r="V446" i="4"/>
  <c r="V445" i="4"/>
  <c r="V444" i="4"/>
  <c r="V443" i="4"/>
  <c r="V442" i="4"/>
  <c r="V441" i="4"/>
  <c r="V440" i="4"/>
  <c r="V439" i="4"/>
  <c r="V438" i="4"/>
  <c r="V437" i="4"/>
  <c r="V436" i="4"/>
  <c r="V435" i="4"/>
  <c r="V434" i="4"/>
  <c r="V433" i="4"/>
  <c r="V432" i="4"/>
  <c r="V431" i="4"/>
  <c r="V430" i="4"/>
  <c r="V429" i="4"/>
  <c r="V428" i="4"/>
  <c r="V427" i="4"/>
  <c r="V426" i="4"/>
  <c r="V425" i="4"/>
  <c r="V424" i="4"/>
  <c r="V423" i="4"/>
  <c r="V422" i="4"/>
  <c r="V421" i="4"/>
  <c r="V420" i="4"/>
  <c r="V419" i="4"/>
  <c r="V418" i="4"/>
  <c r="V417" i="4"/>
  <c r="V416" i="4"/>
  <c r="V415" i="4"/>
  <c r="V414" i="4"/>
  <c r="V413" i="4"/>
  <c r="V412" i="4"/>
  <c r="V411" i="4"/>
  <c r="V410" i="4"/>
  <c r="V409" i="4"/>
  <c r="V408" i="4"/>
  <c r="V407" i="4"/>
  <c r="V406" i="4"/>
  <c r="V405" i="4"/>
  <c r="V404" i="4"/>
  <c r="V403" i="4"/>
  <c r="V402" i="4"/>
  <c r="V401" i="4"/>
  <c r="V400" i="4"/>
  <c r="V399" i="4"/>
  <c r="V398" i="4"/>
  <c r="V397" i="4"/>
  <c r="V396" i="4"/>
  <c r="V395" i="4"/>
  <c r="V394" i="4"/>
  <c r="V393" i="4"/>
  <c r="V392" i="4"/>
  <c r="V391" i="4"/>
  <c r="V390" i="4"/>
  <c r="V389" i="4"/>
  <c r="V388" i="4"/>
  <c r="V387" i="4"/>
  <c r="V386" i="4"/>
  <c r="V385" i="4"/>
  <c r="V384" i="4"/>
  <c r="V383" i="4"/>
  <c r="V382" i="4"/>
  <c r="V381" i="4"/>
  <c r="V380" i="4"/>
  <c r="V379" i="4"/>
  <c r="V378" i="4"/>
  <c r="V377" i="4"/>
  <c r="V376" i="4"/>
  <c r="V375" i="4"/>
  <c r="V374" i="4"/>
  <c r="V373" i="4"/>
  <c r="V372" i="4"/>
  <c r="V371" i="4"/>
  <c r="V370" i="4"/>
  <c r="V369" i="4"/>
  <c r="V368" i="4"/>
  <c r="V367" i="4"/>
  <c r="V366" i="4"/>
  <c r="V365" i="4"/>
  <c r="V364" i="4"/>
  <c r="V363" i="4"/>
  <c r="V362" i="4"/>
  <c r="V361" i="4"/>
  <c r="V360" i="4"/>
  <c r="V359" i="4"/>
  <c r="V358" i="4"/>
  <c r="V357" i="4"/>
  <c r="V356" i="4"/>
  <c r="V355" i="4"/>
  <c r="V354" i="4"/>
  <c r="V353" i="4"/>
  <c r="V352" i="4"/>
  <c r="V351" i="4"/>
  <c r="V350" i="4"/>
  <c r="V349" i="4"/>
  <c r="V348" i="4"/>
  <c r="V347" i="4"/>
  <c r="V346" i="4"/>
  <c r="V345" i="4"/>
  <c r="V344" i="4"/>
  <c r="V343" i="4"/>
  <c r="V342" i="4"/>
  <c r="V341" i="4"/>
  <c r="V340" i="4"/>
  <c r="V339" i="4"/>
  <c r="V338" i="4"/>
  <c r="V337" i="4"/>
  <c r="V336" i="4"/>
  <c r="V335" i="4"/>
  <c r="V334" i="4"/>
  <c r="V333" i="4"/>
  <c r="V332" i="4"/>
  <c r="V331" i="4"/>
  <c r="V330" i="4"/>
  <c r="V329" i="4"/>
  <c r="V328" i="4"/>
  <c r="V327" i="4"/>
  <c r="V326" i="4"/>
  <c r="V325" i="4"/>
  <c r="V324" i="4"/>
  <c r="V323" i="4"/>
  <c r="V322" i="4"/>
  <c r="V321" i="4"/>
  <c r="V320" i="4"/>
  <c r="V319" i="4"/>
  <c r="V318" i="4"/>
  <c r="V317" i="4"/>
  <c r="V316" i="4"/>
  <c r="V315" i="4"/>
  <c r="V314" i="4"/>
  <c r="V313" i="4"/>
  <c r="V312" i="4"/>
  <c r="V311" i="4"/>
  <c r="V310" i="4"/>
  <c r="V309" i="4"/>
  <c r="V308" i="4"/>
  <c r="V307" i="4"/>
  <c r="V306" i="4"/>
  <c r="V305" i="4"/>
  <c r="V304" i="4"/>
  <c r="V303" i="4"/>
  <c r="V302" i="4"/>
  <c r="V301" i="4"/>
  <c r="V300" i="4"/>
  <c r="V299" i="4"/>
  <c r="V298" i="4"/>
  <c r="V297" i="4"/>
  <c r="V296" i="4"/>
  <c r="V295" i="4"/>
  <c r="V294" i="4"/>
  <c r="V293" i="4"/>
  <c r="V292" i="4"/>
  <c r="V291" i="4"/>
  <c r="V290" i="4"/>
  <c r="V289" i="4"/>
  <c r="V288" i="4"/>
  <c r="V287" i="4"/>
  <c r="V286" i="4"/>
  <c r="V285" i="4"/>
  <c r="V284" i="4"/>
  <c r="V283" i="4"/>
  <c r="V282" i="4"/>
  <c r="V281" i="4"/>
  <c r="V280" i="4"/>
  <c r="V279" i="4"/>
  <c r="V278" i="4"/>
  <c r="V277" i="4"/>
  <c r="V276" i="4"/>
  <c r="V275" i="4"/>
  <c r="V274" i="4"/>
  <c r="V273" i="4"/>
  <c r="V272" i="4"/>
  <c r="V271" i="4"/>
  <c r="V270" i="4"/>
  <c r="V269" i="4"/>
  <c r="V268" i="4"/>
  <c r="V267" i="4"/>
  <c r="V266" i="4"/>
  <c r="V265" i="4"/>
  <c r="V264" i="4"/>
  <c r="V263" i="4"/>
  <c r="V262" i="4"/>
  <c r="V261" i="4"/>
  <c r="V260" i="4"/>
  <c r="V259" i="4"/>
  <c r="V258" i="4"/>
  <c r="V257" i="4"/>
  <c r="V256" i="4"/>
  <c r="V255" i="4"/>
  <c r="V254" i="4"/>
  <c r="V253" i="4"/>
  <c r="V252" i="4"/>
  <c r="V251" i="4"/>
  <c r="V250" i="4"/>
  <c r="V249" i="4"/>
  <c r="V248" i="4"/>
  <c r="V247" i="4"/>
  <c r="V246" i="4"/>
  <c r="V245" i="4"/>
  <c r="V244" i="4"/>
  <c r="V243" i="4"/>
  <c r="V242" i="4"/>
  <c r="V241" i="4"/>
  <c r="V240" i="4"/>
  <c r="V239" i="4"/>
  <c r="V238" i="4"/>
  <c r="V237" i="4"/>
  <c r="V236" i="4"/>
  <c r="V235" i="4"/>
  <c r="V234" i="4"/>
  <c r="V233" i="4"/>
  <c r="V232" i="4"/>
  <c r="V231" i="4"/>
  <c r="V230" i="4"/>
  <c r="V229" i="4"/>
  <c r="V228" i="4"/>
  <c r="V227" i="4"/>
  <c r="V226" i="4"/>
  <c r="V225" i="4"/>
  <c r="V224" i="4"/>
  <c r="V223" i="4"/>
  <c r="V222" i="4"/>
  <c r="V221" i="4"/>
  <c r="V220" i="4"/>
  <c r="V219" i="4"/>
  <c r="V218" i="4"/>
  <c r="V217" i="4"/>
  <c r="V216" i="4"/>
  <c r="V215" i="4"/>
  <c r="V214" i="4"/>
  <c r="V213" i="4"/>
  <c r="V212" i="4"/>
  <c r="V211" i="4"/>
  <c r="V210" i="4"/>
  <c r="V209" i="4"/>
  <c r="V208" i="4"/>
  <c r="V207" i="4"/>
  <c r="V206" i="4"/>
  <c r="V205" i="4"/>
  <c r="V204" i="4"/>
  <c r="V203" i="4"/>
  <c r="V202" i="4"/>
  <c r="V201" i="4"/>
  <c r="V200" i="4"/>
  <c r="V199" i="4"/>
  <c r="V198" i="4"/>
  <c r="V197" i="4"/>
  <c r="V196" i="4"/>
  <c r="V195" i="4"/>
  <c r="V194" i="4"/>
  <c r="V193" i="4"/>
  <c r="V192" i="4"/>
  <c r="V191" i="4"/>
  <c r="V190" i="4"/>
  <c r="V189" i="4"/>
  <c r="V188" i="4"/>
  <c r="V187" i="4"/>
  <c r="V186" i="4"/>
  <c r="V185" i="4"/>
  <c r="V184" i="4"/>
  <c r="V183" i="4"/>
  <c r="V182" i="4"/>
  <c r="V181" i="4"/>
  <c r="V180" i="4"/>
  <c r="V179" i="4"/>
  <c r="V178" i="4"/>
  <c r="V177" i="4"/>
  <c r="V176" i="4"/>
  <c r="V175" i="4"/>
  <c r="V174" i="4"/>
  <c r="V173" i="4"/>
  <c r="V172" i="4"/>
  <c r="V171" i="4"/>
  <c r="V170" i="4"/>
  <c r="V169" i="4"/>
  <c r="V168" i="4"/>
  <c r="V167" i="4"/>
  <c r="V166" i="4"/>
  <c r="V165" i="4"/>
  <c r="V164" i="4"/>
  <c r="V163" i="4"/>
  <c r="V162" i="4"/>
  <c r="V161" i="4"/>
  <c r="V160" i="4"/>
  <c r="V159" i="4"/>
  <c r="V158" i="4"/>
  <c r="V157" i="4"/>
  <c r="V156" i="4"/>
  <c r="V155" i="4"/>
  <c r="V154" i="4"/>
  <c r="V153" i="4"/>
  <c r="V152" i="4"/>
  <c r="V151" i="4"/>
  <c r="V150" i="4"/>
  <c r="V149" i="4"/>
  <c r="V148" i="4"/>
  <c r="V147" i="4"/>
  <c r="V146" i="4"/>
  <c r="V145" i="4"/>
  <c r="V144" i="4"/>
  <c r="V143" i="4"/>
  <c r="V142" i="4"/>
  <c r="V141" i="4"/>
  <c r="V140" i="4"/>
  <c r="V139" i="4"/>
  <c r="V138" i="4"/>
  <c r="V137" i="4"/>
  <c r="V136" i="4"/>
  <c r="V135" i="4"/>
  <c r="V134" i="4"/>
  <c r="V133" i="4"/>
  <c r="V132" i="4"/>
  <c r="V131" i="4"/>
  <c r="V130" i="4"/>
  <c r="V129" i="4"/>
  <c r="V128" i="4"/>
  <c r="V127" i="4"/>
  <c r="V126" i="4"/>
  <c r="V125" i="4"/>
  <c r="V124" i="4"/>
  <c r="V123" i="4"/>
  <c r="V122" i="4"/>
  <c r="V121" i="4"/>
  <c r="V120" i="4"/>
  <c r="V119" i="4"/>
  <c r="V118" i="4"/>
  <c r="V117" i="4"/>
  <c r="V116" i="4"/>
  <c r="V115" i="4"/>
  <c r="V114" i="4"/>
  <c r="V113" i="4"/>
  <c r="V112" i="4"/>
  <c r="V111" i="4"/>
  <c r="Y520" i="4" l="1"/>
  <c r="W520" i="4"/>
  <c r="U520" i="4"/>
  <c r="T520" i="4"/>
  <c r="R520" i="4"/>
  <c r="Q520" i="4"/>
  <c r="P520" i="4"/>
  <c r="N520" i="4"/>
  <c r="M520" i="4"/>
  <c r="Y519" i="4"/>
  <c r="Z519" i="4" s="1"/>
  <c r="W519" i="4"/>
  <c r="U519" i="4"/>
  <c r="T519" i="4"/>
  <c r="R519" i="4"/>
  <c r="Q519" i="4"/>
  <c r="P519" i="4"/>
  <c r="N519" i="4"/>
  <c r="M519" i="4"/>
  <c r="Y518" i="4"/>
  <c r="W518" i="4"/>
  <c r="U518" i="4"/>
  <c r="T518" i="4"/>
  <c r="R518" i="4"/>
  <c r="Q518" i="4"/>
  <c r="P518" i="4"/>
  <c r="N518" i="4"/>
  <c r="M518" i="4"/>
  <c r="Y517" i="4"/>
  <c r="Z517" i="4" s="1"/>
  <c r="W517" i="4"/>
  <c r="U517" i="4"/>
  <c r="T517" i="4"/>
  <c r="R517" i="4"/>
  <c r="Q517" i="4"/>
  <c r="P517" i="4"/>
  <c r="N517" i="4"/>
  <c r="M517" i="4"/>
  <c r="Y516" i="4"/>
  <c r="W516" i="4"/>
  <c r="U516" i="4"/>
  <c r="T516" i="4"/>
  <c r="R516" i="4"/>
  <c r="Q516" i="4"/>
  <c r="P516" i="4"/>
  <c r="N516" i="4"/>
  <c r="M516" i="4"/>
  <c r="Y515" i="4"/>
  <c r="Z515" i="4" s="1"/>
  <c r="W515" i="4"/>
  <c r="U515" i="4"/>
  <c r="T515" i="4"/>
  <c r="R515" i="4"/>
  <c r="Q515" i="4"/>
  <c r="P515" i="4"/>
  <c r="N515" i="4"/>
  <c r="M515" i="4"/>
  <c r="Y514" i="4"/>
  <c r="W514" i="4"/>
  <c r="U514" i="4"/>
  <c r="T514" i="4"/>
  <c r="R514" i="4"/>
  <c r="Q514" i="4"/>
  <c r="P514" i="4"/>
  <c r="N514" i="4"/>
  <c r="M514" i="4"/>
  <c r="Y513" i="4"/>
  <c r="Z513" i="4" s="1"/>
  <c r="W513" i="4"/>
  <c r="U513" i="4"/>
  <c r="T513" i="4"/>
  <c r="R513" i="4"/>
  <c r="Q513" i="4"/>
  <c r="P513" i="4"/>
  <c r="N513" i="4"/>
  <c r="M513" i="4"/>
  <c r="Y512" i="4"/>
  <c r="W512" i="4"/>
  <c r="U512" i="4"/>
  <c r="T512" i="4"/>
  <c r="R512" i="4"/>
  <c r="Q512" i="4"/>
  <c r="P512" i="4"/>
  <c r="N512" i="4"/>
  <c r="M512" i="4"/>
  <c r="Y511" i="4"/>
  <c r="Z511" i="4" s="1"/>
  <c r="W511" i="4"/>
  <c r="U511" i="4"/>
  <c r="T511" i="4"/>
  <c r="R511" i="4"/>
  <c r="Q511" i="4"/>
  <c r="P511" i="4"/>
  <c r="N511" i="4"/>
  <c r="M511" i="4"/>
  <c r="Y510" i="4"/>
  <c r="W510" i="4"/>
  <c r="U510" i="4"/>
  <c r="T510" i="4"/>
  <c r="R510" i="4"/>
  <c r="Q510" i="4"/>
  <c r="P510" i="4"/>
  <c r="N510" i="4"/>
  <c r="M510" i="4"/>
  <c r="Y509" i="4"/>
  <c r="Z509" i="4" s="1"/>
  <c r="W509" i="4"/>
  <c r="U509" i="4"/>
  <c r="T509" i="4"/>
  <c r="R509" i="4"/>
  <c r="Q509" i="4"/>
  <c r="P509" i="4"/>
  <c r="N509" i="4"/>
  <c r="M509" i="4"/>
  <c r="Y508" i="4"/>
  <c r="W508" i="4"/>
  <c r="U508" i="4"/>
  <c r="T508" i="4"/>
  <c r="R508" i="4"/>
  <c r="Q508" i="4"/>
  <c r="P508" i="4"/>
  <c r="N508" i="4"/>
  <c r="M508" i="4"/>
  <c r="Y507" i="4"/>
  <c r="Z507" i="4" s="1"/>
  <c r="W507" i="4"/>
  <c r="U507" i="4"/>
  <c r="T507" i="4"/>
  <c r="R507" i="4"/>
  <c r="Q507" i="4"/>
  <c r="P507" i="4"/>
  <c r="N507" i="4"/>
  <c r="M507" i="4"/>
  <c r="Y506" i="4"/>
  <c r="Z506" i="4" s="1"/>
  <c r="W506" i="4"/>
  <c r="U506" i="4"/>
  <c r="T506" i="4"/>
  <c r="R506" i="4"/>
  <c r="Q506" i="4"/>
  <c r="P506" i="4"/>
  <c r="N506" i="4"/>
  <c r="M506" i="4"/>
  <c r="Y505" i="4"/>
  <c r="Z505" i="4" s="1"/>
  <c r="W505" i="4"/>
  <c r="U505" i="4"/>
  <c r="T505" i="4"/>
  <c r="R505" i="4"/>
  <c r="Q505" i="4"/>
  <c r="P505" i="4"/>
  <c r="N505" i="4"/>
  <c r="M505" i="4"/>
  <c r="Y504" i="4"/>
  <c r="W504" i="4"/>
  <c r="U504" i="4"/>
  <c r="T504" i="4"/>
  <c r="R504" i="4"/>
  <c r="Q504" i="4"/>
  <c r="P504" i="4"/>
  <c r="N504" i="4"/>
  <c r="M504" i="4"/>
  <c r="Y503" i="4"/>
  <c r="Z503" i="4" s="1"/>
  <c r="W503" i="4"/>
  <c r="U503" i="4"/>
  <c r="T503" i="4"/>
  <c r="R503" i="4"/>
  <c r="Q503" i="4"/>
  <c r="P503" i="4"/>
  <c r="N503" i="4"/>
  <c r="M503" i="4"/>
  <c r="Y502" i="4"/>
  <c r="Z502" i="4" s="1"/>
  <c r="W502" i="4"/>
  <c r="U502" i="4"/>
  <c r="T502" i="4"/>
  <c r="R502" i="4"/>
  <c r="Q502" i="4"/>
  <c r="P502" i="4"/>
  <c r="N502" i="4"/>
  <c r="M502" i="4"/>
  <c r="Y501" i="4"/>
  <c r="Z501" i="4" s="1"/>
  <c r="W501" i="4"/>
  <c r="U501" i="4"/>
  <c r="T501" i="4"/>
  <c r="R501" i="4"/>
  <c r="Q501" i="4"/>
  <c r="P501" i="4"/>
  <c r="N501" i="4"/>
  <c r="M501" i="4"/>
  <c r="Y500" i="4"/>
  <c r="W500" i="4"/>
  <c r="U500" i="4"/>
  <c r="T500" i="4"/>
  <c r="R500" i="4"/>
  <c r="Q500" i="4"/>
  <c r="P500" i="4"/>
  <c r="N500" i="4"/>
  <c r="M500" i="4"/>
  <c r="Y499" i="4"/>
  <c r="Z499" i="4" s="1"/>
  <c r="W499" i="4"/>
  <c r="U499" i="4"/>
  <c r="T499" i="4"/>
  <c r="R499" i="4"/>
  <c r="Q499" i="4"/>
  <c r="P499" i="4"/>
  <c r="N499" i="4"/>
  <c r="M499" i="4"/>
  <c r="Y498" i="4"/>
  <c r="W498" i="4"/>
  <c r="U498" i="4"/>
  <c r="T498" i="4"/>
  <c r="R498" i="4"/>
  <c r="Q498" i="4"/>
  <c r="P498" i="4"/>
  <c r="N498" i="4"/>
  <c r="M498" i="4"/>
  <c r="Y497" i="4"/>
  <c r="Z497" i="4" s="1"/>
  <c r="W497" i="4"/>
  <c r="U497" i="4"/>
  <c r="T497" i="4"/>
  <c r="R497" i="4"/>
  <c r="Q497" i="4"/>
  <c r="P497" i="4"/>
  <c r="N497" i="4"/>
  <c r="M497" i="4"/>
  <c r="Y496" i="4"/>
  <c r="W496" i="4"/>
  <c r="U496" i="4"/>
  <c r="T496" i="4"/>
  <c r="R496" i="4"/>
  <c r="Q496" i="4"/>
  <c r="P496" i="4"/>
  <c r="N496" i="4"/>
  <c r="M496" i="4"/>
  <c r="Y495" i="4"/>
  <c r="Z495" i="4" s="1"/>
  <c r="W495" i="4"/>
  <c r="U495" i="4"/>
  <c r="T495" i="4"/>
  <c r="R495" i="4"/>
  <c r="Q495" i="4"/>
  <c r="P495" i="4"/>
  <c r="N495" i="4"/>
  <c r="M495" i="4"/>
  <c r="Y494" i="4"/>
  <c r="W494" i="4"/>
  <c r="U494" i="4"/>
  <c r="T494" i="4"/>
  <c r="R494" i="4"/>
  <c r="Q494" i="4"/>
  <c r="P494" i="4"/>
  <c r="N494" i="4"/>
  <c r="M494" i="4"/>
  <c r="Y493" i="4"/>
  <c r="Z493" i="4" s="1"/>
  <c r="W493" i="4"/>
  <c r="U493" i="4"/>
  <c r="T493" i="4"/>
  <c r="R493" i="4"/>
  <c r="Q493" i="4"/>
  <c r="P493" i="4"/>
  <c r="N493" i="4"/>
  <c r="M493" i="4"/>
  <c r="Y492" i="4"/>
  <c r="W492" i="4"/>
  <c r="U492" i="4"/>
  <c r="T492" i="4"/>
  <c r="R492" i="4"/>
  <c r="Q492" i="4"/>
  <c r="P492" i="4"/>
  <c r="N492" i="4"/>
  <c r="M492" i="4"/>
  <c r="Y491" i="4"/>
  <c r="Z491" i="4" s="1"/>
  <c r="W491" i="4"/>
  <c r="U491" i="4"/>
  <c r="T491" i="4"/>
  <c r="R491" i="4"/>
  <c r="Q491" i="4"/>
  <c r="P491" i="4"/>
  <c r="N491" i="4"/>
  <c r="M491" i="4"/>
  <c r="Y490" i="4"/>
  <c r="W490" i="4"/>
  <c r="U490" i="4"/>
  <c r="T490" i="4"/>
  <c r="R490" i="4"/>
  <c r="Q490" i="4"/>
  <c r="P490" i="4"/>
  <c r="N490" i="4"/>
  <c r="M490" i="4"/>
  <c r="Y489" i="4"/>
  <c r="Z489" i="4" s="1"/>
  <c r="W489" i="4"/>
  <c r="U489" i="4"/>
  <c r="T489" i="4"/>
  <c r="R489" i="4"/>
  <c r="Q489" i="4"/>
  <c r="P489" i="4"/>
  <c r="N489" i="4"/>
  <c r="M489" i="4"/>
  <c r="Y488" i="4"/>
  <c r="Z488" i="4" s="1"/>
  <c r="W488" i="4"/>
  <c r="U488" i="4"/>
  <c r="T488" i="4"/>
  <c r="R488" i="4"/>
  <c r="Q488" i="4"/>
  <c r="P488" i="4"/>
  <c r="N488" i="4"/>
  <c r="M488" i="4"/>
  <c r="Y487" i="4"/>
  <c r="Z487" i="4" s="1"/>
  <c r="W487" i="4"/>
  <c r="U487" i="4"/>
  <c r="T487" i="4"/>
  <c r="R487" i="4"/>
  <c r="Q487" i="4"/>
  <c r="P487" i="4"/>
  <c r="N487" i="4"/>
  <c r="M487" i="4"/>
  <c r="Y486" i="4"/>
  <c r="W486" i="4"/>
  <c r="U486" i="4"/>
  <c r="T486" i="4"/>
  <c r="R486" i="4"/>
  <c r="Q486" i="4"/>
  <c r="P486" i="4"/>
  <c r="N486" i="4"/>
  <c r="M486" i="4"/>
  <c r="Y485" i="4"/>
  <c r="Z485" i="4" s="1"/>
  <c r="W485" i="4"/>
  <c r="U485" i="4"/>
  <c r="T485" i="4"/>
  <c r="R485" i="4"/>
  <c r="Q485" i="4"/>
  <c r="P485" i="4"/>
  <c r="N485" i="4"/>
  <c r="M485" i="4"/>
  <c r="Y484" i="4"/>
  <c r="Z484" i="4" s="1"/>
  <c r="W484" i="4"/>
  <c r="U484" i="4"/>
  <c r="T484" i="4"/>
  <c r="R484" i="4"/>
  <c r="Q484" i="4"/>
  <c r="P484" i="4"/>
  <c r="N484" i="4"/>
  <c r="M484" i="4"/>
  <c r="Y483" i="4"/>
  <c r="Z483" i="4" s="1"/>
  <c r="W483" i="4"/>
  <c r="U483" i="4"/>
  <c r="T483" i="4"/>
  <c r="R483" i="4"/>
  <c r="Q483" i="4"/>
  <c r="P483" i="4"/>
  <c r="N483" i="4"/>
  <c r="M483" i="4"/>
  <c r="Y482" i="4"/>
  <c r="W482" i="4"/>
  <c r="U482" i="4"/>
  <c r="T482" i="4"/>
  <c r="R482" i="4"/>
  <c r="Q482" i="4"/>
  <c r="P482" i="4"/>
  <c r="N482" i="4"/>
  <c r="M482" i="4"/>
  <c r="Y481" i="4"/>
  <c r="Z481" i="4" s="1"/>
  <c r="W481" i="4"/>
  <c r="U481" i="4"/>
  <c r="T481" i="4"/>
  <c r="R481" i="4"/>
  <c r="Q481" i="4"/>
  <c r="P481" i="4"/>
  <c r="N481" i="4"/>
  <c r="M481" i="4"/>
  <c r="Y480" i="4"/>
  <c r="W480" i="4"/>
  <c r="U480" i="4"/>
  <c r="T480" i="4"/>
  <c r="R480" i="4"/>
  <c r="Q480" i="4"/>
  <c r="P480" i="4"/>
  <c r="N480" i="4"/>
  <c r="M480" i="4"/>
  <c r="Y479" i="4"/>
  <c r="Z479" i="4" s="1"/>
  <c r="W479" i="4"/>
  <c r="U479" i="4"/>
  <c r="T479" i="4"/>
  <c r="R479" i="4"/>
  <c r="Q479" i="4"/>
  <c r="P479" i="4"/>
  <c r="N479" i="4"/>
  <c r="M479" i="4"/>
  <c r="Y478" i="4"/>
  <c r="W478" i="4"/>
  <c r="U478" i="4"/>
  <c r="T478" i="4"/>
  <c r="R478" i="4"/>
  <c r="Q478" i="4"/>
  <c r="P478" i="4"/>
  <c r="N478" i="4"/>
  <c r="M478" i="4"/>
  <c r="Y477" i="4"/>
  <c r="Z477" i="4" s="1"/>
  <c r="W477" i="4"/>
  <c r="U477" i="4"/>
  <c r="T477" i="4"/>
  <c r="R477" i="4"/>
  <c r="Q477" i="4"/>
  <c r="P477" i="4"/>
  <c r="N477" i="4"/>
  <c r="M477" i="4"/>
  <c r="Y476" i="4"/>
  <c r="W476" i="4"/>
  <c r="U476" i="4"/>
  <c r="T476" i="4"/>
  <c r="R476" i="4"/>
  <c r="Q476" i="4"/>
  <c r="P476" i="4"/>
  <c r="N476" i="4"/>
  <c r="M476" i="4"/>
  <c r="Y475" i="4"/>
  <c r="Z475" i="4" s="1"/>
  <c r="W475" i="4"/>
  <c r="U475" i="4"/>
  <c r="T475" i="4"/>
  <c r="R475" i="4"/>
  <c r="Q475" i="4"/>
  <c r="P475" i="4"/>
  <c r="N475" i="4"/>
  <c r="M475" i="4"/>
  <c r="Y474" i="4"/>
  <c r="W474" i="4"/>
  <c r="U474" i="4"/>
  <c r="T474" i="4"/>
  <c r="R474" i="4"/>
  <c r="Q474" i="4"/>
  <c r="P474" i="4"/>
  <c r="N474" i="4"/>
  <c r="M474" i="4"/>
  <c r="Y473" i="4"/>
  <c r="Z473" i="4" s="1"/>
  <c r="W473" i="4"/>
  <c r="U473" i="4"/>
  <c r="T473" i="4"/>
  <c r="R473" i="4"/>
  <c r="Q473" i="4"/>
  <c r="P473" i="4"/>
  <c r="N473" i="4"/>
  <c r="M473" i="4"/>
  <c r="Y472" i="4"/>
  <c r="W472" i="4"/>
  <c r="U472" i="4"/>
  <c r="T472" i="4"/>
  <c r="R472" i="4"/>
  <c r="Q472" i="4"/>
  <c r="P472" i="4"/>
  <c r="N472" i="4"/>
  <c r="M472" i="4"/>
  <c r="Y471" i="4"/>
  <c r="Z471" i="4" s="1"/>
  <c r="W471" i="4"/>
  <c r="U471" i="4"/>
  <c r="T471" i="4"/>
  <c r="R471" i="4"/>
  <c r="Q471" i="4"/>
  <c r="P471" i="4"/>
  <c r="N471" i="4"/>
  <c r="M471" i="4"/>
  <c r="Y470" i="4"/>
  <c r="W470" i="4"/>
  <c r="U470" i="4"/>
  <c r="T470" i="4"/>
  <c r="R470" i="4"/>
  <c r="Q470" i="4"/>
  <c r="P470" i="4"/>
  <c r="N470" i="4"/>
  <c r="M470" i="4"/>
  <c r="Y469" i="4"/>
  <c r="W469" i="4"/>
  <c r="U469" i="4"/>
  <c r="T469" i="4"/>
  <c r="R469" i="4"/>
  <c r="Q469" i="4"/>
  <c r="P469" i="4"/>
  <c r="N469" i="4"/>
  <c r="M469" i="4"/>
  <c r="Y468" i="4"/>
  <c r="W468" i="4"/>
  <c r="U468" i="4"/>
  <c r="T468" i="4"/>
  <c r="R468" i="4"/>
  <c r="Q468" i="4"/>
  <c r="P468" i="4"/>
  <c r="N468" i="4"/>
  <c r="M468" i="4"/>
  <c r="Y467" i="4"/>
  <c r="Z467" i="4" s="1"/>
  <c r="W467" i="4"/>
  <c r="U467" i="4"/>
  <c r="T467" i="4"/>
  <c r="R467" i="4"/>
  <c r="Q467" i="4"/>
  <c r="P467" i="4"/>
  <c r="N467" i="4"/>
  <c r="M467" i="4"/>
  <c r="Y466" i="4"/>
  <c r="W466" i="4"/>
  <c r="U466" i="4"/>
  <c r="T466" i="4"/>
  <c r="R466" i="4"/>
  <c r="Q466" i="4"/>
  <c r="P466" i="4"/>
  <c r="N466" i="4"/>
  <c r="M466" i="4"/>
  <c r="Y465" i="4"/>
  <c r="W465" i="4"/>
  <c r="U465" i="4"/>
  <c r="T465" i="4"/>
  <c r="R465" i="4"/>
  <c r="Q465" i="4"/>
  <c r="P465" i="4"/>
  <c r="N465" i="4"/>
  <c r="M465" i="4"/>
  <c r="Y464" i="4"/>
  <c r="Z464" i="4" s="1"/>
  <c r="W464" i="4"/>
  <c r="U464" i="4"/>
  <c r="T464" i="4"/>
  <c r="R464" i="4"/>
  <c r="Q464" i="4"/>
  <c r="P464" i="4"/>
  <c r="N464" i="4"/>
  <c r="M464" i="4"/>
  <c r="Y463" i="4"/>
  <c r="Z463" i="4" s="1"/>
  <c r="W463" i="4"/>
  <c r="U463" i="4"/>
  <c r="T463" i="4"/>
  <c r="R463" i="4"/>
  <c r="Q463" i="4"/>
  <c r="P463" i="4"/>
  <c r="N463" i="4"/>
  <c r="M463" i="4"/>
  <c r="Y462" i="4"/>
  <c r="W462" i="4"/>
  <c r="U462" i="4"/>
  <c r="T462" i="4"/>
  <c r="R462" i="4"/>
  <c r="Q462" i="4"/>
  <c r="P462" i="4"/>
  <c r="N462" i="4"/>
  <c r="M462" i="4"/>
  <c r="Y461" i="4"/>
  <c r="W461" i="4"/>
  <c r="U461" i="4"/>
  <c r="T461" i="4"/>
  <c r="R461" i="4"/>
  <c r="Q461" i="4"/>
  <c r="P461" i="4"/>
  <c r="N461" i="4"/>
  <c r="M461" i="4"/>
  <c r="Y460" i="4"/>
  <c r="W460" i="4"/>
  <c r="U460" i="4"/>
  <c r="T460" i="4"/>
  <c r="R460" i="4"/>
  <c r="Q460" i="4"/>
  <c r="P460" i="4"/>
  <c r="N460" i="4"/>
  <c r="M460" i="4"/>
  <c r="Y459" i="4"/>
  <c r="Z459" i="4" s="1"/>
  <c r="W459" i="4"/>
  <c r="U459" i="4"/>
  <c r="T459" i="4"/>
  <c r="R459" i="4"/>
  <c r="Q459" i="4"/>
  <c r="P459" i="4"/>
  <c r="N459" i="4"/>
  <c r="M459" i="4"/>
  <c r="Y458" i="4"/>
  <c r="W458" i="4"/>
  <c r="U458" i="4"/>
  <c r="T458" i="4"/>
  <c r="R458" i="4"/>
  <c r="Q458" i="4"/>
  <c r="P458" i="4"/>
  <c r="N458" i="4"/>
  <c r="M458" i="4"/>
  <c r="Y457" i="4"/>
  <c r="W457" i="4"/>
  <c r="U457" i="4"/>
  <c r="T457" i="4"/>
  <c r="R457" i="4"/>
  <c r="Q457" i="4"/>
  <c r="P457" i="4"/>
  <c r="N457" i="4"/>
  <c r="M457" i="4"/>
  <c r="Y456" i="4"/>
  <c r="W456" i="4"/>
  <c r="U456" i="4"/>
  <c r="T456" i="4"/>
  <c r="R456" i="4"/>
  <c r="Q456" i="4"/>
  <c r="P456" i="4"/>
  <c r="N456" i="4"/>
  <c r="M456" i="4"/>
  <c r="Y455" i="4"/>
  <c r="Z455" i="4" s="1"/>
  <c r="W455" i="4"/>
  <c r="U455" i="4"/>
  <c r="T455" i="4"/>
  <c r="R455" i="4"/>
  <c r="Q455" i="4"/>
  <c r="P455" i="4"/>
  <c r="N455" i="4"/>
  <c r="M455" i="4"/>
  <c r="Y454" i="4"/>
  <c r="W454" i="4"/>
  <c r="U454" i="4"/>
  <c r="T454" i="4"/>
  <c r="R454" i="4"/>
  <c r="Q454" i="4"/>
  <c r="P454" i="4"/>
  <c r="N454" i="4"/>
  <c r="M454" i="4"/>
  <c r="Y453" i="4"/>
  <c r="W453" i="4"/>
  <c r="U453" i="4"/>
  <c r="T453" i="4"/>
  <c r="R453" i="4"/>
  <c r="Q453" i="4"/>
  <c r="P453" i="4"/>
  <c r="N453" i="4"/>
  <c r="M453" i="4"/>
  <c r="Y452" i="4"/>
  <c r="W452" i="4"/>
  <c r="U452" i="4"/>
  <c r="T452" i="4"/>
  <c r="R452" i="4"/>
  <c r="Q452" i="4"/>
  <c r="P452" i="4"/>
  <c r="N452" i="4"/>
  <c r="M452" i="4"/>
  <c r="Y451" i="4"/>
  <c r="Z451" i="4" s="1"/>
  <c r="W451" i="4"/>
  <c r="U451" i="4"/>
  <c r="T451" i="4"/>
  <c r="R451" i="4"/>
  <c r="Q451" i="4"/>
  <c r="P451" i="4"/>
  <c r="N451" i="4"/>
  <c r="M451" i="4"/>
  <c r="Y450" i="4"/>
  <c r="W450" i="4"/>
  <c r="U450" i="4"/>
  <c r="T450" i="4"/>
  <c r="R450" i="4"/>
  <c r="Q450" i="4"/>
  <c r="P450" i="4"/>
  <c r="N450" i="4"/>
  <c r="M450" i="4"/>
  <c r="Y449" i="4"/>
  <c r="W449" i="4"/>
  <c r="U449" i="4"/>
  <c r="T449" i="4"/>
  <c r="R449" i="4"/>
  <c r="Q449" i="4"/>
  <c r="P449" i="4"/>
  <c r="N449" i="4"/>
  <c r="M449" i="4"/>
  <c r="Y448" i="4"/>
  <c r="Z448" i="4" s="1"/>
  <c r="W448" i="4"/>
  <c r="U448" i="4"/>
  <c r="T448" i="4"/>
  <c r="R448" i="4"/>
  <c r="Q448" i="4"/>
  <c r="P448" i="4"/>
  <c r="N448" i="4"/>
  <c r="M448" i="4"/>
  <c r="Y447" i="4"/>
  <c r="Z447" i="4" s="1"/>
  <c r="W447" i="4"/>
  <c r="U447" i="4"/>
  <c r="T447" i="4"/>
  <c r="R447" i="4"/>
  <c r="Q447" i="4"/>
  <c r="P447" i="4"/>
  <c r="N447" i="4"/>
  <c r="M447" i="4"/>
  <c r="Y446" i="4"/>
  <c r="W446" i="4"/>
  <c r="U446" i="4"/>
  <c r="T446" i="4"/>
  <c r="R446" i="4"/>
  <c r="Q446" i="4"/>
  <c r="P446" i="4"/>
  <c r="N446" i="4"/>
  <c r="M446" i="4"/>
  <c r="Y445" i="4"/>
  <c r="Z445" i="4" s="1"/>
  <c r="W445" i="4"/>
  <c r="U445" i="4"/>
  <c r="T445" i="4"/>
  <c r="R445" i="4"/>
  <c r="Q445" i="4"/>
  <c r="P445" i="4"/>
  <c r="N445" i="4"/>
  <c r="M445" i="4"/>
  <c r="Y444" i="4"/>
  <c r="W444" i="4"/>
  <c r="U444" i="4"/>
  <c r="T444" i="4"/>
  <c r="R444" i="4"/>
  <c r="Q444" i="4"/>
  <c r="P444" i="4"/>
  <c r="N444" i="4"/>
  <c r="M444" i="4"/>
  <c r="Y443" i="4"/>
  <c r="Z443" i="4" s="1"/>
  <c r="W443" i="4"/>
  <c r="U443" i="4"/>
  <c r="T443" i="4"/>
  <c r="R443" i="4"/>
  <c r="Q443" i="4"/>
  <c r="P443" i="4"/>
  <c r="N443" i="4"/>
  <c r="M443" i="4"/>
  <c r="Y442" i="4"/>
  <c r="W442" i="4"/>
  <c r="U442" i="4"/>
  <c r="T442" i="4"/>
  <c r="R442" i="4"/>
  <c r="Q442" i="4"/>
  <c r="P442" i="4"/>
  <c r="N442" i="4"/>
  <c r="M442" i="4"/>
  <c r="Y441" i="4"/>
  <c r="W441" i="4"/>
  <c r="U441" i="4"/>
  <c r="T441" i="4"/>
  <c r="R441" i="4"/>
  <c r="Q441" i="4"/>
  <c r="P441" i="4"/>
  <c r="N441" i="4"/>
  <c r="M441" i="4"/>
  <c r="Y440" i="4"/>
  <c r="W440" i="4"/>
  <c r="U440" i="4"/>
  <c r="T440" i="4"/>
  <c r="R440" i="4"/>
  <c r="Q440" i="4"/>
  <c r="P440" i="4"/>
  <c r="N440" i="4"/>
  <c r="M440" i="4"/>
  <c r="Y439" i="4"/>
  <c r="Z439" i="4" s="1"/>
  <c r="W439" i="4"/>
  <c r="U439" i="4"/>
  <c r="T439" i="4"/>
  <c r="R439" i="4"/>
  <c r="Q439" i="4"/>
  <c r="P439" i="4"/>
  <c r="N439" i="4"/>
  <c r="M439" i="4"/>
  <c r="Y438" i="4"/>
  <c r="W438" i="4"/>
  <c r="U438" i="4"/>
  <c r="T438" i="4"/>
  <c r="R438" i="4"/>
  <c r="Q438" i="4"/>
  <c r="P438" i="4"/>
  <c r="N438" i="4"/>
  <c r="M438" i="4"/>
  <c r="Y437" i="4"/>
  <c r="W437" i="4"/>
  <c r="U437" i="4"/>
  <c r="T437" i="4"/>
  <c r="R437" i="4"/>
  <c r="Q437" i="4"/>
  <c r="P437" i="4"/>
  <c r="N437" i="4"/>
  <c r="M437" i="4"/>
  <c r="Y436" i="4"/>
  <c r="W436" i="4"/>
  <c r="U436" i="4"/>
  <c r="T436" i="4"/>
  <c r="R436" i="4"/>
  <c r="Q436" i="4"/>
  <c r="P436" i="4"/>
  <c r="N436" i="4"/>
  <c r="M436" i="4"/>
  <c r="Y435" i="4"/>
  <c r="Z435" i="4" s="1"/>
  <c r="W435" i="4"/>
  <c r="U435" i="4"/>
  <c r="T435" i="4"/>
  <c r="R435" i="4"/>
  <c r="Q435" i="4"/>
  <c r="P435" i="4"/>
  <c r="N435" i="4"/>
  <c r="M435" i="4"/>
  <c r="Y434" i="4"/>
  <c r="W434" i="4"/>
  <c r="U434" i="4"/>
  <c r="T434" i="4"/>
  <c r="R434" i="4"/>
  <c r="Q434" i="4"/>
  <c r="P434" i="4"/>
  <c r="N434" i="4"/>
  <c r="M434" i="4"/>
  <c r="Y433" i="4"/>
  <c r="W433" i="4"/>
  <c r="U433" i="4"/>
  <c r="T433" i="4"/>
  <c r="R433" i="4"/>
  <c r="Q433" i="4"/>
  <c r="P433" i="4"/>
  <c r="N433" i="4"/>
  <c r="M433" i="4"/>
  <c r="Y432" i="4"/>
  <c r="Z432" i="4" s="1"/>
  <c r="W432" i="4"/>
  <c r="U432" i="4"/>
  <c r="T432" i="4"/>
  <c r="R432" i="4"/>
  <c r="Q432" i="4"/>
  <c r="P432" i="4"/>
  <c r="N432" i="4"/>
  <c r="M432" i="4"/>
  <c r="Y431" i="4"/>
  <c r="Z431" i="4" s="1"/>
  <c r="W431" i="4"/>
  <c r="U431" i="4"/>
  <c r="T431" i="4"/>
  <c r="R431" i="4"/>
  <c r="Q431" i="4"/>
  <c r="P431" i="4"/>
  <c r="N431" i="4"/>
  <c r="M431" i="4"/>
  <c r="Y430" i="4"/>
  <c r="W430" i="4"/>
  <c r="U430" i="4"/>
  <c r="T430" i="4"/>
  <c r="R430" i="4"/>
  <c r="Q430" i="4"/>
  <c r="P430" i="4"/>
  <c r="N430" i="4"/>
  <c r="M430" i="4"/>
  <c r="Y429" i="4"/>
  <c r="Z429" i="4" s="1"/>
  <c r="W429" i="4"/>
  <c r="U429" i="4"/>
  <c r="T429" i="4"/>
  <c r="R429" i="4"/>
  <c r="Q429" i="4"/>
  <c r="P429" i="4"/>
  <c r="N429" i="4"/>
  <c r="M429" i="4"/>
  <c r="Y428" i="4"/>
  <c r="Z428" i="4" s="1"/>
  <c r="W428" i="4"/>
  <c r="U428" i="4"/>
  <c r="T428" i="4"/>
  <c r="R428" i="4"/>
  <c r="Q428" i="4"/>
  <c r="P428" i="4"/>
  <c r="N428" i="4"/>
  <c r="M428" i="4"/>
  <c r="Y427" i="4"/>
  <c r="Z427" i="4" s="1"/>
  <c r="W427" i="4"/>
  <c r="U427" i="4"/>
  <c r="T427" i="4"/>
  <c r="R427" i="4"/>
  <c r="Q427" i="4"/>
  <c r="P427" i="4"/>
  <c r="N427" i="4"/>
  <c r="M427" i="4"/>
  <c r="Y426" i="4"/>
  <c r="W426" i="4"/>
  <c r="U426" i="4"/>
  <c r="T426" i="4"/>
  <c r="R426" i="4"/>
  <c r="Q426" i="4"/>
  <c r="P426" i="4"/>
  <c r="N426" i="4"/>
  <c r="M426" i="4"/>
  <c r="Y425" i="4"/>
  <c r="Z425" i="4" s="1"/>
  <c r="W425" i="4"/>
  <c r="U425" i="4"/>
  <c r="T425" i="4"/>
  <c r="R425" i="4"/>
  <c r="Q425" i="4"/>
  <c r="P425" i="4"/>
  <c r="N425" i="4"/>
  <c r="M425" i="4"/>
  <c r="Y424" i="4"/>
  <c r="W424" i="4"/>
  <c r="U424" i="4"/>
  <c r="T424" i="4"/>
  <c r="R424" i="4"/>
  <c r="Q424" i="4"/>
  <c r="P424" i="4"/>
  <c r="N424" i="4"/>
  <c r="M424" i="4"/>
  <c r="Y423" i="4"/>
  <c r="Z423" i="4" s="1"/>
  <c r="W423" i="4"/>
  <c r="U423" i="4"/>
  <c r="T423" i="4"/>
  <c r="R423" i="4"/>
  <c r="Q423" i="4"/>
  <c r="P423" i="4"/>
  <c r="N423" i="4"/>
  <c r="M423" i="4"/>
  <c r="Y422" i="4"/>
  <c r="W422" i="4"/>
  <c r="U422" i="4"/>
  <c r="T422" i="4"/>
  <c r="R422" i="4"/>
  <c r="Q422" i="4"/>
  <c r="P422" i="4"/>
  <c r="N422" i="4"/>
  <c r="M422" i="4"/>
  <c r="Y421" i="4"/>
  <c r="W421" i="4"/>
  <c r="U421" i="4"/>
  <c r="T421" i="4"/>
  <c r="R421" i="4"/>
  <c r="Q421" i="4"/>
  <c r="P421" i="4"/>
  <c r="N421" i="4"/>
  <c r="M421" i="4"/>
  <c r="Y420" i="4"/>
  <c r="W420" i="4"/>
  <c r="U420" i="4"/>
  <c r="T420" i="4"/>
  <c r="R420" i="4"/>
  <c r="Q420" i="4"/>
  <c r="P420" i="4"/>
  <c r="N420" i="4"/>
  <c r="M420" i="4"/>
  <c r="Y419" i="4"/>
  <c r="Z419" i="4" s="1"/>
  <c r="W419" i="4"/>
  <c r="U419" i="4"/>
  <c r="T419" i="4"/>
  <c r="R419" i="4"/>
  <c r="Q419" i="4"/>
  <c r="P419" i="4"/>
  <c r="N419" i="4"/>
  <c r="M419" i="4"/>
  <c r="Y418" i="4"/>
  <c r="W418" i="4"/>
  <c r="U418" i="4"/>
  <c r="T418" i="4"/>
  <c r="R418" i="4"/>
  <c r="Q418" i="4"/>
  <c r="P418" i="4"/>
  <c r="N418" i="4"/>
  <c r="M418" i="4"/>
  <c r="Y417" i="4"/>
  <c r="W417" i="4"/>
  <c r="U417" i="4"/>
  <c r="T417" i="4"/>
  <c r="R417" i="4"/>
  <c r="Q417" i="4"/>
  <c r="P417" i="4"/>
  <c r="N417" i="4"/>
  <c r="M417" i="4"/>
  <c r="Y416" i="4"/>
  <c r="W416" i="4"/>
  <c r="U416" i="4"/>
  <c r="T416" i="4"/>
  <c r="R416" i="4"/>
  <c r="Q416" i="4"/>
  <c r="P416" i="4"/>
  <c r="N416" i="4"/>
  <c r="M416" i="4"/>
  <c r="Y415" i="4"/>
  <c r="Z415" i="4" s="1"/>
  <c r="W415" i="4"/>
  <c r="U415" i="4"/>
  <c r="T415" i="4"/>
  <c r="R415" i="4"/>
  <c r="Q415" i="4"/>
  <c r="P415" i="4"/>
  <c r="N415" i="4"/>
  <c r="M415" i="4"/>
  <c r="Y414" i="4"/>
  <c r="W414" i="4"/>
  <c r="U414" i="4"/>
  <c r="T414" i="4"/>
  <c r="R414" i="4"/>
  <c r="Q414" i="4"/>
  <c r="P414" i="4"/>
  <c r="N414" i="4"/>
  <c r="M414" i="4"/>
  <c r="Y413" i="4"/>
  <c r="W413" i="4"/>
  <c r="U413" i="4"/>
  <c r="T413" i="4"/>
  <c r="R413" i="4"/>
  <c r="Q413" i="4"/>
  <c r="P413" i="4"/>
  <c r="N413" i="4"/>
  <c r="M413" i="4"/>
  <c r="Y412" i="4"/>
  <c r="W412" i="4"/>
  <c r="U412" i="4"/>
  <c r="T412" i="4"/>
  <c r="R412" i="4"/>
  <c r="Q412" i="4"/>
  <c r="P412" i="4"/>
  <c r="N412" i="4"/>
  <c r="M412" i="4"/>
  <c r="Y411" i="4"/>
  <c r="Z411" i="4" s="1"/>
  <c r="W411" i="4"/>
  <c r="U411" i="4"/>
  <c r="T411" i="4"/>
  <c r="R411" i="4"/>
  <c r="Q411" i="4"/>
  <c r="P411" i="4"/>
  <c r="N411" i="4"/>
  <c r="M411" i="4"/>
  <c r="Y410" i="4"/>
  <c r="W410" i="4"/>
  <c r="U410" i="4"/>
  <c r="T410" i="4"/>
  <c r="R410" i="4"/>
  <c r="Q410" i="4"/>
  <c r="P410" i="4"/>
  <c r="N410" i="4"/>
  <c r="M410" i="4"/>
  <c r="Y409" i="4"/>
  <c r="W409" i="4"/>
  <c r="U409" i="4"/>
  <c r="T409" i="4"/>
  <c r="R409" i="4"/>
  <c r="Q409" i="4"/>
  <c r="P409" i="4"/>
  <c r="N409" i="4"/>
  <c r="M409" i="4"/>
  <c r="Y408" i="4"/>
  <c r="W408" i="4"/>
  <c r="U408" i="4"/>
  <c r="T408" i="4"/>
  <c r="R408" i="4"/>
  <c r="Q408" i="4"/>
  <c r="P408" i="4"/>
  <c r="N408" i="4"/>
  <c r="M408" i="4"/>
  <c r="Y407" i="4"/>
  <c r="Z407" i="4" s="1"/>
  <c r="W407" i="4"/>
  <c r="U407" i="4"/>
  <c r="T407" i="4"/>
  <c r="R407" i="4"/>
  <c r="Q407" i="4"/>
  <c r="P407" i="4"/>
  <c r="N407" i="4"/>
  <c r="M407" i="4"/>
  <c r="Y406" i="4"/>
  <c r="W406" i="4"/>
  <c r="U406" i="4"/>
  <c r="T406" i="4"/>
  <c r="R406" i="4"/>
  <c r="Q406" i="4"/>
  <c r="P406" i="4"/>
  <c r="N406" i="4"/>
  <c r="M406" i="4"/>
  <c r="Y405" i="4"/>
  <c r="W405" i="4"/>
  <c r="U405" i="4"/>
  <c r="T405" i="4"/>
  <c r="R405" i="4"/>
  <c r="Q405" i="4"/>
  <c r="P405" i="4"/>
  <c r="N405" i="4"/>
  <c r="M405" i="4"/>
  <c r="Y404" i="4"/>
  <c r="W404" i="4"/>
  <c r="U404" i="4"/>
  <c r="T404" i="4"/>
  <c r="R404" i="4"/>
  <c r="Q404" i="4"/>
  <c r="P404" i="4"/>
  <c r="N404" i="4"/>
  <c r="M404" i="4"/>
  <c r="Y403" i="4"/>
  <c r="Z403" i="4" s="1"/>
  <c r="W403" i="4"/>
  <c r="U403" i="4"/>
  <c r="T403" i="4"/>
  <c r="R403" i="4"/>
  <c r="Q403" i="4"/>
  <c r="P403" i="4"/>
  <c r="N403" i="4"/>
  <c r="M403" i="4"/>
  <c r="Y402" i="4"/>
  <c r="W402" i="4"/>
  <c r="U402" i="4"/>
  <c r="T402" i="4"/>
  <c r="R402" i="4"/>
  <c r="Q402" i="4"/>
  <c r="P402" i="4"/>
  <c r="N402" i="4"/>
  <c r="M402" i="4"/>
  <c r="Y401" i="4"/>
  <c r="W401" i="4"/>
  <c r="U401" i="4"/>
  <c r="T401" i="4"/>
  <c r="R401" i="4"/>
  <c r="Q401" i="4"/>
  <c r="P401" i="4"/>
  <c r="N401" i="4"/>
  <c r="M401" i="4"/>
  <c r="Y400" i="4"/>
  <c r="Z400" i="4" s="1"/>
  <c r="W400" i="4"/>
  <c r="U400" i="4"/>
  <c r="T400" i="4"/>
  <c r="R400" i="4"/>
  <c r="Q400" i="4"/>
  <c r="P400" i="4"/>
  <c r="N400" i="4"/>
  <c r="M400" i="4"/>
  <c r="Y399" i="4"/>
  <c r="Z399" i="4" s="1"/>
  <c r="W399" i="4"/>
  <c r="U399" i="4"/>
  <c r="T399" i="4"/>
  <c r="R399" i="4"/>
  <c r="Q399" i="4"/>
  <c r="P399" i="4"/>
  <c r="N399" i="4"/>
  <c r="M399" i="4"/>
  <c r="Y398" i="4"/>
  <c r="W398" i="4"/>
  <c r="U398" i="4"/>
  <c r="T398" i="4"/>
  <c r="R398" i="4"/>
  <c r="Q398" i="4"/>
  <c r="P398" i="4"/>
  <c r="N398" i="4"/>
  <c r="M398" i="4"/>
  <c r="Y397" i="4"/>
  <c r="Z397" i="4" s="1"/>
  <c r="W397" i="4"/>
  <c r="U397" i="4"/>
  <c r="T397" i="4"/>
  <c r="R397" i="4"/>
  <c r="Q397" i="4"/>
  <c r="P397" i="4"/>
  <c r="N397" i="4"/>
  <c r="M397" i="4"/>
  <c r="Y396" i="4"/>
  <c r="W396" i="4"/>
  <c r="U396" i="4"/>
  <c r="T396" i="4"/>
  <c r="R396" i="4"/>
  <c r="Q396" i="4"/>
  <c r="P396" i="4"/>
  <c r="N396" i="4"/>
  <c r="M396" i="4"/>
  <c r="Y395" i="4"/>
  <c r="Z395" i="4" s="1"/>
  <c r="W395" i="4"/>
  <c r="U395" i="4"/>
  <c r="T395" i="4"/>
  <c r="R395" i="4"/>
  <c r="Q395" i="4"/>
  <c r="P395" i="4"/>
  <c r="N395" i="4"/>
  <c r="M395" i="4"/>
  <c r="Y394" i="4"/>
  <c r="W394" i="4"/>
  <c r="U394" i="4"/>
  <c r="T394" i="4"/>
  <c r="R394" i="4"/>
  <c r="Q394" i="4"/>
  <c r="P394" i="4"/>
  <c r="N394" i="4"/>
  <c r="M394" i="4"/>
  <c r="Y393" i="4"/>
  <c r="Z393" i="4" s="1"/>
  <c r="W393" i="4"/>
  <c r="U393" i="4"/>
  <c r="T393" i="4"/>
  <c r="R393" i="4"/>
  <c r="Q393" i="4"/>
  <c r="P393" i="4"/>
  <c r="N393" i="4"/>
  <c r="M393" i="4"/>
  <c r="Y392" i="4"/>
  <c r="W392" i="4"/>
  <c r="U392" i="4"/>
  <c r="T392" i="4"/>
  <c r="R392" i="4"/>
  <c r="Q392" i="4"/>
  <c r="P392" i="4"/>
  <c r="N392" i="4"/>
  <c r="M392" i="4"/>
  <c r="Y391" i="4"/>
  <c r="Z391" i="4" s="1"/>
  <c r="W391" i="4"/>
  <c r="U391" i="4"/>
  <c r="T391" i="4"/>
  <c r="R391" i="4"/>
  <c r="Q391" i="4"/>
  <c r="P391" i="4"/>
  <c r="N391" i="4"/>
  <c r="M391" i="4"/>
  <c r="Y390" i="4"/>
  <c r="W390" i="4"/>
  <c r="U390" i="4"/>
  <c r="T390" i="4"/>
  <c r="R390" i="4"/>
  <c r="Q390" i="4"/>
  <c r="P390" i="4"/>
  <c r="N390" i="4"/>
  <c r="M390" i="4"/>
  <c r="Y389" i="4"/>
  <c r="Z389" i="4" s="1"/>
  <c r="W389" i="4"/>
  <c r="U389" i="4"/>
  <c r="T389" i="4"/>
  <c r="R389" i="4"/>
  <c r="Q389" i="4"/>
  <c r="P389" i="4"/>
  <c r="N389" i="4"/>
  <c r="M389" i="4"/>
  <c r="Y388" i="4"/>
  <c r="W388" i="4"/>
  <c r="U388" i="4"/>
  <c r="T388" i="4"/>
  <c r="R388" i="4"/>
  <c r="Q388" i="4"/>
  <c r="P388" i="4"/>
  <c r="N388" i="4"/>
  <c r="M388" i="4"/>
  <c r="Y387" i="4"/>
  <c r="Z387" i="4" s="1"/>
  <c r="W387" i="4"/>
  <c r="U387" i="4"/>
  <c r="T387" i="4"/>
  <c r="R387" i="4"/>
  <c r="Q387" i="4"/>
  <c r="P387" i="4"/>
  <c r="N387" i="4"/>
  <c r="M387" i="4"/>
  <c r="Y386" i="4"/>
  <c r="W386" i="4"/>
  <c r="U386" i="4"/>
  <c r="T386" i="4"/>
  <c r="R386" i="4"/>
  <c r="Q386" i="4"/>
  <c r="P386" i="4"/>
  <c r="N386" i="4"/>
  <c r="M386" i="4"/>
  <c r="Y385" i="4"/>
  <c r="W385" i="4"/>
  <c r="U385" i="4"/>
  <c r="T385" i="4"/>
  <c r="R385" i="4"/>
  <c r="Q385" i="4"/>
  <c r="P385" i="4"/>
  <c r="N385" i="4"/>
  <c r="M385" i="4"/>
  <c r="Y384" i="4"/>
  <c r="Z384" i="4" s="1"/>
  <c r="W384" i="4"/>
  <c r="U384" i="4"/>
  <c r="T384" i="4"/>
  <c r="R384" i="4"/>
  <c r="Q384" i="4"/>
  <c r="P384" i="4"/>
  <c r="N384" i="4"/>
  <c r="M384" i="4"/>
  <c r="Y383" i="4"/>
  <c r="Z383" i="4" s="1"/>
  <c r="W383" i="4"/>
  <c r="U383" i="4"/>
  <c r="T383" i="4"/>
  <c r="R383" i="4"/>
  <c r="Q383" i="4"/>
  <c r="P383" i="4"/>
  <c r="N383" i="4"/>
  <c r="M383" i="4"/>
  <c r="Y382" i="4"/>
  <c r="W382" i="4"/>
  <c r="U382" i="4"/>
  <c r="T382" i="4"/>
  <c r="R382" i="4"/>
  <c r="Q382" i="4"/>
  <c r="P382" i="4"/>
  <c r="N382" i="4"/>
  <c r="M382" i="4"/>
  <c r="Y381" i="4"/>
  <c r="Z381" i="4" s="1"/>
  <c r="W381" i="4"/>
  <c r="U381" i="4"/>
  <c r="T381" i="4"/>
  <c r="R381" i="4"/>
  <c r="Q381" i="4"/>
  <c r="P381" i="4"/>
  <c r="N381" i="4"/>
  <c r="M381" i="4"/>
  <c r="Y380" i="4"/>
  <c r="W380" i="4"/>
  <c r="U380" i="4"/>
  <c r="T380" i="4"/>
  <c r="R380" i="4"/>
  <c r="Q380" i="4"/>
  <c r="P380" i="4"/>
  <c r="N380" i="4"/>
  <c r="M380" i="4"/>
  <c r="Y379" i="4"/>
  <c r="Z379" i="4" s="1"/>
  <c r="W379" i="4"/>
  <c r="U379" i="4"/>
  <c r="T379" i="4"/>
  <c r="R379" i="4"/>
  <c r="Q379" i="4"/>
  <c r="P379" i="4"/>
  <c r="N379" i="4"/>
  <c r="M379" i="4"/>
  <c r="Y378" i="4"/>
  <c r="W378" i="4"/>
  <c r="U378" i="4"/>
  <c r="T378" i="4"/>
  <c r="R378" i="4"/>
  <c r="Q378" i="4"/>
  <c r="P378" i="4"/>
  <c r="N378" i="4"/>
  <c r="M378" i="4"/>
  <c r="Y377" i="4"/>
  <c r="W377" i="4"/>
  <c r="U377" i="4"/>
  <c r="T377" i="4"/>
  <c r="R377" i="4"/>
  <c r="Q377" i="4"/>
  <c r="P377" i="4"/>
  <c r="N377" i="4"/>
  <c r="M377" i="4"/>
  <c r="Y376" i="4"/>
  <c r="Z376" i="4" s="1"/>
  <c r="W376" i="4"/>
  <c r="U376" i="4"/>
  <c r="T376" i="4"/>
  <c r="R376" i="4"/>
  <c r="Q376" i="4"/>
  <c r="P376" i="4"/>
  <c r="N376" i="4"/>
  <c r="M376" i="4"/>
  <c r="Y375" i="4"/>
  <c r="Z375" i="4" s="1"/>
  <c r="W375" i="4"/>
  <c r="U375" i="4"/>
  <c r="T375" i="4"/>
  <c r="R375" i="4"/>
  <c r="Q375" i="4"/>
  <c r="P375" i="4"/>
  <c r="N375" i="4"/>
  <c r="M375" i="4"/>
  <c r="Y374" i="4"/>
  <c r="W374" i="4"/>
  <c r="U374" i="4"/>
  <c r="T374" i="4"/>
  <c r="R374" i="4"/>
  <c r="Q374" i="4"/>
  <c r="P374" i="4"/>
  <c r="N374" i="4"/>
  <c r="M374" i="4"/>
  <c r="Y373" i="4"/>
  <c r="Z373" i="4" s="1"/>
  <c r="W373" i="4"/>
  <c r="U373" i="4"/>
  <c r="T373" i="4"/>
  <c r="R373" i="4"/>
  <c r="Q373" i="4"/>
  <c r="P373" i="4"/>
  <c r="N373" i="4"/>
  <c r="M373" i="4"/>
  <c r="Y372" i="4"/>
  <c r="W372" i="4"/>
  <c r="U372" i="4"/>
  <c r="T372" i="4"/>
  <c r="R372" i="4"/>
  <c r="Q372" i="4"/>
  <c r="P372" i="4"/>
  <c r="N372" i="4"/>
  <c r="M372" i="4"/>
  <c r="Y371" i="4"/>
  <c r="Z371" i="4" s="1"/>
  <c r="W371" i="4"/>
  <c r="U371" i="4"/>
  <c r="T371" i="4"/>
  <c r="R371" i="4"/>
  <c r="Q371" i="4"/>
  <c r="P371" i="4"/>
  <c r="N371" i="4"/>
  <c r="M371" i="4"/>
  <c r="Y370" i="4"/>
  <c r="W370" i="4"/>
  <c r="U370" i="4"/>
  <c r="T370" i="4"/>
  <c r="R370" i="4"/>
  <c r="Q370" i="4"/>
  <c r="P370" i="4"/>
  <c r="N370" i="4"/>
  <c r="M370" i="4"/>
  <c r="Y369" i="4"/>
  <c r="Z369" i="4" s="1"/>
  <c r="W369" i="4"/>
  <c r="U369" i="4"/>
  <c r="T369" i="4"/>
  <c r="R369" i="4"/>
  <c r="Q369" i="4"/>
  <c r="P369" i="4"/>
  <c r="N369" i="4"/>
  <c r="M369" i="4"/>
  <c r="Y368" i="4"/>
  <c r="Z368" i="4" s="1"/>
  <c r="W368" i="4"/>
  <c r="U368" i="4"/>
  <c r="T368" i="4"/>
  <c r="R368" i="4"/>
  <c r="Q368" i="4"/>
  <c r="P368" i="4"/>
  <c r="N368" i="4"/>
  <c r="M368" i="4"/>
  <c r="Y367" i="4"/>
  <c r="Z367" i="4" s="1"/>
  <c r="W367" i="4"/>
  <c r="U367" i="4"/>
  <c r="T367" i="4"/>
  <c r="R367" i="4"/>
  <c r="Q367" i="4"/>
  <c r="P367" i="4"/>
  <c r="N367" i="4"/>
  <c r="M367" i="4"/>
  <c r="Y366" i="4"/>
  <c r="W366" i="4"/>
  <c r="U366" i="4"/>
  <c r="T366" i="4"/>
  <c r="R366" i="4"/>
  <c r="Q366" i="4"/>
  <c r="P366" i="4"/>
  <c r="N366" i="4"/>
  <c r="M366" i="4"/>
  <c r="Y365" i="4"/>
  <c r="Z365" i="4" s="1"/>
  <c r="W365" i="4"/>
  <c r="U365" i="4"/>
  <c r="T365" i="4"/>
  <c r="R365" i="4"/>
  <c r="Q365" i="4"/>
  <c r="P365" i="4"/>
  <c r="N365" i="4"/>
  <c r="M365" i="4"/>
  <c r="Y364" i="4"/>
  <c r="W364" i="4"/>
  <c r="U364" i="4"/>
  <c r="T364" i="4"/>
  <c r="R364" i="4"/>
  <c r="Q364" i="4"/>
  <c r="P364" i="4"/>
  <c r="N364" i="4"/>
  <c r="M364" i="4"/>
  <c r="Y363" i="4"/>
  <c r="Z363" i="4" s="1"/>
  <c r="W363" i="4"/>
  <c r="U363" i="4"/>
  <c r="T363" i="4"/>
  <c r="R363" i="4"/>
  <c r="Q363" i="4"/>
  <c r="P363" i="4"/>
  <c r="N363" i="4"/>
  <c r="M363" i="4"/>
  <c r="Y362" i="4"/>
  <c r="W362" i="4"/>
  <c r="U362" i="4"/>
  <c r="T362" i="4"/>
  <c r="R362" i="4"/>
  <c r="Q362" i="4"/>
  <c r="P362" i="4"/>
  <c r="N362" i="4"/>
  <c r="M362" i="4"/>
  <c r="Y361" i="4"/>
  <c r="Z361" i="4" s="1"/>
  <c r="W361" i="4"/>
  <c r="U361" i="4"/>
  <c r="T361" i="4"/>
  <c r="R361" i="4"/>
  <c r="Q361" i="4"/>
  <c r="P361" i="4"/>
  <c r="N361" i="4"/>
  <c r="M361" i="4"/>
  <c r="Y360" i="4"/>
  <c r="W360" i="4"/>
  <c r="U360" i="4"/>
  <c r="T360" i="4"/>
  <c r="R360" i="4"/>
  <c r="Q360" i="4"/>
  <c r="P360" i="4"/>
  <c r="N360" i="4"/>
  <c r="M360" i="4"/>
  <c r="Y359" i="4"/>
  <c r="Z359" i="4" s="1"/>
  <c r="W359" i="4"/>
  <c r="U359" i="4"/>
  <c r="T359" i="4"/>
  <c r="R359" i="4"/>
  <c r="Q359" i="4"/>
  <c r="P359" i="4"/>
  <c r="N359" i="4"/>
  <c r="M359" i="4"/>
  <c r="Y358" i="4"/>
  <c r="W358" i="4"/>
  <c r="U358" i="4"/>
  <c r="T358" i="4"/>
  <c r="R358" i="4"/>
  <c r="Q358" i="4"/>
  <c r="P358" i="4"/>
  <c r="N358" i="4"/>
  <c r="M358" i="4"/>
  <c r="Y357" i="4"/>
  <c r="W357" i="4"/>
  <c r="U357" i="4"/>
  <c r="T357" i="4"/>
  <c r="R357" i="4"/>
  <c r="Q357" i="4"/>
  <c r="P357" i="4"/>
  <c r="N357" i="4"/>
  <c r="M357" i="4"/>
  <c r="Y356" i="4"/>
  <c r="Z356" i="4" s="1"/>
  <c r="W356" i="4"/>
  <c r="U356" i="4"/>
  <c r="T356" i="4"/>
  <c r="R356" i="4"/>
  <c r="Q356" i="4"/>
  <c r="P356" i="4"/>
  <c r="N356" i="4"/>
  <c r="M356" i="4"/>
  <c r="Y355" i="4"/>
  <c r="Z355" i="4" s="1"/>
  <c r="W355" i="4"/>
  <c r="U355" i="4"/>
  <c r="T355" i="4"/>
  <c r="R355" i="4"/>
  <c r="Q355" i="4"/>
  <c r="P355" i="4"/>
  <c r="N355" i="4"/>
  <c r="M355" i="4"/>
  <c r="Y354" i="4"/>
  <c r="W354" i="4"/>
  <c r="U354" i="4"/>
  <c r="T354" i="4"/>
  <c r="R354" i="4"/>
  <c r="Q354" i="4"/>
  <c r="P354" i="4"/>
  <c r="N354" i="4"/>
  <c r="M354" i="4"/>
  <c r="Y353" i="4"/>
  <c r="W353" i="4"/>
  <c r="U353" i="4"/>
  <c r="T353" i="4"/>
  <c r="R353" i="4"/>
  <c r="Q353" i="4"/>
  <c r="P353" i="4"/>
  <c r="N353" i="4"/>
  <c r="M353" i="4"/>
  <c r="Y352" i="4"/>
  <c r="Z352" i="4" s="1"/>
  <c r="W352" i="4"/>
  <c r="U352" i="4"/>
  <c r="T352" i="4"/>
  <c r="R352" i="4"/>
  <c r="Q352" i="4"/>
  <c r="P352" i="4"/>
  <c r="N352" i="4"/>
  <c r="M352" i="4"/>
  <c r="Y351" i="4"/>
  <c r="Z351" i="4" s="1"/>
  <c r="W351" i="4"/>
  <c r="U351" i="4"/>
  <c r="T351" i="4"/>
  <c r="R351" i="4"/>
  <c r="Q351" i="4"/>
  <c r="P351" i="4"/>
  <c r="N351" i="4"/>
  <c r="M351" i="4"/>
  <c r="Y350" i="4"/>
  <c r="W350" i="4"/>
  <c r="U350" i="4"/>
  <c r="T350" i="4"/>
  <c r="R350" i="4"/>
  <c r="Q350" i="4"/>
  <c r="P350" i="4"/>
  <c r="N350" i="4"/>
  <c r="M350" i="4"/>
  <c r="Y349" i="4"/>
  <c r="W349" i="4"/>
  <c r="U349" i="4"/>
  <c r="T349" i="4"/>
  <c r="R349" i="4"/>
  <c r="Q349" i="4"/>
  <c r="P349" i="4"/>
  <c r="N349" i="4"/>
  <c r="M349" i="4"/>
  <c r="Y348" i="4"/>
  <c r="Z348" i="4" s="1"/>
  <c r="W348" i="4"/>
  <c r="U348" i="4"/>
  <c r="T348" i="4"/>
  <c r="R348" i="4"/>
  <c r="Q348" i="4"/>
  <c r="P348" i="4"/>
  <c r="N348" i="4"/>
  <c r="M348" i="4"/>
  <c r="Y347" i="4"/>
  <c r="Z347" i="4" s="1"/>
  <c r="W347" i="4"/>
  <c r="U347" i="4"/>
  <c r="T347" i="4"/>
  <c r="R347" i="4"/>
  <c r="Q347" i="4"/>
  <c r="P347" i="4"/>
  <c r="N347" i="4"/>
  <c r="M347" i="4"/>
  <c r="Y346" i="4"/>
  <c r="W346" i="4"/>
  <c r="U346" i="4"/>
  <c r="T346" i="4"/>
  <c r="R346" i="4"/>
  <c r="Q346" i="4"/>
  <c r="P346" i="4"/>
  <c r="N346" i="4"/>
  <c r="M346" i="4"/>
  <c r="Y345" i="4"/>
  <c r="Z345" i="4" s="1"/>
  <c r="W345" i="4"/>
  <c r="U345" i="4"/>
  <c r="T345" i="4"/>
  <c r="R345" i="4"/>
  <c r="Q345" i="4"/>
  <c r="P345" i="4"/>
  <c r="N345" i="4"/>
  <c r="M345" i="4"/>
  <c r="Y344" i="4"/>
  <c r="Z344" i="4" s="1"/>
  <c r="W344" i="4"/>
  <c r="U344" i="4"/>
  <c r="T344" i="4"/>
  <c r="R344" i="4"/>
  <c r="Q344" i="4"/>
  <c r="P344" i="4"/>
  <c r="N344" i="4"/>
  <c r="M344" i="4"/>
  <c r="Y343" i="4"/>
  <c r="Z343" i="4" s="1"/>
  <c r="W343" i="4"/>
  <c r="U343" i="4"/>
  <c r="T343" i="4"/>
  <c r="R343" i="4"/>
  <c r="Q343" i="4"/>
  <c r="P343" i="4"/>
  <c r="N343" i="4"/>
  <c r="M343" i="4"/>
  <c r="Y342" i="4"/>
  <c r="W342" i="4"/>
  <c r="U342" i="4"/>
  <c r="T342" i="4"/>
  <c r="R342" i="4"/>
  <c r="Q342" i="4"/>
  <c r="P342" i="4"/>
  <c r="N342" i="4"/>
  <c r="M342" i="4"/>
  <c r="Y341" i="4"/>
  <c r="Z341" i="4" s="1"/>
  <c r="W341" i="4"/>
  <c r="U341" i="4"/>
  <c r="T341" i="4"/>
  <c r="R341" i="4"/>
  <c r="Q341" i="4"/>
  <c r="P341" i="4"/>
  <c r="N341" i="4"/>
  <c r="M341" i="4"/>
  <c r="Y340" i="4"/>
  <c r="Z340" i="4" s="1"/>
  <c r="W340" i="4"/>
  <c r="U340" i="4"/>
  <c r="T340" i="4"/>
  <c r="R340" i="4"/>
  <c r="Q340" i="4"/>
  <c r="P340" i="4"/>
  <c r="N340" i="4"/>
  <c r="M340" i="4"/>
  <c r="Y339" i="4"/>
  <c r="W339" i="4"/>
  <c r="U339" i="4"/>
  <c r="T339" i="4"/>
  <c r="R339" i="4"/>
  <c r="Q339" i="4"/>
  <c r="P339" i="4"/>
  <c r="N339" i="4"/>
  <c r="M339" i="4"/>
  <c r="Y338" i="4"/>
  <c r="W338" i="4"/>
  <c r="U338" i="4"/>
  <c r="T338" i="4"/>
  <c r="R338" i="4"/>
  <c r="Q338" i="4"/>
  <c r="P338" i="4"/>
  <c r="N338" i="4"/>
  <c r="M338" i="4"/>
  <c r="Y337" i="4"/>
  <c r="W337" i="4"/>
  <c r="U337" i="4"/>
  <c r="T337" i="4"/>
  <c r="R337" i="4"/>
  <c r="Q337" i="4"/>
  <c r="P337" i="4"/>
  <c r="N337" i="4"/>
  <c r="M337" i="4"/>
  <c r="Y336" i="4"/>
  <c r="Z336" i="4" s="1"/>
  <c r="W336" i="4"/>
  <c r="U336" i="4"/>
  <c r="T336" i="4"/>
  <c r="R336" i="4"/>
  <c r="Q336" i="4"/>
  <c r="P336" i="4"/>
  <c r="N336" i="4"/>
  <c r="M336" i="4"/>
  <c r="Y335" i="4"/>
  <c r="W335" i="4"/>
  <c r="U335" i="4"/>
  <c r="T335" i="4"/>
  <c r="R335" i="4"/>
  <c r="Q335" i="4"/>
  <c r="P335" i="4"/>
  <c r="N335" i="4"/>
  <c r="M335" i="4"/>
  <c r="Y334" i="4"/>
  <c r="W334" i="4"/>
  <c r="U334" i="4"/>
  <c r="T334" i="4"/>
  <c r="R334" i="4"/>
  <c r="Q334" i="4"/>
  <c r="P334" i="4"/>
  <c r="N334" i="4"/>
  <c r="M334" i="4"/>
  <c r="Y333" i="4"/>
  <c r="Z333" i="4" s="1"/>
  <c r="W333" i="4"/>
  <c r="U333" i="4"/>
  <c r="T333" i="4"/>
  <c r="R333" i="4"/>
  <c r="Q333" i="4"/>
  <c r="P333" i="4"/>
  <c r="N333" i="4"/>
  <c r="M333" i="4"/>
  <c r="Y332" i="4"/>
  <c r="Z332" i="4" s="1"/>
  <c r="W332" i="4"/>
  <c r="U332" i="4"/>
  <c r="T332" i="4"/>
  <c r="R332" i="4"/>
  <c r="Q332" i="4"/>
  <c r="P332" i="4"/>
  <c r="N332" i="4"/>
  <c r="M332" i="4"/>
  <c r="Y331" i="4"/>
  <c r="W331" i="4"/>
  <c r="U331" i="4"/>
  <c r="T331" i="4"/>
  <c r="R331" i="4"/>
  <c r="Q331" i="4"/>
  <c r="P331" i="4"/>
  <c r="N331" i="4"/>
  <c r="M331" i="4"/>
  <c r="Y330" i="4"/>
  <c r="W330" i="4"/>
  <c r="U330" i="4"/>
  <c r="T330" i="4"/>
  <c r="R330" i="4"/>
  <c r="Q330" i="4"/>
  <c r="P330" i="4"/>
  <c r="N330" i="4"/>
  <c r="M330" i="4"/>
  <c r="Y329" i="4"/>
  <c r="W329" i="4"/>
  <c r="U329" i="4"/>
  <c r="T329" i="4"/>
  <c r="R329" i="4"/>
  <c r="Q329" i="4"/>
  <c r="P329" i="4"/>
  <c r="N329" i="4"/>
  <c r="M329" i="4"/>
  <c r="Y328" i="4"/>
  <c r="Z328" i="4" s="1"/>
  <c r="W328" i="4"/>
  <c r="U328" i="4"/>
  <c r="T328" i="4"/>
  <c r="R328" i="4"/>
  <c r="Q328" i="4"/>
  <c r="P328" i="4"/>
  <c r="N328" i="4"/>
  <c r="M328" i="4"/>
  <c r="Y327" i="4"/>
  <c r="W327" i="4"/>
  <c r="U327" i="4"/>
  <c r="T327" i="4"/>
  <c r="R327" i="4"/>
  <c r="Q327" i="4"/>
  <c r="P327" i="4"/>
  <c r="N327" i="4"/>
  <c r="M327" i="4"/>
  <c r="Y326" i="4"/>
  <c r="W326" i="4"/>
  <c r="U326" i="4"/>
  <c r="T326" i="4"/>
  <c r="R326" i="4"/>
  <c r="Q326" i="4"/>
  <c r="P326" i="4"/>
  <c r="N326" i="4"/>
  <c r="M326" i="4"/>
  <c r="Y325" i="4"/>
  <c r="W325" i="4"/>
  <c r="U325" i="4"/>
  <c r="T325" i="4"/>
  <c r="R325" i="4"/>
  <c r="Q325" i="4"/>
  <c r="P325" i="4"/>
  <c r="N325" i="4"/>
  <c r="M325" i="4"/>
  <c r="Y324" i="4"/>
  <c r="Z324" i="4" s="1"/>
  <c r="W324" i="4"/>
  <c r="U324" i="4"/>
  <c r="T324" i="4"/>
  <c r="R324" i="4"/>
  <c r="Q324" i="4"/>
  <c r="P324" i="4"/>
  <c r="N324" i="4"/>
  <c r="M324" i="4"/>
  <c r="Y323" i="4"/>
  <c r="W323" i="4"/>
  <c r="U323" i="4"/>
  <c r="T323" i="4"/>
  <c r="R323" i="4"/>
  <c r="Q323" i="4"/>
  <c r="P323" i="4"/>
  <c r="N323" i="4"/>
  <c r="M323" i="4"/>
  <c r="Y322" i="4"/>
  <c r="W322" i="4"/>
  <c r="U322" i="4"/>
  <c r="T322" i="4"/>
  <c r="R322" i="4"/>
  <c r="Q322" i="4"/>
  <c r="P322" i="4"/>
  <c r="N322" i="4"/>
  <c r="M322" i="4"/>
  <c r="Y321" i="4"/>
  <c r="W321" i="4"/>
  <c r="U321" i="4"/>
  <c r="T321" i="4"/>
  <c r="R321" i="4"/>
  <c r="Q321" i="4"/>
  <c r="P321" i="4"/>
  <c r="N321" i="4"/>
  <c r="M321" i="4"/>
  <c r="Y320" i="4"/>
  <c r="Z320" i="4" s="1"/>
  <c r="W320" i="4"/>
  <c r="U320" i="4"/>
  <c r="T320" i="4"/>
  <c r="R320" i="4"/>
  <c r="Q320" i="4"/>
  <c r="P320" i="4"/>
  <c r="N320" i="4"/>
  <c r="M320" i="4"/>
  <c r="Y319" i="4"/>
  <c r="W319" i="4"/>
  <c r="U319" i="4"/>
  <c r="T319" i="4"/>
  <c r="R319" i="4"/>
  <c r="Q319" i="4"/>
  <c r="P319" i="4"/>
  <c r="N319" i="4"/>
  <c r="M319" i="4"/>
  <c r="Y318" i="4"/>
  <c r="W318" i="4"/>
  <c r="U318" i="4"/>
  <c r="T318" i="4"/>
  <c r="R318" i="4"/>
  <c r="Q318" i="4"/>
  <c r="P318" i="4"/>
  <c r="N318" i="4"/>
  <c r="M318" i="4"/>
  <c r="Y317" i="4"/>
  <c r="Z317" i="4" s="1"/>
  <c r="W317" i="4"/>
  <c r="U317" i="4"/>
  <c r="T317" i="4"/>
  <c r="R317" i="4"/>
  <c r="Q317" i="4"/>
  <c r="P317" i="4"/>
  <c r="N317" i="4"/>
  <c r="M317" i="4"/>
  <c r="Y316" i="4"/>
  <c r="Z316" i="4" s="1"/>
  <c r="W316" i="4"/>
  <c r="U316" i="4"/>
  <c r="T316" i="4"/>
  <c r="R316" i="4"/>
  <c r="Q316" i="4"/>
  <c r="P316" i="4"/>
  <c r="N316" i="4"/>
  <c r="M316" i="4"/>
  <c r="Y315" i="4"/>
  <c r="W315" i="4"/>
  <c r="U315" i="4"/>
  <c r="T315" i="4"/>
  <c r="R315" i="4"/>
  <c r="Q315" i="4"/>
  <c r="P315" i="4"/>
  <c r="N315" i="4"/>
  <c r="M315" i="4"/>
  <c r="Y314" i="4"/>
  <c r="W314" i="4"/>
  <c r="U314" i="4"/>
  <c r="T314" i="4"/>
  <c r="R314" i="4"/>
  <c r="Q314" i="4"/>
  <c r="P314" i="4"/>
  <c r="N314" i="4"/>
  <c r="M314" i="4"/>
  <c r="Y313" i="4"/>
  <c r="W313" i="4"/>
  <c r="U313" i="4"/>
  <c r="T313" i="4"/>
  <c r="R313" i="4"/>
  <c r="Q313" i="4"/>
  <c r="P313" i="4"/>
  <c r="N313" i="4"/>
  <c r="M313" i="4"/>
  <c r="Y312" i="4"/>
  <c r="Z312" i="4" s="1"/>
  <c r="W312" i="4"/>
  <c r="U312" i="4"/>
  <c r="T312" i="4"/>
  <c r="R312" i="4"/>
  <c r="Q312" i="4"/>
  <c r="P312" i="4"/>
  <c r="N312" i="4"/>
  <c r="M312" i="4"/>
  <c r="Y311" i="4"/>
  <c r="W311" i="4"/>
  <c r="U311" i="4"/>
  <c r="T311" i="4"/>
  <c r="R311" i="4"/>
  <c r="Q311" i="4"/>
  <c r="P311" i="4"/>
  <c r="N311" i="4"/>
  <c r="M311" i="4"/>
  <c r="Y310" i="4"/>
  <c r="W310" i="4"/>
  <c r="U310" i="4"/>
  <c r="T310" i="4"/>
  <c r="R310" i="4"/>
  <c r="Q310" i="4"/>
  <c r="P310" i="4"/>
  <c r="N310" i="4"/>
  <c r="M310" i="4"/>
  <c r="Y309" i="4"/>
  <c r="W309" i="4"/>
  <c r="U309" i="4"/>
  <c r="T309" i="4"/>
  <c r="R309" i="4"/>
  <c r="Q309" i="4"/>
  <c r="P309" i="4"/>
  <c r="N309" i="4"/>
  <c r="M309" i="4"/>
  <c r="Y308" i="4"/>
  <c r="Z308" i="4" s="1"/>
  <c r="W308" i="4"/>
  <c r="U308" i="4"/>
  <c r="T308" i="4"/>
  <c r="R308" i="4"/>
  <c r="Q308" i="4"/>
  <c r="P308" i="4"/>
  <c r="N308" i="4"/>
  <c r="M308" i="4"/>
  <c r="Y307" i="4"/>
  <c r="W307" i="4"/>
  <c r="U307" i="4"/>
  <c r="T307" i="4"/>
  <c r="R307" i="4"/>
  <c r="Q307" i="4"/>
  <c r="P307" i="4"/>
  <c r="N307" i="4"/>
  <c r="M307" i="4"/>
  <c r="Y306" i="4"/>
  <c r="W306" i="4"/>
  <c r="U306" i="4"/>
  <c r="T306" i="4"/>
  <c r="R306" i="4"/>
  <c r="Q306" i="4"/>
  <c r="P306" i="4"/>
  <c r="N306" i="4"/>
  <c r="M306" i="4"/>
  <c r="Y305" i="4"/>
  <c r="W305" i="4"/>
  <c r="U305" i="4"/>
  <c r="T305" i="4"/>
  <c r="R305" i="4"/>
  <c r="Q305" i="4"/>
  <c r="P305" i="4"/>
  <c r="N305" i="4"/>
  <c r="M305" i="4"/>
  <c r="Y304" i="4"/>
  <c r="Z304" i="4" s="1"/>
  <c r="W304" i="4"/>
  <c r="U304" i="4"/>
  <c r="T304" i="4"/>
  <c r="R304" i="4"/>
  <c r="Q304" i="4"/>
  <c r="P304" i="4"/>
  <c r="N304" i="4"/>
  <c r="M304" i="4"/>
  <c r="Y303" i="4"/>
  <c r="W303" i="4"/>
  <c r="U303" i="4"/>
  <c r="T303" i="4"/>
  <c r="R303" i="4"/>
  <c r="Q303" i="4"/>
  <c r="P303" i="4"/>
  <c r="N303" i="4"/>
  <c r="M303" i="4"/>
  <c r="Y302" i="4"/>
  <c r="W302" i="4"/>
  <c r="U302" i="4"/>
  <c r="T302" i="4"/>
  <c r="R302" i="4"/>
  <c r="Q302" i="4"/>
  <c r="P302" i="4"/>
  <c r="N302" i="4"/>
  <c r="M302" i="4"/>
  <c r="Y301" i="4"/>
  <c r="Z301" i="4" s="1"/>
  <c r="W301" i="4"/>
  <c r="U301" i="4"/>
  <c r="T301" i="4"/>
  <c r="R301" i="4"/>
  <c r="Q301" i="4"/>
  <c r="P301" i="4"/>
  <c r="N301" i="4"/>
  <c r="M301" i="4"/>
  <c r="Y300" i="4"/>
  <c r="Z300" i="4" s="1"/>
  <c r="W300" i="4"/>
  <c r="U300" i="4"/>
  <c r="T300" i="4"/>
  <c r="R300" i="4"/>
  <c r="Q300" i="4"/>
  <c r="P300" i="4"/>
  <c r="N300" i="4"/>
  <c r="M300" i="4"/>
  <c r="Y299" i="4"/>
  <c r="W299" i="4"/>
  <c r="U299" i="4"/>
  <c r="T299" i="4"/>
  <c r="R299" i="4"/>
  <c r="Q299" i="4"/>
  <c r="P299" i="4"/>
  <c r="N299" i="4"/>
  <c r="M299" i="4"/>
  <c r="Y298" i="4"/>
  <c r="W298" i="4"/>
  <c r="U298" i="4"/>
  <c r="T298" i="4"/>
  <c r="R298" i="4"/>
  <c r="Q298" i="4"/>
  <c r="P298" i="4"/>
  <c r="N298" i="4"/>
  <c r="M298" i="4"/>
  <c r="Y297" i="4"/>
  <c r="W297" i="4"/>
  <c r="U297" i="4"/>
  <c r="T297" i="4"/>
  <c r="R297" i="4"/>
  <c r="Q297" i="4"/>
  <c r="P297" i="4"/>
  <c r="N297" i="4"/>
  <c r="M297" i="4"/>
  <c r="Y296" i="4"/>
  <c r="Z296" i="4" s="1"/>
  <c r="W296" i="4"/>
  <c r="U296" i="4"/>
  <c r="T296" i="4"/>
  <c r="R296" i="4"/>
  <c r="Q296" i="4"/>
  <c r="P296" i="4"/>
  <c r="N296" i="4"/>
  <c r="M296" i="4"/>
  <c r="Y295" i="4"/>
  <c r="W295" i="4"/>
  <c r="U295" i="4"/>
  <c r="T295" i="4"/>
  <c r="R295" i="4"/>
  <c r="Q295" i="4"/>
  <c r="P295" i="4"/>
  <c r="N295" i="4"/>
  <c r="M295" i="4"/>
  <c r="Y294" i="4"/>
  <c r="W294" i="4"/>
  <c r="U294" i="4"/>
  <c r="T294" i="4"/>
  <c r="R294" i="4"/>
  <c r="Q294" i="4"/>
  <c r="P294" i="4"/>
  <c r="N294" i="4"/>
  <c r="M294" i="4"/>
  <c r="Y293" i="4"/>
  <c r="W293" i="4"/>
  <c r="U293" i="4"/>
  <c r="T293" i="4"/>
  <c r="R293" i="4"/>
  <c r="Q293" i="4"/>
  <c r="P293" i="4"/>
  <c r="N293" i="4"/>
  <c r="M293" i="4"/>
  <c r="Y292" i="4"/>
  <c r="Z292" i="4" s="1"/>
  <c r="W292" i="4"/>
  <c r="U292" i="4"/>
  <c r="T292" i="4"/>
  <c r="R292" i="4"/>
  <c r="Q292" i="4"/>
  <c r="P292" i="4"/>
  <c r="N292" i="4"/>
  <c r="M292" i="4"/>
  <c r="Y291" i="4"/>
  <c r="W291" i="4"/>
  <c r="U291" i="4"/>
  <c r="T291" i="4"/>
  <c r="R291" i="4"/>
  <c r="Q291" i="4"/>
  <c r="P291" i="4"/>
  <c r="N291" i="4"/>
  <c r="M291" i="4"/>
  <c r="Y290" i="4"/>
  <c r="W290" i="4"/>
  <c r="U290" i="4"/>
  <c r="T290" i="4"/>
  <c r="R290" i="4"/>
  <c r="Q290" i="4"/>
  <c r="P290" i="4"/>
  <c r="N290" i="4"/>
  <c r="M290" i="4"/>
  <c r="Y289" i="4"/>
  <c r="W289" i="4"/>
  <c r="U289" i="4"/>
  <c r="T289" i="4"/>
  <c r="R289" i="4"/>
  <c r="Q289" i="4"/>
  <c r="P289" i="4"/>
  <c r="N289" i="4"/>
  <c r="M289" i="4"/>
  <c r="Y288" i="4"/>
  <c r="Z288" i="4" s="1"/>
  <c r="W288" i="4"/>
  <c r="U288" i="4"/>
  <c r="T288" i="4"/>
  <c r="R288" i="4"/>
  <c r="Q288" i="4"/>
  <c r="P288" i="4"/>
  <c r="N288" i="4"/>
  <c r="M288" i="4"/>
  <c r="Y287" i="4"/>
  <c r="W287" i="4"/>
  <c r="U287" i="4"/>
  <c r="T287" i="4"/>
  <c r="R287" i="4"/>
  <c r="Q287" i="4"/>
  <c r="P287" i="4"/>
  <c r="N287" i="4"/>
  <c r="M287" i="4"/>
  <c r="Y286" i="4"/>
  <c r="W286" i="4"/>
  <c r="U286" i="4"/>
  <c r="T286" i="4"/>
  <c r="R286" i="4"/>
  <c r="Q286" i="4"/>
  <c r="P286" i="4"/>
  <c r="N286" i="4"/>
  <c r="M286" i="4"/>
  <c r="Y285" i="4"/>
  <c r="Z285" i="4" s="1"/>
  <c r="W285" i="4"/>
  <c r="U285" i="4"/>
  <c r="T285" i="4"/>
  <c r="R285" i="4"/>
  <c r="Q285" i="4"/>
  <c r="P285" i="4"/>
  <c r="N285" i="4"/>
  <c r="M285" i="4"/>
  <c r="Y284" i="4"/>
  <c r="Z284" i="4" s="1"/>
  <c r="W284" i="4"/>
  <c r="U284" i="4"/>
  <c r="T284" i="4"/>
  <c r="R284" i="4"/>
  <c r="Q284" i="4"/>
  <c r="P284" i="4"/>
  <c r="N284" i="4"/>
  <c r="M284" i="4"/>
  <c r="Y283" i="4"/>
  <c r="W283" i="4"/>
  <c r="U283" i="4"/>
  <c r="T283" i="4"/>
  <c r="R283" i="4"/>
  <c r="Q283" i="4"/>
  <c r="P283" i="4"/>
  <c r="N283" i="4"/>
  <c r="M283" i="4"/>
  <c r="Y282" i="4"/>
  <c r="W282" i="4"/>
  <c r="U282" i="4"/>
  <c r="T282" i="4"/>
  <c r="R282" i="4"/>
  <c r="Q282" i="4"/>
  <c r="P282" i="4"/>
  <c r="N282" i="4"/>
  <c r="M282" i="4"/>
  <c r="Y281" i="4"/>
  <c r="W281" i="4"/>
  <c r="U281" i="4"/>
  <c r="T281" i="4"/>
  <c r="R281" i="4"/>
  <c r="Q281" i="4"/>
  <c r="P281" i="4"/>
  <c r="N281" i="4"/>
  <c r="M281" i="4"/>
  <c r="Y280" i="4"/>
  <c r="Z280" i="4" s="1"/>
  <c r="W280" i="4"/>
  <c r="U280" i="4"/>
  <c r="T280" i="4"/>
  <c r="R280" i="4"/>
  <c r="Q280" i="4"/>
  <c r="P280" i="4"/>
  <c r="N280" i="4"/>
  <c r="M280" i="4"/>
  <c r="Y279" i="4"/>
  <c r="W279" i="4"/>
  <c r="U279" i="4"/>
  <c r="T279" i="4"/>
  <c r="R279" i="4"/>
  <c r="Q279" i="4"/>
  <c r="P279" i="4"/>
  <c r="N279" i="4"/>
  <c r="M279" i="4"/>
  <c r="Y278" i="4"/>
  <c r="W278" i="4"/>
  <c r="U278" i="4"/>
  <c r="T278" i="4"/>
  <c r="R278" i="4"/>
  <c r="Q278" i="4"/>
  <c r="P278" i="4"/>
  <c r="N278" i="4"/>
  <c r="M278" i="4"/>
  <c r="Y277" i="4"/>
  <c r="W277" i="4"/>
  <c r="U277" i="4"/>
  <c r="T277" i="4"/>
  <c r="R277" i="4"/>
  <c r="Q277" i="4"/>
  <c r="P277" i="4"/>
  <c r="N277" i="4"/>
  <c r="M277" i="4"/>
  <c r="Y276" i="4"/>
  <c r="Z276" i="4" s="1"/>
  <c r="W276" i="4"/>
  <c r="U276" i="4"/>
  <c r="T276" i="4"/>
  <c r="R276" i="4"/>
  <c r="Q276" i="4"/>
  <c r="P276" i="4"/>
  <c r="N276" i="4"/>
  <c r="M276" i="4"/>
  <c r="Y275" i="4"/>
  <c r="W275" i="4"/>
  <c r="U275" i="4"/>
  <c r="T275" i="4"/>
  <c r="R275" i="4"/>
  <c r="Q275" i="4"/>
  <c r="P275" i="4"/>
  <c r="N275" i="4"/>
  <c r="M275" i="4"/>
  <c r="Y274" i="4"/>
  <c r="W274" i="4"/>
  <c r="U274" i="4"/>
  <c r="T274" i="4"/>
  <c r="R274" i="4"/>
  <c r="Q274" i="4"/>
  <c r="P274" i="4"/>
  <c r="N274" i="4"/>
  <c r="M274" i="4"/>
  <c r="Y273" i="4"/>
  <c r="W273" i="4"/>
  <c r="U273" i="4"/>
  <c r="T273" i="4"/>
  <c r="R273" i="4"/>
  <c r="Q273" i="4"/>
  <c r="P273" i="4"/>
  <c r="N273" i="4"/>
  <c r="M273" i="4"/>
  <c r="Y272" i="4"/>
  <c r="Z272" i="4" s="1"/>
  <c r="W272" i="4"/>
  <c r="U272" i="4"/>
  <c r="T272" i="4"/>
  <c r="R272" i="4"/>
  <c r="Q272" i="4"/>
  <c r="P272" i="4"/>
  <c r="N272" i="4"/>
  <c r="M272" i="4"/>
  <c r="Y271" i="4"/>
  <c r="W271" i="4"/>
  <c r="U271" i="4"/>
  <c r="T271" i="4"/>
  <c r="R271" i="4"/>
  <c r="Q271" i="4"/>
  <c r="P271" i="4"/>
  <c r="N271" i="4"/>
  <c r="M271" i="4"/>
  <c r="Y270" i="4"/>
  <c r="W270" i="4"/>
  <c r="U270" i="4"/>
  <c r="T270" i="4"/>
  <c r="R270" i="4"/>
  <c r="Q270" i="4"/>
  <c r="P270" i="4"/>
  <c r="N270" i="4"/>
  <c r="M270" i="4"/>
  <c r="Y269" i="4"/>
  <c r="Z269" i="4" s="1"/>
  <c r="W269" i="4"/>
  <c r="U269" i="4"/>
  <c r="T269" i="4"/>
  <c r="R269" i="4"/>
  <c r="Q269" i="4"/>
  <c r="P269" i="4"/>
  <c r="N269" i="4"/>
  <c r="M269" i="4"/>
  <c r="Y268" i="4"/>
  <c r="Z268" i="4" s="1"/>
  <c r="W268" i="4"/>
  <c r="U268" i="4"/>
  <c r="T268" i="4"/>
  <c r="R268" i="4"/>
  <c r="Q268" i="4"/>
  <c r="P268" i="4"/>
  <c r="N268" i="4"/>
  <c r="M268" i="4"/>
  <c r="Y267" i="4"/>
  <c r="W267" i="4"/>
  <c r="U267" i="4"/>
  <c r="T267" i="4"/>
  <c r="R267" i="4"/>
  <c r="Q267" i="4"/>
  <c r="P267" i="4"/>
  <c r="N267" i="4"/>
  <c r="M267" i="4"/>
  <c r="Y266" i="4"/>
  <c r="Z266" i="4" s="1"/>
  <c r="W266" i="4"/>
  <c r="U266" i="4"/>
  <c r="T266" i="4"/>
  <c r="R266" i="4"/>
  <c r="Q266" i="4"/>
  <c r="P266" i="4"/>
  <c r="N266" i="4"/>
  <c r="M266" i="4"/>
  <c r="Y265" i="4"/>
  <c r="W265" i="4"/>
  <c r="U265" i="4"/>
  <c r="T265" i="4"/>
  <c r="R265" i="4"/>
  <c r="Q265" i="4"/>
  <c r="P265" i="4"/>
  <c r="N265" i="4"/>
  <c r="M265" i="4"/>
  <c r="Y264" i="4"/>
  <c r="Z264" i="4" s="1"/>
  <c r="W264" i="4"/>
  <c r="U264" i="4"/>
  <c r="T264" i="4"/>
  <c r="R264" i="4"/>
  <c r="Q264" i="4"/>
  <c r="P264" i="4"/>
  <c r="N264" i="4"/>
  <c r="M264" i="4"/>
  <c r="Y263" i="4"/>
  <c r="W263" i="4"/>
  <c r="U263" i="4"/>
  <c r="T263" i="4"/>
  <c r="R263" i="4"/>
  <c r="Q263" i="4"/>
  <c r="P263" i="4"/>
  <c r="N263" i="4"/>
  <c r="M263" i="4"/>
  <c r="Y262" i="4"/>
  <c r="Z262" i="4" s="1"/>
  <c r="W262" i="4"/>
  <c r="U262" i="4"/>
  <c r="T262" i="4"/>
  <c r="R262" i="4"/>
  <c r="Q262" i="4"/>
  <c r="P262" i="4"/>
  <c r="N262" i="4"/>
  <c r="M262" i="4"/>
  <c r="Y261" i="4"/>
  <c r="W261" i="4"/>
  <c r="U261" i="4"/>
  <c r="T261" i="4"/>
  <c r="R261" i="4"/>
  <c r="Q261" i="4"/>
  <c r="P261" i="4"/>
  <c r="N261" i="4"/>
  <c r="M261" i="4"/>
  <c r="Y260" i="4"/>
  <c r="Z260" i="4" s="1"/>
  <c r="W260" i="4"/>
  <c r="U260" i="4"/>
  <c r="T260" i="4"/>
  <c r="R260" i="4"/>
  <c r="Q260" i="4"/>
  <c r="P260" i="4"/>
  <c r="N260" i="4"/>
  <c r="M260" i="4"/>
  <c r="Y259" i="4"/>
  <c r="W259" i="4"/>
  <c r="U259" i="4"/>
  <c r="T259" i="4"/>
  <c r="R259" i="4"/>
  <c r="Q259" i="4"/>
  <c r="P259" i="4"/>
  <c r="N259" i="4"/>
  <c r="M259" i="4"/>
  <c r="Y258" i="4"/>
  <c r="Z258" i="4" s="1"/>
  <c r="W258" i="4"/>
  <c r="U258" i="4"/>
  <c r="T258" i="4"/>
  <c r="R258" i="4"/>
  <c r="Q258" i="4"/>
  <c r="P258" i="4"/>
  <c r="N258" i="4"/>
  <c r="M258" i="4"/>
  <c r="Y257" i="4"/>
  <c r="W257" i="4"/>
  <c r="U257" i="4"/>
  <c r="T257" i="4"/>
  <c r="R257" i="4"/>
  <c r="Q257" i="4"/>
  <c r="P257" i="4"/>
  <c r="N257" i="4"/>
  <c r="M257" i="4"/>
  <c r="Y256" i="4"/>
  <c r="Z256" i="4" s="1"/>
  <c r="W256" i="4"/>
  <c r="U256" i="4"/>
  <c r="T256" i="4"/>
  <c r="R256" i="4"/>
  <c r="Q256" i="4"/>
  <c r="P256" i="4"/>
  <c r="N256" i="4"/>
  <c r="M256" i="4"/>
  <c r="Y255" i="4"/>
  <c r="W255" i="4"/>
  <c r="U255" i="4"/>
  <c r="T255" i="4"/>
  <c r="R255" i="4"/>
  <c r="Q255" i="4"/>
  <c r="P255" i="4"/>
  <c r="N255" i="4"/>
  <c r="M255" i="4"/>
  <c r="Y254" i="4"/>
  <c r="Z254" i="4" s="1"/>
  <c r="W254" i="4"/>
  <c r="U254" i="4"/>
  <c r="T254" i="4"/>
  <c r="R254" i="4"/>
  <c r="Q254" i="4"/>
  <c r="P254" i="4"/>
  <c r="N254" i="4"/>
  <c r="M254" i="4"/>
  <c r="Y253" i="4"/>
  <c r="Z253" i="4" s="1"/>
  <c r="W253" i="4"/>
  <c r="U253" i="4"/>
  <c r="T253" i="4"/>
  <c r="R253" i="4"/>
  <c r="Q253" i="4"/>
  <c r="P253" i="4"/>
  <c r="N253" i="4"/>
  <c r="M253" i="4"/>
  <c r="Y252" i="4"/>
  <c r="Z252" i="4" s="1"/>
  <c r="W252" i="4"/>
  <c r="U252" i="4"/>
  <c r="T252" i="4"/>
  <c r="R252" i="4"/>
  <c r="Q252" i="4"/>
  <c r="P252" i="4"/>
  <c r="N252" i="4"/>
  <c r="M252" i="4"/>
  <c r="Y251" i="4"/>
  <c r="W251" i="4"/>
  <c r="U251" i="4"/>
  <c r="T251" i="4"/>
  <c r="R251" i="4"/>
  <c r="Q251" i="4"/>
  <c r="P251" i="4"/>
  <c r="N251" i="4"/>
  <c r="M251" i="4"/>
  <c r="Y250" i="4"/>
  <c r="Z250" i="4" s="1"/>
  <c r="W250" i="4"/>
  <c r="U250" i="4"/>
  <c r="T250" i="4"/>
  <c r="R250" i="4"/>
  <c r="Q250" i="4"/>
  <c r="P250" i="4"/>
  <c r="N250" i="4"/>
  <c r="M250" i="4"/>
  <c r="Y249" i="4"/>
  <c r="W249" i="4"/>
  <c r="U249" i="4"/>
  <c r="T249" i="4"/>
  <c r="R249" i="4"/>
  <c r="Q249" i="4"/>
  <c r="P249" i="4"/>
  <c r="N249" i="4"/>
  <c r="M249" i="4"/>
  <c r="Y248" i="4"/>
  <c r="Z248" i="4" s="1"/>
  <c r="W248" i="4"/>
  <c r="U248" i="4"/>
  <c r="T248" i="4"/>
  <c r="R248" i="4"/>
  <c r="Q248" i="4"/>
  <c r="P248" i="4"/>
  <c r="N248" i="4"/>
  <c r="M248" i="4"/>
  <c r="Y247" i="4"/>
  <c r="W247" i="4"/>
  <c r="U247" i="4"/>
  <c r="T247" i="4"/>
  <c r="R247" i="4"/>
  <c r="Q247" i="4"/>
  <c r="P247" i="4"/>
  <c r="N247" i="4"/>
  <c r="M247" i="4"/>
  <c r="Y246" i="4"/>
  <c r="Z246" i="4" s="1"/>
  <c r="W246" i="4"/>
  <c r="U246" i="4"/>
  <c r="T246" i="4"/>
  <c r="R246" i="4"/>
  <c r="Q246" i="4"/>
  <c r="P246" i="4"/>
  <c r="N246" i="4"/>
  <c r="M246" i="4"/>
  <c r="Y245" i="4"/>
  <c r="W245" i="4"/>
  <c r="U245" i="4"/>
  <c r="T245" i="4"/>
  <c r="R245" i="4"/>
  <c r="Q245" i="4"/>
  <c r="P245" i="4"/>
  <c r="N245" i="4"/>
  <c r="M245" i="4"/>
  <c r="Y244" i="4"/>
  <c r="Z244" i="4" s="1"/>
  <c r="W244" i="4"/>
  <c r="U244" i="4"/>
  <c r="T244" i="4"/>
  <c r="R244" i="4"/>
  <c r="Q244" i="4"/>
  <c r="P244" i="4"/>
  <c r="N244" i="4"/>
  <c r="M244" i="4"/>
  <c r="Y243" i="4"/>
  <c r="W243" i="4"/>
  <c r="U243" i="4"/>
  <c r="T243" i="4"/>
  <c r="R243" i="4"/>
  <c r="Q243" i="4"/>
  <c r="P243" i="4"/>
  <c r="N243" i="4"/>
  <c r="M243" i="4"/>
  <c r="Y242" i="4"/>
  <c r="Z242" i="4" s="1"/>
  <c r="W242" i="4"/>
  <c r="U242" i="4"/>
  <c r="T242" i="4"/>
  <c r="R242" i="4"/>
  <c r="Q242" i="4"/>
  <c r="P242" i="4"/>
  <c r="N242" i="4"/>
  <c r="M242" i="4"/>
  <c r="Y241" i="4"/>
  <c r="W241" i="4"/>
  <c r="U241" i="4"/>
  <c r="T241" i="4"/>
  <c r="R241" i="4"/>
  <c r="Q241" i="4"/>
  <c r="P241" i="4"/>
  <c r="N241" i="4"/>
  <c r="M241" i="4"/>
  <c r="Y240" i="4"/>
  <c r="Z240" i="4" s="1"/>
  <c r="W240" i="4"/>
  <c r="U240" i="4"/>
  <c r="T240" i="4"/>
  <c r="R240" i="4"/>
  <c r="Q240" i="4"/>
  <c r="P240" i="4"/>
  <c r="N240" i="4"/>
  <c r="M240" i="4"/>
  <c r="Y239" i="4"/>
  <c r="W239" i="4"/>
  <c r="U239" i="4"/>
  <c r="T239" i="4"/>
  <c r="R239" i="4"/>
  <c r="Q239" i="4"/>
  <c r="P239" i="4"/>
  <c r="N239" i="4"/>
  <c r="M239" i="4"/>
  <c r="Y238" i="4"/>
  <c r="Z238" i="4" s="1"/>
  <c r="W238" i="4"/>
  <c r="U238" i="4"/>
  <c r="T238" i="4"/>
  <c r="R238" i="4"/>
  <c r="Q238" i="4"/>
  <c r="P238" i="4"/>
  <c r="N238" i="4"/>
  <c r="M238" i="4"/>
  <c r="Y237" i="4"/>
  <c r="Z237" i="4" s="1"/>
  <c r="W237" i="4"/>
  <c r="U237" i="4"/>
  <c r="T237" i="4"/>
  <c r="R237" i="4"/>
  <c r="Q237" i="4"/>
  <c r="P237" i="4"/>
  <c r="N237" i="4"/>
  <c r="M237" i="4"/>
  <c r="Y236" i="4"/>
  <c r="Z236" i="4" s="1"/>
  <c r="W236" i="4"/>
  <c r="U236" i="4"/>
  <c r="T236" i="4"/>
  <c r="R236" i="4"/>
  <c r="Q236" i="4"/>
  <c r="P236" i="4"/>
  <c r="N236" i="4"/>
  <c r="M236" i="4"/>
  <c r="Y235" i="4"/>
  <c r="W235" i="4"/>
  <c r="U235" i="4"/>
  <c r="T235" i="4"/>
  <c r="R235" i="4"/>
  <c r="Q235" i="4"/>
  <c r="P235" i="4"/>
  <c r="N235" i="4"/>
  <c r="M235" i="4"/>
  <c r="Y234" i="4"/>
  <c r="W234" i="4"/>
  <c r="U234" i="4"/>
  <c r="T234" i="4"/>
  <c r="R234" i="4"/>
  <c r="Q234" i="4"/>
  <c r="P234" i="4"/>
  <c r="N234" i="4"/>
  <c r="M234" i="4"/>
  <c r="Y233" i="4"/>
  <c r="W233" i="4"/>
  <c r="U233" i="4"/>
  <c r="T233" i="4"/>
  <c r="R233" i="4"/>
  <c r="Q233" i="4"/>
  <c r="P233" i="4"/>
  <c r="N233" i="4"/>
  <c r="M233" i="4"/>
  <c r="Y232" i="4"/>
  <c r="Z232" i="4" s="1"/>
  <c r="W232" i="4"/>
  <c r="U232" i="4"/>
  <c r="T232" i="4"/>
  <c r="R232" i="4"/>
  <c r="Q232" i="4"/>
  <c r="P232" i="4"/>
  <c r="N232" i="4"/>
  <c r="M232" i="4"/>
  <c r="Y231" i="4"/>
  <c r="Z231" i="4" s="1"/>
  <c r="W231" i="4"/>
  <c r="U231" i="4"/>
  <c r="T231" i="4"/>
  <c r="R231" i="4"/>
  <c r="Q231" i="4"/>
  <c r="P231" i="4"/>
  <c r="N231" i="4"/>
  <c r="M231" i="4"/>
  <c r="Y230" i="4"/>
  <c r="W230" i="4"/>
  <c r="U230" i="4"/>
  <c r="T230" i="4"/>
  <c r="R230" i="4"/>
  <c r="Q230" i="4"/>
  <c r="P230" i="4"/>
  <c r="N230" i="4"/>
  <c r="M230" i="4"/>
  <c r="Y229" i="4"/>
  <c r="W229" i="4"/>
  <c r="U229" i="4"/>
  <c r="T229" i="4"/>
  <c r="R229" i="4"/>
  <c r="Q229" i="4"/>
  <c r="P229" i="4"/>
  <c r="N229" i="4"/>
  <c r="M229" i="4"/>
  <c r="Y228" i="4"/>
  <c r="Z228" i="4" s="1"/>
  <c r="W228" i="4"/>
  <c r="U228" i="4"/>
  <c r="T228" i="4"/>
  <c r="R228" i="4"/>
  <c r="Q228" i="4"/>
  <c r="P228" i="4"/>
  <c r="N228" i="4"/>
  <c r="M228" i="4"/>
  <c r="Y227" i="4"/>
  <c r="Z227" i="4" s="1"/>
  <c r="W227" i="4"/>
  <c r="U227" i="4"/>
  <c r="T227" i="4"/>
  <c r="R227" i="4"/>
  <c r="Q227" i="4"/>
  <c r="P227" i="4"/>
  <c r="N227" i="4"/>
  <c r="M227" i="4"/>
  <c r="Y226" i="4"/>
  <c r="W226" i="4"/>
  <c r="U226" i="4"/>
  <c r="T226" i="4"/>
  <c r="R226" i="4"/>
  <c r="Q226" i="4"/>
  <c r="P226" i="4"/>
  <c r="N226" i="4"/>
  <c r="M226" i="4"/>
  <c r="Y225" i="4"/>
  <c r="Z225" i="4" s="1"/>
  <c r="W225" i="4"/>
  <c r="U225" i="4"/>
  <c r="T225" i="4"/>
  <c r="R225" i="4"/>
  <c r="Q225" i="4"/>
  <c r="P225" i="4"/>
  <c r="N225" i="4"/>
  <c r="M225" i="4"/>
  <c r="Y224" i="4"/>
  <c r="Z224" i="4" s="1"/>
  <c r="W224" i="4"/>
  <c r="U224" i="4"/>
  <c r="T224" i="4"/>
  <c r="R224" i="4"/>
  <c r="Q224" i="4"/>
  <c r="P224" i="4"/>
  <c r="N224" i="4"/>
  <c r="M224" i="4"/>
  <c r="Y223" i="4"/>
  <c r="Z223" i="4" s="1"/>
  <c r="W223" i="4"/>
  <c r="U223" i="4"/>
  <c r="T223" i="4"/>
  <c r="R223" i="4"/>
  <c r="Q223" i="4"/>
  <c r="P223" i="4"/>
  <c r="N223" i="4"/>
  <c r="M223" i="4"/>
  <c r="Y222" i="4"/>
  <c r="W222" i="4"/>
  <c r="U222" i="4"/>
  <c r="T222" i="4"/>
  <c r="R222" i="4"/>
  <c r="Q222" i="4"/>
  <c r="P222" i="4"/>
  <c r="N222" i="4"/>
  <c r="M222" i="4"/>
  <c r="Y221" i="4"/>
  <c r="Z221" i="4" s="1"/>
  <c r="W221" i="4"/>
  <c r="U221" i="4"/>
  <c r="T221" i="4"/>
  <c r="R221" i="4"/>
  <c r="Q221" i="4"/>
  <c r="P221" i="4"/>
  <c r="N221" i="4"/>
  <c r="M221" i="4"/>
  <c r="Y220" i="4"/>
  <c r="Z220" i="4" s="1"/>
  <c r="W220" i="4"/>
  <c r="U220" i="4"/>
  <c r="T220" i="4"/>
  <c r="R220" i="4"/>
  <c r="Q220" i="4"/>
  <c r="P220" i="4"/>
  <c r="N220" i="4"/>
  <c r="M220" i="4"/>
  <c r="Y219" i="4"/>
  <c r="Z219" i="4" s="1"/>
  <c r="W219" i="4"/>
  <c r="U219" i="4"/>
  <c r="T219" i="4"/>
  <c r="R219" i="4"/>
  <c r="Q219" i="4"/>
  <c r="P219" i="4"/>
  <c r="N219" i="4"/>
  <c r="M219" i="4"/>
  <c r="Y218" i="4"/>
  <c r="W218" i="4"/>
  <c r="U218" i="4"/>
  <c r="T218" i="4"/>
  <c r="R218" i="4"/>
  <c r="Q218" i="4"/>
  <c r="P218" i="4"/>
  <c r="N218" i="4"/>
  <c r="M218" i="4"/>
  <c r="Y217" i="4"/>
  <c r="Z217" i="4" s="1"/>
  <c r="W217" i="4"/>
  <c r="U217" i="4"/>
  <c r="T217" i="4"/>
  <c r="R217" i="4"/>
  <c r="Q217" i="4"/>
  <c r="P217" i="4"/>
  <c r="N217" i="4"/>
  <c r="M217" i="4"/>
  <c r="Y216" i="4"/>
  <c r="Z216" i="4" s="1"/>
  <c r="W216" i="4"/>
  <c r="U216" i="4"/>
  <c r="T216" i="4"/>
  <c r="R216" i="4"/>
  <c r="Q216" i="4"/>
  <c r="P216" i="4"/>
  <c r="N216" i="4"/>
  <c r="M216" i="4"/>
  <c r="Y215" i="4"/>
  <c r="Z215" i="4" s="1"/>
  <c r="W215" i="4"/>
  <c r="U215" i="4"/>
  <c r="T215" i="4"/>
  <c r="R215" i="4"/>
  <c r="Q215" i="4"/>
  <c r="P215" i="4"/>
  <c r="N215" i="4"/>
  <c r="M215" i="4"/>
  <c r="Y214" i="4"/>
  <c r="W214" i="4"/>
  <c r="U214" i="4"/>
  <c r="T214" i="4"/>
  <c r="R214" i="4"/>
  <c r="Q214" i="4"/>
  <c r="P214" i="4"/>
  <c r="N214" i="4"/>
  <c r="M214" i="4"/>
  <c r="Y213" i="4"/>
  <c r="W213" i="4"/>
  <c r="U213" i="4"/>
  <c r="T213" i="4"/>
  <c r="R213" i="4"/>
  <c r="Q213" i="4"/>
  <c r="P213" i="4"/>
  <c r="N213" i="4"/>
  <c r="M213" i="4"/>
  <c r="Y212" i="4"/>
  <c r="Z212" i="4" s="1"/>
  <c r="W212" i="4"/>
  <c r="U212" i="4"/>
  <c r="T212" i="4"/>
  <c r="R212" i="4"/>
  <c r="Q212" i="4"/>
  <c r="P212" i="4"/>
  <c r="N212" i="4"/>
  <c r="M212" i="4"/>
  <c r="Y211" i="4"/>
  <c r="Z211" i="4" s="1"/>
  <c r="W211" i="4"/>
  <c r="U211" i="4"/>
  <c r="T211" i="4"/>
  <c r="R211" i="4"/>
  <c r="Q211" i="4"/>
  <c r="P211" i="4"/>
  <c r="N211" i="4"/>
  <c r="M211" i="4"/>
  <c r="Y210" i="4"/>
  <c r="W210" i="4"/>
  <c r="U210" i="4"/>
  <c r="T210" i="4"/>
  <c r="R210" i="4"/>
  <c r="Q210" i="4"/>
  <c r="P210" i="4"/>
  <c r="N210" i="4"/>
  <c r="M210" i="4"/>
  <c r="Y209" i="4"/>
  <c r="W209" i="4"/>
  <c r="U209" i="4"/>
  <c r="T209" i="4"/>
  <c r="R209" i="4"/>
  <c r="Q209" i="4"/>
  <c r="P209" i="4"/>
  <c r="N209" i="4"/>
  <c r="M209" i="4"/>
  <c r="Y208" i="4"/>
  <c r="Z208" i="4" s="1"/>
  <c r="W208" i="4"/>
  <c r="U208" i="4"/>
  <c r="T208" i="4"/>
  <c r="R208" i="4"/>
  <c r="Q208" i="4"/>
  <c r="P208" i="4"/>
  <c r="N208" i="4"/>
  <c r="M208" i="4"/>
  <c r="Y207" i="4"/>
  <c r="Z207" i="4" s="1"/>
  <c r="W207" i="4"/>
  <c r="U207" i="4"/>
  <c r="T207" i="4"/>
  <c r="R207" i="4"/>
  <c r="Q207" i="4"/>
  <c r="P207" i="4"/>
  <c r="N207" i="4"/>
  <c r="M207" i="4"/>
  <c r="Y206" i="4"/>
  <c r="W206" i="4"/>
  <c r="U206" i="4"/>
  <c r="T206" i="4"/>
  <c r="R206" i="4"/>
  <c r="Q206" i="4"/>
  <c r="P206" i="4"/>
  <c r="N206" i="4"/>
  <c r="M206" i="4"/>
  <c r="Y205" i="4"/>
  <c r="Z205" i="4" s="1"/>
  <c r="W205" i="4"/>
  <c r="U205" i="4"/>
  <c r="T205" i="4"/>
  <c r="R205" i="4"/>
  <c r="Q205" i="4"/>
  <c r="P205" i="4"/>
  <c r="N205" i="4"/>
  <c r="M205" i="4"/>
  <c r="Y204" i="4"/>
  <c r="Z204" i="4" s="1"/>
  <c r="W204" i="4"/>
  <c r="U204" i="4"/>
  <c r="T204" i="4"/>
  <c r="R204" i="4"/>
  <c r="Q204" i="4"/>
  <c r="P204" i="4"/>
  <c r="N204" i="4"/>
  <c r="M204" i="4"/>
  <c r="Y203" i="4"/>
  <c r="Z203" i="4" s="1"/>
  <c r="W203" i="4"/>
  <c r="U203" i="4"/>
  <c r="T203" i="4"/>
  <c r="R203" i="4"/>
  <c r="Q203" i="4"/>
  <c r="P203" i="4"/>
  <c r="N203" i="4"/>
  <c r="M203" i="4"/>
  <c r="Y202" i="4"/>
  <c r="W202" i="4"/>
  <c r="U202" i="4"/>
  <c r="T202" i="4"/>
  <c r="R202" i="4"/>
  <c r="Q202" i="4"/>
  <c r="P202" i="4"/>
  <c r="N202" i="4"/>
  <c r="M202" i="4"/>
  <c r="Y201" i="4"/>
  <c r="W201" i="4"/>
  <c r="U201" i="4"/>
  <c r="T201" i="4"/>
  <c r="R201" i="4"/>
  <c r="Q201" i="4"/>
  <c r="P201" i="4"/>
  <c r="N201" i="4"/>
  <c r="M201" i="4"/>
  <c r="Y200" i="4"/>
  <c r="Z200" i="4" s="1"/>
  <c r="W200" i="4"/>
  <c r="U200" i="4"/>
  <c r="T200" i="4"/>
  <c r="R200" i="4"/>
  <c r="Q200" i="4"/>
  <c r="P200" i="4"/>
  <c r="N200" i="4"/>
  <c r="M200" i="4"/>
  <c r="Y199" i="4"/>
  <c r="Z199" i="4" s="1"/>
  <c r="W199" i="4"/>
  <c r="U199" i="4"/>
  <c r="T199" i="4"/>
  <c r="R199" i="4"/>
  <c r="Q199" i="4"/>
  <c r="P199" i="4"/>
  <c r="N199" i="4"/>
  <c r="M199" i="4"/>
  <c r="Y198" i="4"/>
  <c r="W198" i="4"/>
  <c r="U198" i="4"/>
  <c r="T198" i="4"/>
  <c r="R198" i="4"/>
  <c r="Q198" i="4"/>
  <c r="P198" i="4"/>
  <c r="N198" i="4"/>
  <c r="M198" i="4"/>
  <c r="Y197" i="4"/>
  <c r="W197" i="4"/>
  <c r="U197" i="4"/>
  <c r="T197" i="4"/>
  <c r="R197" i="4"/>
  <c r="Q197" i="4"/>
  <c r="P197" i="4"/>
  <c r="N197" i="4"/>
  <c r="M197" i="4"/>
  <c r="Y196" i="4"/>
  <c r="Z196" i="4" s="1"/>
  <c r="W196" i="4"/>
  <c r="U196" i="4"/>
  <c r="T196" i="4"/>
  <c r="R196" i="4"/>
  <c r="Q196" i="4"/>
  <c r="P196" i="4"/>
  <c r="N196" i="4"/>
  <c r="M196" i="4"/>
  <c r="Y195" i="4"/>
  <c r="Z195" i="4" s="1"/>
  <c r="W195" i="4"/>
  <c r="U195" i="4"/>
  <c r="T195" i="4"/>
  <c r="R195" i="4"/>
  <c r="Q195" i="4"/>
  <c r="P195" i="4"/>
  <c r="N195" i="4"/>
  <c r="M195" i="4"/>
  <c r="Y194" i="4"/>
  <c r="W194" i="4"/>
  <c r="U194" i="4"/>
  <c r="T194" i="4"/>
  <c r="R194" i="4"/>
  <c r="Q194" i="4"/>
  <c r="P194" i="4"/>
  <c r="N194" i="4"/>
  <c r="M194" i="4"/>
  <c r="Y193" i="4"/>
  <c r="W193" i="4"/>
  <c r="U193" i="4"/>
  <c r="T193" i="4"/>
  <c r="R193" i="4"/>
  <c r="Q193" i="4"/>
  <c r="P193" i="4"/>
  <c r="N193" i="4"/>
  <c r="M193" i="4"/>
  <c r="Y192" i="4"/>
  <c r="Z192" i="4" s="1"/>
  <c r="W192" i="4"/>
  <c r="U192" i="4"/>
  <c r="T192" i="4"/>
  <c r="R192" i="4"/>
  <c r="Q192" i="4"/>
  <c r="P192" i="4"/>
  <c r="N192" i="4"/>
  <c r="M192" i="4"/>
  <c r="Y191" i="4"/>
  <c r="Z191" i="4" s="1"/>
  <c r="W191" i="4"/>
  <c r="U191" i="4"/>
  <c r="T191" i="4"/>
  <c r="R191" i="4"/>
  <c r="Q191" i="4"/>
  <c r="P191" i="4"/>
  <c r="N191" i="4"/>
  <c r="M191" i="4"/>
  <c r="Y190" i="4"/>
  <c r="W190" i="4"/>
  <c r="U190" i="4"/>
  <c r="T190" i="4"/>
  <c r="R190" i="4"/>
  <c r="Q190" i="4"/>
  <c r="P190" i="4"/>
  <c r="N190" i="4"/>
  <c r="M190" i="4"/>
  <c r="Y189" i="4"/>
  <c r="Z189" i="4" s="1"/>
  <c r="W189" i="4"/>
  <c r="U189" i="4"/>
  <c r="T189" i="4"/>
  <c r="R189" i="4"/>
  <c r="Q189" i="4"/>
  <c r="P189" i="4"/>
  <c r="N189" i="4"/>
  <c r="M189" i="4"/>
  <c r="Y188" i="4"/>
  <c r="Z188" i="4" s="1"/>
  <c r="W188" i="4"/>
  <c r="U188" i="4"/>
  <c r="T188" i="4"/>
  <c r="R188" i="4"/>
  <c r="Q188" i="4"/>
  <c r="P188" i="4"/>
  <c r="N188" i="4"/>
  <c r="M188" i="4"/>
  <c r="Y187" i="4"/>
  <c r="Z187" i="4" s="1"/>
  <c r="W187" i="4"/>
  <c r="U187" i="4"/>
  <c r="T187" i="4"/>
  <c r="R187" i="4"/>
  <c r="Q187" i="4"/>
  <c r="P187" i="4"/>
  <c r="N187" i="4"/>
  <c r="M187" i="4"/>
  <c r="Y186" i="4"/>
  <c r="W186" i="4"/>
  <c r="U186" i="4"/>
  <c r="T186" i="4"/>
  <c r="R186" i="4"/>
  <c r="Q186" i="4"/>
  <c r="P186" i="4"/>
  <c r="N186" i="4"/>
  <c r="M186" i="4"/>
  <c r="Y185" i="4"/>
  <c r="W185" i="4"/>
  <c r="U185" i="4"/>
  <c r="T185" i="4"/>
  <c r="R185" i="4"/>
  <c r="Q185" i="4"/>
  <c r="P185" i="4"/>
  <c r="N185" i="4"/>
  <c r="M185" i="4"/>
  <c r="Y184" i="4"/>
  <c r="Z184" i="4" s="1"/>
  <c r="W184" i="4"/>
  <c r="U184" i="4"/>
  <c r="T184" i="4"/>
  <c r="R184" i="4"/>
  <c r="Q184" i="4"/>
  <c r="P184" i="4"/>
  <c r="N184" i="4"/>
  <c r="M184" i="4"/>
  <c r="Y183" i="4"/>
  <c r="Z183" i="4" s="1"/>
  <c r="W183" i="4"/>
  <c r="U183" i="4"/>
  <c r="T183" i="4"/>
  <c r="R183" i="4"/>
  <c r="Q183" i="4"/>
  <c r="P183" i="4"/>
  <c r="N183" i="4"/>
  <c r="M183" i="4"/>
  <c r="Y182" i="4"/>
  <c r="W182" i="4"/>
  <c r="U182" i="4"/>
  <c r="T182" i="4"/>
  <c r="R182" i="4"/>
  <c r="Q182" i="4"/>
  <c r="P182" i="4"/>
  <c r="N182" i="4"/>
  <c r="M182" i="4"/>
  <c r="Y181" i="4"/>
  <c r="W181" i="4"/>
  <c r="U181" i="4"/>
  <c r="T181" i="4"/>
  <c r="R181" i="4"/>
  <c r="Q181" i="4"/>
  <c r="P181" i="4"/>
  <c r="N181" i="4"/>
  <c r="M181" i="4"/>
  <c r="Y180" i="4"/>
  <c r="Z180" i="4" s="1"/>
  <c r="W180" i="4"/>
  <c r="U180" i="4"/>
  <c r="T180" i="4"/>
  <c r="R180" i="4"/>
  <c r="Q180" i="4"/>
  <c r="P180" i="4"/>
  <c r="N180" i="4"/>
  <c r="M180" i="4"/>
  <c r="Y179" i="4"/>
  <c r="Z179" i="4" s="1"/>
  <c r="W179" i="4"/>
  <c r="U179" i="4"/>
  <c r="T179" i="4"/>
  <c r="R179" i="4"/>
  <c r="Q179" i="4"/>
  <c r="P179" i="4"/>
  <c r="N179" i="4"/>
  <c r="M179" i="4"/>
  <c r="Y178" i="4"/>
  <c r="Z178" i="4" s="1"/>
  <c r="W178" i="4"/>
  <c r="U178" i="4"/>
  <c r="T178" i="4"/>
  <c r="R178" i="4"/>
  <c r="Q178" i="4"/>
  <c r="P178" i="4"/>
  <c r="N178" i="4"/>
  <c r="M178" i="4"/>
  <c r="Y177" i="4"/>
  <c r="W177" i="4"/>
  <c r="U177" i="4"/>
  <c r="T177" i="4"/>
  <c r="R177" i="4"/>
  <c r="Q177" i="4"/>
  <c r="P177" i="4"/>
  <c r="N177" i="4"/>
  <c r="M177" i="4"/>
  <c r="Y176" i="4"/>
  <c r="Z176" i="4" s="1"/>
  <c r="W176" i="4"/>
  <c r="U176" i="4"/>
  <c r="T176" i="4"/>
  <c r="R176" i="4"/>
  <c r="Q176" i="4"/>
  <c r="P176" i="4"/>
  <c r="N176" i="4"/>
  <c r="M176" i="4"/>
  <c r="Y175" i="4"/>
  <c r="Z175" i="4" s="1"/>
  <c r="W175" i="4"/>
  <c r="U175" i="4"/>
  <c r="T175" i="4"/>
  <c r="R175" i="4"/>
  <c r="Q175" i="4"/>
  <c r="P175" i="4"/>
  <c r="N175" i="4"/>
  <c r="M175" i="4"/>
  <c r="Y174" i="4"/>
  <c r="Z174" i="4" s="1"/>
  <c r="W174" i="4"/>
  <c r="U174" i="4"/>
  <c r="T174" i="4"/>
  <c r="R174" i="4"/>
  <c r="Q174" i="4"/>
  <c r="P174" i="4"/>
  <c r="N174" i="4"/>
  <c r="M174" i="4"/>
  <c r="Y173" i="4"/>
  <c r="W173" i="4"/>
  <c r="U173" i="4"/>
  <c r="T173" i="4"/>
  <c r="R173" i="4"/>
  <c r="Q173" i="4"/>
  <c r="P173" i="4"/>
  <c r="N173" i="4"/>
  <c r="M173" i="4"/>
  <c r="Y172" i="4"/>
  <c r="Z172" i="4" s="1"/>
  <c r="W172" i="4"/>
  <c r="U172" i="4"/>
  <c r="T172" i="4"/>
  <c r="R172" i="4"/>
  <c r="Q172" i="4"/>
  <c r="P172" i="4"/>
  <c r="N172" i="4"/>
  <c r="M172" i="4"/>
  <c r="Y171" i="4"/>
  <c r="Z171" i="4" s="1"/>
  <c r="W171" i="4"/>
  <c r="U171" i="4"/>
  <c r="T171" i="4"/>
  <c r="R171" i="4"/>
  <c r="Q171" i="4"/>
  <c r="P171" i="4"/>
  <c r="N171" i="4"/>
  <c r="M171" i="4"/>
  <c r="Y170" i="4"/>
  <c r="Z170" i="4" s="1"/>
  <c r="W170" i="4"/>
  <c r="U170" i="4"/>
  <c r="T170" i="4"/>
  <c r="R170" i="4"/>
  <c r="Q170" i="4"/>
  <c r="P170" i="4"/>
  <c r="N170" i="4"/>
  <c r="M170" i="4"/>
  <c r="Y169" i="4"/>
  <c r="W169" i="4"/>
  <c r="U169" i="4"/>
  <c r="T169" i="4"/>
  <c r="R169" i="4"/>
  <c r="Q169" i="4"/>
  <c r="P169" i="4"/>
  <c r="N169" i="4"/>
  <c r="M169" i="4"/>
  <c r="Y168" i="4"/>
  <c r="W168" i="4"/>
  <c r="U168" i="4"/>
  <c r="T168" i="4"/>
  <c r="R168" i="4"/>
  <c r="Q168" i="4"/>
  <c r="P168" i="4"/>
  <c r="N168" i="4"/>
  <c r="M168" i="4"/>
  <c r="Y167" i="4"/>
  <c r="Z167" i="4" s="1"/>
  <c r="W167" i="4"/>
  <c r="U167" i="4"/>
  <c r="T167" i="4"/>
  <c r="R167" i="4"/>
  <c r="Q167" i="4"/>
  <c r="P167" i="4"/>
  <c r="N167" i="4"/>
  <c r="M167" i="4"/>
  <c r="Y166" i="4"/>
  <c r="Z166" i="4" s="1"/>
  <c r="W166" i="4"/>
  <c r="U166" i="4"/>
  <c r="T166" i="4"/>
  <c r="R166" i="4"/>
  <c r="Q166" i="4"/>
  <c r="P166" i="4"/>
  <c r="N166" i="4"/>
  <c r="M166" i="4"/>
  <c r="Y165" i="4"/>
  <c r="W165" i="4"/>
  <c r="U165" i="4"/>
  <c r="T165" i="4"/>
  <c r="R165" i="4"/>
  <c r="Q165" i="4"/>
  <c r="P165" i="4"/>
  <c r="N165" i="4"/>
  <c r="M165" i="4"/>
  <c r="Y164" i="4"/>
  <c r="W164" i="4"/>
  <c r="U164" i="4"/>
  <c r="T164" i="4"/>
  <c r="R164" i="4"/>
  <c r="Q164" i="4"/>
  <c r="P164" i="4"/>
  <c r="N164" i="4"/>
  <c r="M164" i="4"/>
  <c r="Y163" i="4"/>
  <c r="Z163" i="4" s="1"/>
  <c r="W163" i="4"/>
  <c r="U163" i="4"/>
  <c r="T163" i="4"/>
  <c r="R163" i="4"/>
  <c r="Q163" i="4"/>
  <c r="P163" i="4"/>
  <c r="N163" i="4"/>
  <c r="M163" i="4"/>
  <c r="Y162" i="4"/>
  <c r="Z162" i="4" s="1"/>
  <c r="W162" i="4"/>
  <c r="U162" i="4"/>
  <c r="T162" i="4"/>
  <c r="R162" i="4"/>
  <c r="Q162" i="4"/>
  <c r="P162" i="4"/>
  <c r="N162" i="4"/>
  <c r="M162" i="4"/>
  <c r="Y161" i="4"/>
  <c r="W161" i="4"/>
  <c r="U161" i="4"/>
  <c r="T161" i="4"/>
  <c r="R161" i="4"/>
  <c r="Q161" i="4"/>
  <c r="P161" i="4"/>
  <c r="N161" i="4"/>
  <c r="M161" i="4"/>
  <c r="Y160" i="4"/>
  <c r="W160" i="4"/>
  <c r="U160" i="4"/>
  <c r="T160" i="4"/>
  <c r="R160" i="4"/>
  <c r="Q160" i="4"/>
  <c r="P160" i="4"/>
  <c r="N160" i="4"/>
  <c r="M160" i="4"/>
  <c r="Y159" i="4"/>
  <c r="W159" i="4"/>
  <c r="U159" i="4"/>
  <c r="T159" i="4"/>
  <c r="R159" i="4"/>
  <c r="Q159" i="4"/>
  <c r="P159" i="4"/>
  <c r="N159" i="4"/>
  <c r="M159" i="4"/>
  <c r="Y158" i="4"/>
  <c r="Z158" i="4" s="1"/>
  <c r="W158" i="4"/>
  <c r="U158" i="4"/>
  <c r="T158" i="4"/>
  <c r="R158" i="4"/>
  <c r="Q158" i="4"/>
  <c r="P158" i="4"/>
  <c r="N158" i="4"/>
  <c r="M158" i="4"/>
  <c r="Y157" i="4"/>
  <c r="W157" i="4"/>
  <c r="U157" i="4"/>
  <c r="T157" i="4"/>
  <c r="R157" i="4"/>
  <c r="Q157" i="4"/>
  <c r="P157" i="4"/>
  <c r="N157" i="4"/>
  <c r="M157" i="4"/>
  <c r="Y156" i="4"/>
  <c r="Z156" i="4" s="1"/>
  <c r="W156" i="4"/>
  <c r="U156" i="4"/>
  <c r="T156" i="4"/>
  <c r="R156" i="4"/>
  <c r="Q156" i="4"/>
  <c r="P156" i="4"/>
  <c r="N156" i="4"/>
  <c r="M156" i="4"/>
  <c r="Y155" i="4"/>
  <c r="Z155" i="4" s="1"/>
  <c r="W155" i="4"/>
  <c r="U155" i="4"/>
  <c r="T155" i="4"/>
  <c r="R155" i="4"/>
  <c r="Q155" i="4"/>
  <c r="P155" i="4"/>
  <c r="N155" i="4"/>
  <c r="M155" i="4"/>
  <c r="Y154" i="4"/>
  <c r="Z154" i="4" s="1"/>
  <c r="W154" i="4"/>
  <c r="U154" i="4"/>
  <c r="T154" i="4"/>
  <c r="R154" i="4"/>
  <c r="Q154" i="4"/>
  <c r="P154" i="4"/>
  <c r="N154" i="4"/>
  <c r="M154" i="4"/>
  <c r="Y153" i="4"/>
  <c r="W153" i="4"/>
  <c r="U153" i="4"/>
  <c r="T153" i="4"/>
  <c r="R153" i="4"/>
  <c r="Q153" i="4"/>
  <c r="P153" i="4"/>
  <c r="N153" i="4"/>
  <c r="M153" i="4"/>
  <c r="Y152" i="4"/>
  <c r="Z152" i="4" s="1"/>
  <c r="W152" i="4"/>
  <c r="U152" i="4"/>
  <c r="T152" i="4"/>
  <c r="R152" i="4"/>
  <c r="Q152" i="4"/>
  <c r="P152" i="4"/>
  <c r="N152" i="4"/>
  <c r="M152" i="4"/>
  <c r="Y151" i="4"/>
  <c r="Z151" i="4" s="1"/>
  <c r="W151" i="4"/>
  <c r="U151" i="4"/>
  <c r="T151" i="4"/>
  <c r="R151" i="4"/>
  <c r="Q151" i="4"/>
  <c r="P151" i="4"/>
  <c r="N151" i="4"/>
  <c r="M151" i="4"/>
  <c r="Y150" i="4"/>
  <c r="Z150" i="4" s="1"/>
  <c r="W150" i="4"/>
  <c r="U150" i="4"/>
  <c r="T150" i="4"/>
  <c r="R150" i="4"/>
  <c r="Q150" i="4"/>
  <c r="P150" i="4"/>
  <c r="N150" i="4"/>
  <c r="M150" i="4"/>
  <c r="Y149" i="4"/>
  <c r="W149" i="4"/>
  <c r="U149" i="4"/>
  <c r="T149" i="4"/>
  <c r="R149" i="4"/>
  <c r="Q149" i="4"/>
  <c r="P149" i="4"/>
  <c r="N149" i="4"/>
  <c r="M149" i="4"/>
  <c r="Y148" i="4"/>
  <c r="Z148" i="4" s="1"/>
  <c r="W148" i="4"/>
  <c r="U148" i="4"/>
  <c r="T148" i="4"/>
  <c r="R148" i="4"/>
  <c r="Q148" i="4"/>
  <c r="P148" i="4"/>
  <c r="N148" i="4"/>
  <c r="M148" i="4"/>
  <c r="Y147" i="4"/>
  <c r="Z147" i="4" s="1"/>
  <c r="W147" i="4"/>
  <c r="U147" i="4"/>
  <c r="T147" i="4"/>
  <c r="R147" i="4"/>
  <c r="Q147" i="4"/>
  <c r="P147" i="4"/>
  <c r="N147" i="4"/>
  <c r="M147" i="4"/>
  <c r="Y146" i="4"/>
  <c r="Z146" i="4" s="1"/>
  <c r="W146" i="4"/>
  <c r="U146" i="4"/>
  <c r="T146" i="4"/>
  <c r="R146" i="4"/>
  <c r="Q146" i="4"/>
  <c r="P146" i="4"/>
  <c r="N146" i="4"/>
  <c r="M146" i="4"/>
  <c r="Y145" i="4"/>
  <c r="W145" i="4"/>
  <c r="U145" i="4"/>
  <c r="T145" i="4"/>
  <c r="R145" i="4"/>
  <c r="Q145" i="4"/>
  <c r="P145" i="4"/>
  <c r="N145" i="4"/>
  <c r="M145" i="4"/>
  <c r="Y144" i="4"/>
  <c r="Z144" i="4" s="1"/>
  <c r="W144" i="4"/>
  <c r="U144" i="4"/>
  <c r="T144" i="4"/>
  <c r="R144" i="4"/>
  <c r="Q144" i="4"/>
  <c r="P144" i="4"/>
  <c r="N144" i="4"/>
  <c r="M144" i="4"/>
  <c r="Y143" i="4"/>
  <c r="W143" i="4"/>
  <c r="U143" i="4"/>
  <c r="T143" i="4"/>
  <c r="R143" i="4"/>
  <c r="Q143" i="4"/>
  <c r="P143" i="4"/>
  <c r="N143" i="4"/>
  <c r="M143" i="4"/>
  <c r="Y142" i="4"/>
  <c r="Z142" i="4" s="1"/>
  <c r="W142" i="4"/>
  <c r="U142" i="4"/>
  <c r="T142" i="4"/>
  <c r="R142" i="4"/>
  <c r="Q142" i="4"/>
  <c r="P142" i="4"/>
  <c r="N142" i="4"/>
  <c r="M142" i="4"/>
  <c r="Y141" i="4"/>
  <c r="Z141" i="4" s="1"/>
  <c r="W141" i="4"/>
  <c r="U141" i="4"/>
  <c r="T141" i="4"/>
  <c r="R141" i="4"/>
  <c r="Q141" i="4"/>
  <c r="P141" i="4"/>
  <c r="N141" i="4"/>
  <c r="M141" i="4"/>
  <c r="Y140" i="4"/>
  <c r="W140" i="4"/>
  <c r="U140" i="4"/>
  <c r="T140" i="4"/>
  <c r="R140" i="4"/>
  <c r="Q140" i="4"/>
  <c r="P140" i="4"/>
  <c r="N140" i="4"/>
  <c r="M140" i="4"/>
  <c r="Y139" i="4"/>
  <c r="Z139" i="4" s="1"/>
  <c r="W139" i="4"/>
  <c r="U139" i="4"/>
  <c r="T139" i="4"/>
  <c r="R139" i="4"/>
  <c r="Q139" i="4"/>
  <c r="P139" i="4"/>
  <c r="N139" i="4"/>
  <c r="M139" i="4"/>
  <c r="Y138" i="4"/>
  <c r="Z138" i="4" s="1"/>
  <c r="W138" i="4"/>
  <c r="U138" i="4"/>
  <c r="T138" i="4"/>
  <c r="R138" i="4"/>
  <c r="Q138" i="4"/>
  <c r="P138" i="4"/>
  <c r="N138" i="4"/>
  <c r="M138" i="4"/>
  <c r="Y137" i="4"/>
  <c r="Z137" i="4" s="1"/>
  <c r="W137" i="4"/>
  <c r="U137" i="4"/>
  <c r="T137" i="4"/>
  <c r="R137" i="4"/>
  <c r="Q137" i="4"/>
  <c r="P137" i="4"/>
  <c r="N137" i="4"/>
  <c r="M137" i="4"/>
  <c r="Y136" i="4"/>
  <c r="W136" i="4"/>
  <c r="U136" i="4"/>
  <c r="T136" i="4"/>
  <c r="R136" i="4"/>
  <c r="Q136" i="4"/>
  <c r="P136" i="4"/>
  <c r="N136" i="4"/>
  <c r="M136" i="4"/>
  <c r="Y135" i="4"/>
  <c r="Z135" i="4" s="1"/>
  <c r="W135" i="4"/>
  <c r="U135" i="4"/>
  <c r="T135" i="4"/>
  <c r="R135" i="4"/>
  <c r="Q135" i="4"/>
  <c r="P135" i="4"/>
  <c r="N135" i="4"/>
  <c r="M135" i="4"/>
  <c r="Y134" i="4"/>
  <c r="Z134" i="4" s="1"/>
  <c r="W134" i="4"/>
  <c r="U134" i="4"/>
  <c r="T134" i="4"/>
  <c r="R134" i="4"/>
  <c r="Q134" i="4"/>
  <c r="P134" i="4"/>
  <c r="N134" i="4"/>
  <c r="M134" i="4"/>
  <c r="Y133" i="4"/>
  <c r="W133" i="4"/>
  <c r="U133" i="4"/>
  <c r="T133" i="4"/>
  <c r="R133" i="4"/>
  <c r="Q133" i="4"/>
  <c r="P133" i="4"/>
  <c r="N133" i="4"/>
  <c r="M133" i="4"/>
  <c r="Y132" i="4"/>
  <c r="W132" i="4"/>
  <c r="U132" i="4"/>
  <c r="T132" i="4"/>
  <c r="R132" i="4"/>
  <c r="Q132" i="4"/>
  <c r="P132" i="4"/>
  <c r="N132" i="4"/>
  <c r="M132" i="4"/>
  <c r="Y131" i="4"/>
  <c r="Z131" i="4" s="1"/>
  <c r="W131" i="4"/>
  <c r="U131" i="4"/>
  <c r="T131" i="4"/>
  <c r="R131" i="4"/>
  <c r="Q131" i="4"/>
  <c r="P131" i="4"/>
  <c r="N131" i="4"/>
  <c r="M131" i="4"/>
  <c r="Y130" i="4"/>
  <c r="Z130" i="4" s="1"/>
  <c r="W130" i="4"/>
  <c r="U130" i="4"/>
  <c r="T130" i="4"/>
  <c r="R130" i="4"/>
  <c r="Q130" i="4"/>
  <c r="P130" i="4"/>
  <c r="N130" i="4"/>
  <c r="M130" i="4"/>
  <c r="Y129" i="4"/>
  <c r="W129" i="4"/>
  <c r="U129" i="4"/>
  <c r="T129" i="4"/>
  <c r="R129" i="4"/>
  <c r="Q129" i="4"/>
  <c r="P129" i="4"/>
  <c r="N129" i="4"/>
  <c r="M129" i="4"/>
  <c r="Y128" i="4"/>
  <c r="Z128" i="4" s="1"/>
  <c r="W128" i="4"/>
  <c r="U128" i="4"/>
  <c r="T128" i="4"/>
  <c r="R128" i="4"/>
  <c r="Q128" i="4"/>
  <c r="P128" i="4"/>
  <c r="N128" i="4"/>
  <c r="M128" i="4"/>
  <c r="Y127" i="4"/>
  <c r="Z127" i="4" s="1"/>
  <c r="W127" i="4"/>
  <c r="U127" i="4"/>
  <c r="T127" i="4"/>
  <c r="R127" i="4"/>
  <c r="Q127" i="4"/>
  <c r="P127" i="4"/>
  <c r="N127" i="4"/>
  <c r="M127" i="4"/>
  <c r="Y126" i="4"/>
  <c r="Z126" i="4" s="1"/>
  <c r="W126" i="4"/>
  <c r="U126" i="4"/>
  <c r="T126" i="4"/>
  <c r="R126" i="4"/>
  <c r="Q126" i="4"/>
  <c r="P126" i="4"/>
  <c r="N126" i="4"/>
  <c r="M126" i="4"/>
  <c r="Y125" i="4"/>
  <c r="W125" i="4"/>
  <c r="U125" i="4"/>
  <c r="T125" i="4"/>
  <c r="R125" i="4"/>
  <c r="Q125" i="4"/>
  <c r="P125" i="4"/>
  <c r="N125" i="4"/>
  <c r="M125" i="4"/>
  <c r="Y124" i="4"/>
  <c r="Z124" i="4" s="1"/>
  <c r="W124" i="4"/>
  <c r="U124" i="4"/>
  <c r="T124" i="4"/>
  <c r="R124" i="4"/>
  <c r="Q124" i="4"/>
  <c r="P124" i="4"/>
  <c r="N124" i="4"/>
  <c r="M124" i="4"/>
  <c r="Y123" i="4"/>
  <c r="Z123" i="4" s="1"/>
  <c r="W123" i="4"/>
  <c r="U123" i="4"/>
  <c r="T123" i="4"/>
  <c r="R123" i="4"/>
  <c r="Q123" i="4"/>
  <c r="P123" i="4"/>
  <c r="N123" i="4"/>
  <c r="M123" i="4"/>
  <c r="Y122" i="4"/>
  <c r="Z122" i="4" s="1"/>
  <c r="W122" i="4"/>
  <c r="U122" i="4"/>
  <c r="T122" i="4"/>
  <c r="R122" i="4"/>
  <c r="Q122" i="4"/>
  <c r="P122" i="4"/>
  <c r="N122" i="4"/>
  <c r="M122" i="4"/>
  <c r="Y121" i="4"/>
  <c r="W121" i="4"/>
  <c r="U121" i="4"/>
  <c r="T121" i="4"/>
  <c r="R121" i="4"/>
  <c r="Q121" i="4"/>
  <c r="P121" i="4"/>
  <c r="N121" i="4"/>
  <c r="M121" i="4"/>
  <c r="Y120" i="4"/>
  <c r="W120" i="4"/>
  <c r="U120" i="4"/>
  <c r="T120" i="4"/>
  <c r="R120" i="4"/>
  <c r="Q120" i="4"/>
  <c r="P120" i="4"/>
  <c r="N120" i="4"/>
  <c r="M120" i="4"/>
  <c r="Y119" i="4"/>
  <c r="Z119" i="4" s="1"/>
  <c r="W119" i="4"/>
  <c r="U119" i="4"/>
  <c r="T119" i="4"/>
  <c r="R119" i="4"/>
  <c r="Q119" i="4"/>
  <c r="P119" i="4"/>
  <c r="N119" i="4"/>
  <c r="M119" i="4"/>
  <c r="Y118" i="4"/>
  <c r="Z118" i="4" s="1"/>
  <c r="W118" i="4"/>
  <c r="U118" i="4"/>
  <c r="T118" i="4"/>
  <c r="R118" i="4"/>
  <c r="Q118" i="4"/>
  <c r="P118" i="4"/>
  <c r="N118" i="4"/>
  <c r="M118" i="4"/>
  <c r="Y117" i="4"/>
  <c r="Z117" i="4" s="1"/>
  <c r="W117" i="4"/>
  <c r="U117" i="4"/>
  <c r="T117" i="4"/>
  <c r="R117" i="4"/>
  <c r="Q117" i="4"/>
  <c r="P117" i="4"/>
  <c r="N117" i="4"/>
  <c r="M117" i="4"/>
  <c r="Y116" i="4"/>
  <c r="W116" i="4"/>
  <c r="U116" i="4"/>
  <c r="T116" i="4"/>
  <c r="R116" i="4"/>
  <c r="Q116" i="4"/>
  <c r="P116" i="4"/>
  <c r="N116" i="4"/>
  <c r="M116" i="4"/>
  <c r="Y115" i="4"/>
  <c r="Z115" i="4" s="1"/>
  <c r="W115" i="4"/>
  <c r="U115" i="4"/>
  <c r="T115" i="4"/>
  <c r="R115" i="4"/>
  <c r="Q115" i="4"/>
  <c r="P115" i="4"/>
  <c r="N115" i="4"/>
  <c r="M115" i="4"/>
  <c r="Y114" i="4"/>
  <c r="Z114" i="4" s="1"/>
  <c r="W114" i="4"/>
  <c r="U114" i="4"/>
  <c r="T114" i="4"/>
  <c r="R114" i="4"/>
  <c r="Q114" i="4"/>
  <c r="P114" i="4"/>
  <c r="N114" i="4"/>
  <c r="M114" i="4"/>
  <c r="Y113" i="4"/>
  <c r="W113" i="4"/>
  <c r="U113" i="4"/>
  <c r="T113" i="4"/>
  <c r="R113" i="4"/>
  <c r="Q113" i="4"/>
  <c r="P113" i="4"/>
  <c r="N113" i="4"/>
  <c r="M113" i="4"/>
  <c r="Y112" i="4"/>
  <c r="W112" i="4"/>
  <c r="U112" i="4"/>
  <c r="T112" i="4"/>
  <c r="R112" i="4"/>
  <c r="Q112" i="4"/>
  <c r="P112" i="4"/>
  <c r="N112" i="4"/>
  <c r="M112" i="4"/>
  <c r="Y111" i="4"/>
  <c r="Z111" i="4" s="1"/>
  <c r="W111" i="4"/>
  <c r="U111" i="4"/>
  <c r="T111" i="4"/>
  <c r="R111" i="4"/>
  <c r="Q111" i="4"/>
  <c r="P111" i="4"/>
  <c r="N111" i="4"/>
  <c r="M111" i="4"/>
  <c r="T110" i="4"/>
  <c r="P110" i="4"/>
  <c r="T109" i="4"/>
  <c r="P109" i="4"/>
  <c r="T108" i="4"/>
  <c r="P108" i="4"/>
  <c r="T107" i="4"/>
  <c r="P107" i="4"/>
  <c r="T106" i="4"/>
  <c r="P106" i="4"/>
  <c r="T105" i="4"/>
  <c r="P105" i="4"/>
  <c r="T104" i="4"/>
  <c r="P104" i="4"/>
  <c r="T103" i="4"/>
  <c r="P103" i="4"/>
  <c r="T102" i="4"/>
  <c r="P102" i="4"/>
  <c r="T101" i="4"/>
  <c r="P101" i="4"/>
  <c r="T100" i="4"/>
  <c r="P100" i="4"/>
  <c r="T99" i="4"/>
  <c r="P99" i="4"/>
  <c r="T98" i="4"/>
  <c r="P98" i="4"/>
  <c r="T97" i="4"/>
  <c r="P97" i="4"/>
  <c r="T96" i="4"/>
  <c r="P96" i="4"/>
  <c r="T95" i="4"/>
  <c r="P95" i="4"/>
  <c r="T94" i="4"/>
  <c r="P94" i="4"/>
  <c r="T93" i="4"/>
  <c r="P93" i="4"/>
  <c r="T92" i="4"/>
  <c r="P92" i="4"/>
  <c r="T91" i="4"/>
  <c r="P91" i="4"/>
  <c r="T90" i="4"/>
  <c r="P90" i="4"/>
  <c r="T89" i="4"/>
  <c r="P89" i="4"/>
  <c r="T88" i="4"/>
  <c r="P88" i="4"/>
  <c r="T87" i="4"/>
  <c r="P87" i="4"/>
  <c r="T86" i="4"/>
  <c r="P86" i="4"/>
  <c r="T85" i="4"/>
  <c r="T84" i="4"/>
  <c r="P84" i="4"/>
  <c r="T83" i="4"/>
  <c r="T82" i="4"/>
  <c r="P82" i="4"/>
  <c r="T81" i="4"/>
  <c r="P81" i="4"/>
  <c r="T80" i="4"/>
  <c r="P80" i="4"/>
  <c r="T79" i="4"/>
  <c r="P79" i="4"/>
  <c r="T78" i="4"/>
  <c r="P78" i="4"/>
  <c r="T77" i="4"/>
  <c r="P77" i="4"/>
  <c r="T76" i="4"/>
  <c r="P76" i="4"/>
  <c r="T75" i="4"/>
  <c r="T74" i="4"/>
  <c r="P74" i="4"/>
  <c r="T73" i="4"/>
  <c r="T72" i="4"/>
  <c r="P72" i="4"/>
  <c r="T71" i="4"/>
  <c r="T70" i="4"/>
  <c r="T69" i="4"/>
  <c r="P69" i="4"/>
  <c r="T68" i="4"/>
  <c r="T67" i="4"/>
  <c r="T66" i="4"/>
  <c r="T65" i="4"/>
  <c r="P65" i="4"/>
  <c r="T64" i="4"/>
  <c r="P64" i="4"/>
  <c r="T63" i="4"/>
  <c r="T62" i="4"/>
  <c r="P62" i="4"/>
  <c r="T61" i="4"/>
  <c r="T60" i="4"/>
  <c r="T59" i="4"/>
  <c r="T58" i="4"/>
  <c r="T57" i="4"/>
  <c r="T56" i="4"/>
  <c r="T55" i="4"/>
  <c r="T54" i="4"/>
  <c r="T53" i="4"/>
  <c r="T52" i="4"/>
  <c r="T51" i="4"/>
  <c r="T50" i="4"/>
  <c r="T49" i="4"/>
  <c r="T48" i="4"/>
  <c r="T47" i="4"/>
  <c r="T46" i="4"/>
  <c r="T45" i="4"/>
  <c r="T44" i="4"/>
  <c r="T43" i="4"/>
  <c r="T42" i="4"/>
  <c r="T41" i="4"/>
  <c r="T40" i="4"/>
  <c r="T39" i="4"/>
  <c r="T38" i="4"/>
  <c r="T37" i="4"/>
  <c r="T36" i="4"/>
  <c r="T35" i="4"/>
  <c r="T34" i="4"/>
  <c r="T33" i="4"/>
  <c r="T32" i="4"/>
  <c r="T31" i="4"/>
  <c r="P31" i="4"/>
  <c r="T30" i="4"/>
  <c r="T29" i="4"/>
  <c r="T28" i="4"/>
  <c r="T27" i="4"/>
  <c r="T26" i="4"/>
  <c r="T25" i="4"/>
  <c r="T24" i="4"/>
  <c r="T23" i="4"/>
  <c r="T22" i="4"/>
  <c r="H520" i="4" a="1"/>
  <c r="H520" i="4" s="1"/>
  <c r="H519" i="4" a="1"/>
  <c r="H519" i="4" s="1"/>
  <c r="H518" i="4" a="1"/>
  <c r="H518" i="4" s="1"/>
  <c r="H517" i="4" a="1"/>
  <c r="H517" i="4" s="1"/>
  <c r="H516" i="4" a="1"/>
  <c r="H516" i="4" s="1"/>
  <c r="H515" i="4" a="1"/>
  <c r="H515" i="4" s="1"/>
  <c r="H514" i="4" a="1"/>
  <c r="H514" i="4" s="1"/>
  <c r="H513" i="4" a="1"/>
  <c r="H513" i="4" s="1"/>
  <c r="H512" i="4" a="1"/>
  <c r="H512" i="4" s="1"/>
  <c r="H511" i="4" a="1"/>
  <c r="H511" i="4" s="1"/>
  <c r="H510" i="4" a="1"/>
  <c r="H510" i="4" s="1"/>
  <c r="H509" i="4" a="1"/>
  <c r="H509" i="4" s="1"/>
  <c r="H508" i="4" a="1"/>
  <c r="H508" i="4" s="1"/>
  <c r="H507" i="4" a="1"/>
  <c r="H507" i="4" s="1"/>
  <c r="H506" i="4" a="1"/>
  <c r="H506" i="4" s="1"/>
  <c r="H505" i="4" a="1"/>
  <c r="H505" i="4" s="1"/>
  <c r="H504" i="4" a="1"/>
  <c r="H504" i="4" s="1"/>
  <c r="H503" i="4" a="1"/>
  <c r="H503" i="4" s="1"/>
  <c r="H502" i="4" a="1"/>
  <c r="H502" i="4" s="1"/>
  <c r="H501" i="4" a="1"/>
  <c r="H501" i="4" s="1"/>
  <c r="H500" i="4" a="1"/>
  <c r="H500" i="4" s="1"/>
  <c r="H499" i="4" a="1"/>
  <c r="H499" i="4" s="1"/>
  <c r="H498" i="4" a="1"/>
  <c r="H498" i="4" s="1"/>
  <c r="H497" i="4" a="1"/>
  <c r="H497" i="4" s="1"/>
  <c r="H496" i="4" a="1"/>
  <c r="H496" i="4" s="1"/>
  <c r="H495" i="4" a="1"/>
  <c r="H495" i="4" s="1"/>
  <c r="H494" i="4" a="1"/>
  <c r="H494" i="4" s="1"/>
  <c r="H493" i="4" a="1"/>
  <c r="H493" i="4" s="1"/>
  <c r="H492" i="4" a="1"/>
  <c r="H492" i="4" s="1"/>
  <c r="H491" i="4" a="1"/>
  <c r="H491" i="4" s="1"/>
  <c r="H490" i="4" a="1"/>
  <c r="H490" i="4" s="1"/>
  <c r="H489" i="4" a="1"/>
  <c r="H489" i="4" s="1"/>
  <c r="H488" i="4" a="1"/>
  <c r="H488" i="4" s="1"/>
  <c r="H487" i="4" a="1"/>
  <c r="H487" i="4" s="1"/>
  <c r="H486" i="4" a="1"/>
  <c r="H486" i="4" s="1"/>
  <c r="H485" i="4" a="1"/>
  <c r="H485" i="4" s="1"/>
  <c r="H484" i="4" a="1"/>
  <c r="H484" i="4" s="1"/>
  <c r="H483" i="4" a="1"/>
  <c r="H483" i="4" s="1"/>
  <c r="H482" i="4" a="1"/>
  <c r="H482" i="4" s="1"/>
  <c r="H481" i="4" a="1"/>
  <c r="H481" i="4" s="1"/>
  <c r="H480" i="4" a="1"/>
  <c r="H480" i="4" s="1"/>
  <c r="H479" i="4" a="1"/>
  <c r="H479" i="4" s="1"/>
  <c r="H478" i="4" a="1"/>
  <c r="H478" i="4" s="1"/>
  <c r="H477" i="4" a="1"/>
  <c r="H477" i="4" s="1"/>
  <c r="H476" i="4" a="1"/>
  <c r="H476" i="4" s="1"/>
  <c r="H475" i="4" a="1"/>
  <c r="H475" i="4" s="1"/>
  <c r="H474" i="4" a="1"/>
  <c r="H474" i="4" s="1"/>
  <c r="H473" i="4" a="1"/>
  <c r="H473" i="4" s="1"/>
  <c r="H472" i="4" a="1"/>
  <c r="H472" i="4" s="1"/>
  <c r="H471" i="4" a="1"/>
  <c r="H471" i="4" s="1"/>
  <c r="H470" i="4" a="1"/>
  <c r="H470" i="4" s="1"/>
  <c r="H469" i="4" a="1"/>
  <c r="H469" i="4" s="1"/>
  <c r="H468" i="4" a="1"/>
  <c r="H468" i="4" s="1"/>
  <c r="H467" i="4" a="1"/>
  <c r="H467" i="4" s="1"/>
  <c r="H466" i="4" a="1"/>
  <c r="H466" i="4" s="1"/>
  <c r="H465" i="4" a="1"/>
  <c r="H465" i="4" s="1"/>
  <c r="H464" i="4" a="1"/>
  <c r="H464" i="4" s="1"/>
  <c r="H463" i="4" a="1"/>
  <c r="H463" i="4" s="1"/>
  <c r="H462" i="4" a="1"/>
  <c r="H462" i="4" s="1"/>
  <c r="H461" i="4" a="1"/>
  <c r="H461" i="4" s="1"/>
  <c r="H460" i="4" a="1"/>
  <c r="H460" i="4" s="1"/>
  <c r="H459" i="4" a="1"/>
  <c r="H459" i="4" s="1"/>
  <c r="H458" i="4" a="1"/>
  <c r="H458" i="4" s="1"/>
  <c r="H457" i="4" a="1"/>
  <c r="H457" i="4" s="1"/>
  <c r="H456" i="4" a="1"/>
  <c r="H456" i="4" s="1"/>
  <c r="H455" i="4" a="1"/>
  <c r="H455" i="4" s="1"/>
  <c r="H454" i="4" a="1"/>
  <c r="H454" i="4" s="1"/>
  <c r="H453" i="4" a="1"/>
  <c r="H453" i="4" s="1"/>
  <c r="H452" i="4" a="1"/>
  <c r="H452" i="4" s="1"/>
  <c r="H451" i="4" a="1"/>
  <c r="H451" i="4" s="1"/>
  <c r="H450" i="4" a="1"/>
  <c r="H450" i="4" s="1"/>
  <c r="H449" i="4" a="1"/>
  <c r="H449" i="4" s="1"/>
  <c r="H448" i="4" a="1"/>
  <c r="H448" i="4" s="1"/>
  <c r="H447" i="4" a="1"/>
  <c r="H447" i="4" s="1"/>
  <c r="H446" i="4" a="1"/>
  <c r="H446" i="4" s="1"/>
  <c r="H445" i="4" a="1"/>
  <c r="H445" i="4" s="1"/>
  <c r="H444" i="4" a="1"/>
  <c r="H444" i="4" s="1"/>
  <c r="H443" i="4" a="1"/>
  <c r="H443" i="4" s="1"/>
  <c r="H442" i="4" a="1"/>
  <c r="H442" i="4" s="1"/>
  <c r="H441" i="4" a="1"/>
  <c r="H441" i="4" s="1"/>
  <c r="H440" i="4" a="1"/>
  <c r="H440" i="4" s="1"/>
  <c r="H439" i="4" a="1"/>
  <c r="H439" i="4" s="1"/>
  <c r="H438" i="4" a="1"/>
  <c r="H438" i="4" s="1"/>
  <c r="H437" i="4" a="1"/>
  <c r="H437" i="4" s="1"/>
  <c r="H436" i="4" a="1"/>
  <c r="H436" i="4" s="1"/>
  <c r="H435" i="4" a="1"/>
  <c r="H435" i="4" s="1"/>
  <c r="H434" i="4" a="1"/>
  <c r="H434" i="4" s="1"/>
  <c r="H433" i="4" a="1"/>
  <c r="H433" i="4" s="1"/>
  <c r="H432" i="4" a="1"/>
  <c r="H432" i="4" s="1"/>
  <c r="H431" i="4" a="1"/>
  <c r="H431" i="4" s="1"/>
  <c r="H430" i="4" a="1"/>
  <c r="H430" i="4" s="1"/>
  <c r="H429" i="4" a="1"/>
  <c r="H429" i="4" s="1"/>
  <c r="H428" i="4" a="1"/>
  <c r="H428" i="4" s="1"/>
  <c r="H427" i="4" a="1"/>
  <c r="H427" i="4" s="1"/>
  <c r="H426" i="4" a="1"/>
  <c r="H426" i="4" s="1"/>
  <c r="H425" i="4" a="1"/>
  <c r="H425" i="4" s="1"/>
  <c r="H424" i="4" a="1"/>
  <c r="H424" i="4" s="1"/>
  <c r="H423" i="4" a="1"/>
  <c r="H423" i="4" s="1"/>
  <c r="H422" i="4" a="1"/>
  <c r="H422" i="4" s="1"/>
  <c r="H421" i="4" a="1"/>
  <c r="H421" i="4" s="1"/>
  <c r="H420" i="4" a="1"/>
  <c r="H420" i="4" s="1"/>
  <c r="H419" i="4" a="1"/>
  <c r="H419" i="4" s="1"/>
  <c r="H418" i="4" a="1"/>
  <c r="H418" i="4" s="1"/>
  <c r="H417" i="4" a="1"/>
  <c r="H417" i="4" s="1"/>
  <c r="H416" i="4" a="1"/>
  <c r="H416" i="4" s="1"/>
  <c r="H415" i="4" a="1"/>
  <c r="H415" i="4" s="1"/>
  <c r="H414" i="4" a="1"/>
  <c r="H414" i="4" s="1"/>
  <c r="H413" i="4" a="1"/>
  <c r="H413" i="4" s="1"/>
  <c r="H412" i="4" a="1"/>
  <c r="H412" i="4" s="1"/>
  <c r="H411" i="4" a="1"/>
  <c r="H411" i="4" s="1"/>
  <c r="H410" i="4" a="1"/>
  <c r="H410" i="4" s="1"/>
  <c r="H409" i="4" a="1"/>
  <c r="H409" i="4" s="1"/>
  <c r="H408" i="4" a="1"/>
  <c r="H408" i="4" s="1"/>
  <c r="H407" i="4" a="1"/>
  <c r="H407" i="4" s="1"/>
  <c r="H406" i="4" a="1"/>
  <c r="H406" i="4" s="1"/>
  <c r="H405" i="4" a="1"/>
  <c r="H405" i="4" s="1"/>
  <c r="H404" i="4" a="1"/>
  <c r="H404" i="4" s="1"/>
  <c r="H403" i="4" a="1"/>
  <c r="H403" i="4" s="1"/>
  <c r="H402" i="4" a="1"/>
  <c r="H402" i="4" s="1"/>
  <c r="H401" i="4" a="1"/>
  <c r="H401" i="4" s="1"/>
  <c r="H400" i="4" a="1"/>
  <c r="H400" i="4" s="1"/>
  <c r="H399" i="4" a="1"/>
  <c r="H399" i="4" s="1"/>
  <c r="H398" i="4" a="1"/>
  <c r="H398" i="4" s="1"/>
  <c r="H397" i="4" a="1"/>
  <c r="H397" i="4" s="1"/>
  <c r="H396" i="4" a="1"/>
  <c r="H396" i="4" s="1"/>
  <c r="H395" i="4" a="1"/>
  <c r="H395" i="4" s="1"/>
  <c r="H394" i="4" a="1"/>
  <c r="H394" i="4" s="1"/>
  <c r="H393" i="4" a="1"/>
  <c r="H393" i="4" s="1"/>
  <c r="H392" i="4" a="1"/>
  <c r="H392" i="4" s="1"/>
  <c r="H391" i="4" a="1"/>
  <c r="H391" i="4" s="1"/>
  <c r="H390" i="4" a="1"/>
  <c r="H390" i="4" s="1"/>
  <c r="H389" i="4" a="1"/>
  <c r="H389" i="4" s="1"/>
  <c r="H388" i="4" a="1"/>
  <c r="H388" i="4" s="1"/>
  <c r="H387" i="4" a="1"/>
  <c r="H387" i="4" s="1"/>
  <c r="H386" i="4" a="1"/>
  <c r="H386" i="4" s="1"/>
  <c r="H385" i="4" a="1"/>
  <c r="H385" i="4" s="1"/>
  <c r="H384" i="4" a="1"/>
  <c r="H384" i="4" s="1"/>
  <c r="H383" i="4" a="1"/>
  <c r="H383" i="4" s="1"/>
  <c r="H382" i="4" a="1"/>
  <c r="H382" i="4" s="1"/>
  <c r="H381" i="4" a="1"/>
  <c r="H381" i="4" s="1"/>
  <c r="H380" i="4" a="1"/>
  <c r="H380" i="4" s="1"/>
  <c r="H379" i="4" a="1"/>
  <c r="H379" i="4" s="1"/>
  <c r="H378" i="4" a="1"/>
  <c r="H378" i="4" s="1"/>
  <c r="H377" i="4" a="1"/>
  <c r="H377" i="4" s="1"/>
  <c r="H376" i="4" a="1"/>
  <c r="H376" i="4" s="1"/>
  <c r="H375" i="4" a="1"/>
  <c r="H375" i="4" s="1"/>
  <c r="H374" i="4" a="1"/>
  <c r="H374" i="4" s="1"/>
  <c r="H373" i="4" a="1"/>
  <c r="H373" i="4" s="1"/>
  <c r="H372" i="4" a="1"/>
  <c r="H372" i="4" s="1"/>
  <c r="H371" i="4" a="1"/>
  <c r="H371" i="4" s="1"/>
  <c r="H370" i="4" a="1"/>
  <c r="H370" i="4" s="1"/>
  <c r="H369" i="4" a="1"/>
  <c r="H369" i="4" s="1"/>
  <c r="H368" i="4" a="1"/>
  <c r="H368" i="4" s="1"/>
  <c r="H367" i="4" a="1"/>
  <c r="H367" i="4" s="1"/>
  <c r="H366" i="4" a="1"/>
  <c r="H366" i="4" s="1"/>
  <c r="H365" i="4" a="1"/>
  <c r="H365" i="4" s="1"/>
  <c r="H364" i="4" a="1"/>
  <c r="H364" i="4" s="1"/>
  <c r="H363" i="4" a="1"/>
  <c r="H363" i="4" s="1"/>
  <c r="H362" i="4" a="1"/>
  <c r="H362" i="4" s="1"/>
  <c r="H361" i="4" a="1"/>
  <c r="H361" i="4" s="1"/>
  <c r="H360" i="4" a="1"/>
  <c r="H360" i="4" s="1"/>
  <c r="H359" i="4" a="1"/>
  <c r="H359" i="4" s="1"/>
  <c r="H358" i="4" a="1"/>
  <c r="H358" i="4" s="1"/>
  <c r="H357" i="4" a="1"/>
  <c r="H357" i="4" s="1"/>
  <c r="H356" i="4" a="1"/>
  <c r="H356" i="4" s="1"/>
  <c r="H355" i="4" a="1"/>
  <c r="H355" i="4" s="1"/>
  <c r="H354" i="4" a="1"/>
  <c r="H354" i="4" s="1"/>
  <c r="H353" i="4" a="1"/>
  <c r="H353" i="4" s="1"/>
  <c r="H352" i="4" a="1"/>
  <c r="H352" i="4" s="1"/>
  <c r="H351" i="4" a="1"/>
  <c r="H351" i="4" s="1"/>
  <c r="H350" i="4" a="1"/>
  <c r="H350" i="4" s="1"/>
  <c r="H349" i="4" a="1"/>
  <c r="H349" i="4" s="1"/>
  <c r="H348" i="4" a="1"/>
  <c r="H348" i="4" s="1"/>
  <c r="H347" i="4" a="1"/>
  <c r="H347" i="4" s="1"/>
  <c r="H346" i="4" a="1"/>
  <c r="H346" i="4" s="1"/>
  <c r="H345" i="4" a="1"/>
  <c r="H345" i="4" s="1"/>
  <c r="H344" i="4" a="1"/>
  <c r="H344" i="4" s="1"/>
  <c r="H343" i="4" a="1"/>
  <c r="H343" i="4" s="1"/>
  <c r="H342" i="4" a="1"/>
  <c r="H342" i="4" s="1"/>
  <c r="H341" i="4" a="1"/>
  <c r="H341" i="4" s="1"/>
  <c r="H340" i="4" a="1"/>
  <c r="H340" i="4" s="1"/>
  <c r="H339" i="4" a="1"/>
  <c r="H339" i="4" s="1"/>
  <c r="H338" i="4" a="1"/>
  <c r="H338" i="4" s="1"/>
  <c r="H337" i="4" a="1"/>
  <c r="H337" i="4" s="1"/>
  <c r="H336" i="4" a="1"/>
  <c r="H336" i="4" s="1"/>
  <c r="H335" i="4" a="1"/>
  <c r="H335" i="4" s="1"/>
  <c r="H334" i="4" a="1"/>
  <c r="H334" i="4" s="1"/>
  <c r="H333" i="4" a="1"/>
  <c r="H333" i="4" s="1"/>
  <c r="H332" i="4" a="1"/>
  <c r="H332" i="4" s="1"/>
  <c r="H331" i="4" a="1"/>
  <c r="H331" i="4" s="1"/>
  <c r="H330" i="4" a="1"/>
  <c r="H330" i="4" s="1"/>
  <c r="H329" i="4" a="1"/>
  <c r="H329" i="4" s="1"/>
  <c r="H328" i="4" a="1"/>
  <c r="H328" i="4" s="1"/>
  <c r="H327" i="4" a="1"/>
  <c r="H327" i="4" s="1"/>
  <c r="H326" i="4" a="1"/>
  <c r="H326" i="4" s="1"/>
  <c r="H325" i="4" a="1"/>
  <c r="H325" i="4" s="1"/>
  <c r="H324" i="4" a="1"/>
  <c r="H324" i="4" s="1"/>
  <c r="H323" i="4" a="1"/>
  <c r="H323" i="4" s="1"/>
  <c r="H322" i="4" a="1"/>
  <c r="H322" i="4" s="1"/>
  <c r="H321" i="4" a="1"/>
  <c r="H321" i="4" s="1"/>
  <c r="H320" i="4" a="1"/>
  <c r="H320" i="4" s="1"/>
  <c r="H319" i="4" a="1"/>
  <c r="H319" i="4" s="1"/>
  <c r="H318" i="4" a="1"/>
  <c r="H318" i="4" s="1"/>
  <c r="H317" i="4" a="1"/>
  <c r="H317" i="4" s="1"/>
  <c r="H316" i="4" a="1"/>
  <c r="H316" i="4" s="1"/>
  <c r="H315" i="4" a="1"/>
  <c r="H315" i="4" s="1"/>
  <c r="H314" i="4" a="1"/>
  <c r="H314" i="4" s="1"/>
  <c r="H313" i="4" a="1"/>
  <c r="H313" i="4" s="1"/>
  <c r="H312" i="4" a="1"/>
  <c r="H312" i="4" s="1"/>
  <c r="H311" i="4" a="1"/>
  <c r="H311" i="4" s="1"/>
  <c r="H310" i="4" a="1"/>
  <c r="H310" i="4" s="1"/>
  <c r="H309" i="4" a="1"/>
  <c r="H309" i="4" s="1"/>
  <c r="H308" i="4" a="1"/>
  <c r="H308" i="4" s="1"/>
  <c r="H307" i="4" a="1"/>
  <c r="H307" i="4" s="1"/>
  <c r="H306" i="4" a="1"/>
  <c r="H306" i="4" s="1"/>
  <c r="H305" i="4" a="1"/>
  <c r="H305" i="4" s="1"/>
  <c r="H304" i="4" a="1"/>
  <c r="H304" i="4" s="1"/>
  <c r="H303" i="4" a="1"/>
  <c r="H303" i="4" s="1"/>
  <c r="H302" i="4" a="1"/>
  <c r="H302" i="4" s="1"/>
  <c r="H301" i="4" a="1"/>
  <c r="H301" i="4" s="1"/>
  <c r="H300" i="4" a="1"/>
  <c r="H300" i="4" s="1"/>
  <c r="H299" i="4" a="1"/>
  <c r="H299" i="4" s="1"/>
  <c r="H298" i="4" a="1"/>
  <c r="H298" i="4" s="1"/>
  <c r="H297" i="4" a="1"/>
  <c r="H297" i="4" s="1"/>
  <c r="H296" i="4" a="1"/>
  <c r="H296" i="4" s="1"/>
  <c r="H295" i="4" a="1"/>
  <c r="H295" i="4" s="1"/>
  <c r="H294" i="4" a="1"/>
  <c r="H294" i="4" s="1"/>
  <c r="H293" i="4" a="1"/>
  <c r="H293" i="4" s="1"/>
  <c r="H292" i="4" a="1"/>
  <c r="H292" i="4" s="1"/>
  <c r="H291" i="4" a="1"/>
  <c r="H291" i="4" s="1"/>
  <c r="H290" i="4" a="1"/>
  <c r="H290" i="4" s="1"/>
  <c r="H289" i="4" a="1"/>
  <c r="H289" i="4" s="1"/>
  <c r="H288" i="4" a="1"/>
  <c r="H288" i="4" s="1"/>
  <c r="H287" i="4" a="1"/>
  <c r="H287" i="4" s="1"/>
  <c r="H286" i="4" a="1"/>
  <c r="H286" i="4" s="1"/>
  <c r="H285" i="4" a="1"/>
  <c r="H285" i="4" s="1"/>
  <c r="H284" i="4" a="1"/>
  <c r="H284" i="4" s="1"/>
  <c r="H283" i="4" a="1"/>
  <c r="H283" i="4" s="1"/>
  <c r="H282" i="4" a="1"/>
  <c r="H282" i="4" s="1"/>
  <c r="H281" i="4" a="1"/>
  <c r="H281" i="4" s="1"/>
  <c r="H280" i="4" a="1"/>
  <c r="H280" i="4" s="1"/>
  <c r="H279" i="4" a="1"/>
  <c r="H279" i="4" s="1"/>
  <c r="H278" i="4" a="1"/>
  <c r="H278" i="4" s="1"/>
  <c r="H277" i="4" a="1"/>
  <c r="H277" i="4" s="1"/>
  <c r="H276" i="4" a="1"/>
  <c r="H276" i="4" s="1"/>
  <c r="H275" i="4" a="1"/>
  <c r="H275" i="4" s="1"/>
  <c r="H274" i="4" a="1"/>
  <c r="H274" i="4" s="1"/>
  <c r="H273" i="4" a="1"/>
  <c r="H273" i="4" s="1"/>
  <c r="H272" i="4" a="1"/>
  <c r="H272" i="4" s="1"/>
  <c r="H271" i="4" a="1"/>
  <c r="H271" i="4" s="1"/>
  <c r="H270" i="4" a="1"/>
  <c r="H270" i="4" s="1"/>
  <c r="H269" i="4" a="1"/>
  <c r="H269" i="4" s="1"/>
  <c r="H268" i="4" a="1"/>
  <c r="H268" i="4" s="1"/>
  <c r="H267" i="4" a="1"/>
  <c r="H267" i="4" s="1"/>
  <c r="H266" i="4" a="1"/>
  <c r="H266" i="4" s="1"/>
  <c r="H265" i="4" a="1"/>
  <c r="H265" i="4" s="1"/>
  <c r="H264" i="4" a="1"/>
  <c r="H264" i="4" s="1"/>
  <c r="H263" i="4" a="1"/>
  <c r="H263" i="4" s="1"/>
  <c r="H262" i="4" a="1"/>
  <c r="H262" i="4" s="1"/>
  <c r="H261" i="4" a="1"/>
  <c r="H261" i="4" s="1"/>
  <c r="H260" i="4" a="1"/>
  <c r="H260" i="4" s="1"/>
  <c r="H259" i="4" a="1"/>
  <c r="H259" i="4" s="1"/>
  <c r="H258" i="4" a="1"/>
  <c r="H258" i="4" s="1"/>
  <c r="H257" i="4" a="1"/>
  <c r="H257" i="4" s="1"/>
  <c r="H256" i="4" a="1"/>
  <c r="H256" i="4" s="1"/>
  <c r="H255" i="4" a="1"/>
  <c r="H255" i="4" s="1"/>
  <c r="H254" i="4" a="1"/>
  <c r="H254" i="4" s="1"/>
  <c r="H253" i="4" a="1"/>
  <c r="H253" i="4" s="1"/>
  <c r="H252" i="4" a="1"/>
  <c r="H252" i="4" s="1"/>
  <c r="H251" i="4" a="1"/>
  <c r="H251" i="4" s="1"/>
  <c r="H250" i="4" a="1"/>
  <c r="H250" i="4" s="1"/>
  <c r="H249" i="4" a="1"/>
  <c r="H249" i="4" s="1"/>
  <c r="H248" i="4" a="1"/>
  <c r="H248" i="4" s="1"/>
  <c r="H247" i="4" a="1"/>
  <c r="H247" i="4" s="1"/>
  <c r="H246" i="4" a="1"/>
  <c r="H246" i="4" s="1"/>
  <c r="H245" i="4" a="1"/>
  <c r="H245" i="4" s="1"/>
  <c r="H244" i="4" a="1"/>
  <c r="H244" i="4" s="1"/>
  <c r="H243" i="4" a="1"/>
  <c r="H243" i="4" s="1"/>
  <c r="H242" i="4" a="1"/>
  <c r="H242" i="4" s="1"/>
  <c r="H241" i="4" a="1"/>
  <c r="H241" i="4" s="1"/>
  <c r="H240" i="4" a="1"/>
  <c r="H240" i="4" s="1"/>
  <c r="H239" i="4" a="1"/>
  <c r="H239" i="4" s="1"/>
  <c r="H238" i="4" a="1"/>
  <c r="H238" i="4" s="1"/>
  <c r="H237" i="4" a="1"/>
  <c r="H237" i="4" s="1"/>
  <c r="H236" i="4" a="1"/>
  <c r="H236" i="4" s="1"/>
  <c r="H235" i="4" a="1"/>
  <c r="H235" i="4" s="1"/>
  <c r="H234" i="4" a="1"/>
  <c r="H234" i="4" s="1"/>
  <c r="H233" i="4" a="1"/>
  <c r="H233" i="4" s="1"/>
  <c r="H232" i="4" a="1"/>
  <c r="H232" i="4" s="1"/>
  <c r="H231" i="4" a="1"/>
  <c r="H231" i="4" s="1"/>
  <c r="H230" i="4" a="1"/>
  <c r="H230" i="4" s="1"/>
  <c r="H229" i="4" a="1"/>
  <c r="H229" i="4" s="1"/>
  <c r="H228" i="4" a="1"/>
  <c r="H228" i="4" s="1"/>
  <c r="H227" i="4" a="1"/>
  <c r="H227" i="4" s="1"/>
  <c r="H226" i="4" a="1"/>
  <c r="H226" i="4" s="1"/>
  <c r="H225" i="4" a="1"/>
  <c r="H225" i="4" s="1"/>
  <c r="H224" i="4" a="1"/>
  <c r="H224" i="4" s="1"/>
  <c r="H223" i="4" a="1"/>
  <c r="H223" i="4" s="1"/>
  <c r="H222" i="4" a="1"/>
  <c r="H222" i="4" s="1"/>
  <c r="H221" i="4" a="1"/>
  <c r="H221" i="4" s="1"/>
  <c r="H220" i="4" a="1"/>
  <c r="H220" i="4" s="1"/>
  <c r="H219" i="4" a="1"/>
  <c r="H219" i="4" s="1"/>
  <c r="H218" i="4" a="1"/>
  <c r="H218" i="4" s="1"/>
  <c r="H217" i="4" a="1"/>
  <c r="H217" i="4" s="1"/>
  <c r="H216" i="4" a="1"/>
  <c r="H216" i="4" s="1"/>
  <c r="H215" i="4" a="1"/>
  <c r="H215" i="4" s="1"/>
  <c r="H214" i="4" a="1"/>
  <c r="H214" i="4" s="1"/>
  <c r="H213" i="4" a="1"/>
  <c r="H213" i="4" s="1"/>
  <c r="H212" i="4" a="1"/>
  <c r="H212" i="4" s="1"/>
  <c r="H211" i="4" a="1"/>
  <c r="H211" i="4" s="1"/>
  <c r="H210" i="4" a="1"/>
  <c r="H210" i="4" s="1"/>
  <c r="H209" i="4" a="1"/>
  <c r="H209" i="4" s="1"/>
  <c r="H208" i="4" a="1"/>
  <c r="H208" i="4" s="1"/>
  <c r="H207" i="4" a="1"/>
  <c r="H207" i="4" s="1"/>
  <c r="H206" i="4" a="1"/>
  <c r="H206" i="4" s="1"/>
  <c r="H205" i="4" a="1"/>
  <c r="H205" i="4" s="1"/>
  <c r="H204" i="4" a="1"/>
  <c r="H204" i="4" s="1"/>
  <c r="H203" i="4" a="1"/>
  <c r="H203" i="4" s="1"/>
  <c r="H202" i="4" a="1"/>
  <c r="H202" i="4" s="1"/>
  <c r="H201" i="4" a="1"/>
  <c r="H201" i="4" s="1"/>
  <c r="H200" i="4" a="1"/>
  <c r="H200" i="4" s="1"/>
  <c r="H199" i="4" a="1"/>
  <c r="H199" i="4" s="1"/>
  <c r="H198" i="4" a="1"/>
  <c r="H198" i="4" s="1"/>
  <c r="H197" i="4" a="1"/>
  <c r="H197" i="4" s="1"/>
  <c r="H196" i="4" a="1"/>
  <c r="H196" i="4" s="1"/>
  <c r="H195" i="4" a="1"/>
  <c r="H195" i="4" s="1"/>
  <c r="H194" i="4" a="1"/>
  <c r="H194" i="4" s="1"/>
  <c r="H193" i="4" a="1"/>
  <c r="H193" i="4" s="1"/>
  <c r="H192" i="4" a="1"/>
  <c r="H192" i="4" s="1"/>
  <c r="H191" i="4" a="1"/>
  <c r="H191" i="4" s="1"/>
  <c r="H190" i="4" a="1"/>
  <c r="H190" i="4" s="1"/>
  <c r="H189" i="4" a="1"/>
  <c r="H189" i="4" s="1"/>
  <c r="H188" i="4" a="1"/>
  <c r="H188" i="4" s="1"/>
  <c r="H187" i="4" a="1"/>
  <c r="H187" i="4" s="1"/>
  <c r="H186" i="4" a="1"/>
  <c r="H186" i="4" s="1"/>
  <c r="H185" i="4" a="1"/>
  <c r="H185" i="4" s="1"/>
  <c r="H184" i="4" a="1"/>
  <c r="H184" i="4" s="1"/>
  <c r="H183" i="4" a="1"/>
  <c r="H183" i="4" s="1"/>
  <c r="H182" i="4" a="1"/>
  <c r="H182" i="4" s="1"/>
  <c r="H181" i="4" a="1"/>
  <c r="H181" i="4" s="1"/>
  <c r="H180" i="4" a="1"/>
  <c r="H180" i="4" s="1"/>
  <c r="H179" i="4" a="1"/>
  <c r="H179" i="4" s="1"/>
  <c r="H178" i="4" a="1"/>
  <c r="H178" i="4" s="1"/>
  <c r="H177" i="4" a="1"/>
  <c r="H177" i="4" s="1"/>
  <c r="H176" i="4" a="1"/>
  <c r="H176" i="4" s="1"/>
  <c r="H175" i="4" a="1"/>
  <c r="H175" i="4" s="1"/>
  <c r="H174" i="4" a="1"/>
  <c r="H174" i="4" s="1"/>
  <c r="H173" i="4" a="1"/>
  <c r="H173" i="4" s="1"/>
  <c r="H172" i="4" a="1"/>
  <c r="H172" i="4" s="1"/>
  <c r="H171" i="4" a="1"/>
  <c r="H171" i="4" s="1"/>
  <c r="H170" i="4" a="1"/>
  <c r="H170" i="4" s="1"/>
  <c r="H169" i="4" a="1"/>
  <c r="H169" i="4" s="1"/>
  <c r="H168" i="4" a="1"/>
  <c r="H168" i="4" s="1"/>
  <c r="H167" i="4" a="1"/>
  <c r="H167" i="4" s="1"/>
  <c r="H166" i="4" a="1"/>
  <c r="H166" i="4" s="1"/>
  <c r="H165" i="4" a="1"/>
  <c r="H165" i="4" s="1"/>
  <c r="H164" i="4" a="1"/>
  <c r="H164" i="4" s="1"/>
  <c r="H163" i="4" a="1"/>
  <c r="H163" i="4" s="1"/>
  <c r="H162" i="4" a="1"/>
  <c r="H162" i="4" s="1"/>
  <c r="H161" i="4" a="1"/>
  <c r="H161" i="4" s="1"/>
  <c r="H160" i="4" a="1"/>
  <c r="H160" i="4" s="1"/>
  <c r="H159" i="4" a="1"/>
  <c r="H159" i="4" s="1"/>
  <c r="H158" i="4" a="1"/>
  <c r="H158" i="4" s="1"/>
  <c r="H157" i="4" a="1"/>
  <c r="H157" i="4" s="1"/>
  <c r="H156" i="4" a="1"/>
  <c r="H156" i="4" s="1"/>
  <c r="H155" i="4" a="1"/>
  <c r="H155" i="4" s="1"/>
  <c r="H154" i="4" a="1"/>
  <c r="H154" i="4" s="1"/>
  <c r="H153" i="4" a="1"/>
  <c r="H153" i="4" s="1"/>
  <c r="H152" i="4" a="1"/>
  <c r="H152" i="4" s="1"/>
  <c r="H151" i="4" a="1"/>
  <c r="H151" i="4" s="1"/>
  <c r="H150" i="4" a="1"/>
  <c r="H150" i="4" s="1"/>
  <c r="H149" i="4" a="1"/>
  <c r="H149" i="4" s="1"/>
  <c r="H148" i="4" a="1"/>
  <c r="H148" i="4" s="1"/>
  <c r="H147" i="4" a="1"/>
  <c r="H147" i="4" s="1"/>
  <c r="H146" i="4" a="1"/>
  <c r="H146" i="4" s="1"/>
  <c r="H145" i="4" a="1"/>
  <c r="H145" i="4" s="1"/>
  <c r="H144" i="4" a="1"/>
  <c r="H144" i="4" s="1"/>
  <c r="H143" i="4" a="1"/>
  <c r="H143" i="4" s="1"/>
  <c r="H142" i="4" a="1"/>
  <c r="H142" i="4" s="1"/>
  <c r="H141" i="4" a="1"/>
  <c r="H141" i="4" s="1"/>
  <c r="H140" i="4" a="1"/>
  <c r="H140" i="4" s="1"/>
  <c r="H139" i="4" a="1"/>
  <c r="H139" i="4" s="1"/>
  <c r="H138" i="4" a="1"/>
  <c r="H138" i="4" s="1"/>
  <c r="H137" i="4" a="1"/>
  <c r="H137" i="4" s="1"/>
  <c r="H136" i="4" a="1"/>
  <c r="H136" i="4" s="1"/>
  <c r="H135" i="4" a="1"/>
  <c r="H135" i="4" s="1"/>
  <c r="H134" i="4" a="1"/>
  <c r="H134" i="4" s="1"/>
  <c r="H133" i="4" a="1"/>
  <c r="H133" i="4" s="1"/>
  <c r="H132" i="4" a="1"/>
  <c r="H132" i="4" s="1"/>
  <c r="H131" i="4" a="1"/>
  <c r="H131" i="4" s="1"/>
  <c r="H130" i="4" a="1"/>
  <c r="H130" i="4" s="1"/>
  <c r="H129" i="4" a="1"/>
  <c r="H129" i="4" s="1"/>
  <c r="H128" i="4" a="1"/>
  <c r="H128" i="4" s="1"/>
  <c r="H127" i="4" a="1"/>
  <c r="H127" i="4" s="1"/>
  <c r="H126" i="4" a="1"/>
  <c r="H126" i="4" s="1"/>
  <c r="H125" i="4" a="1"/>
  <c r="H125" i="4" s="1"/>
  <c r="H124" i="4" a="1"/>
  <c r="H124" i="4" s="1"/>
  <c r="H123" i="4" a="1"/>
  <c r="H123" i="4" s="1"/>
  <c r="H122" i="4" a="1"/>
  <c r="H122" i="4" s="1"/>
  <c r="H121" i="4" a="1"/>
  <c r="H121" i="4" s="1"/>
  <c r="H120" i="4" a="1"/>
  <c r="H120" i="4" s="1"/>
  <c r="H119" i="4" a="1"/>
  <c r="H119" i="4" s="1"/>
  <c r="H118" i="4" a="1"/>
  <c r="H118" i="4" s="1"/>
  <c r="H117" i="4" a="1"/>
  <c r="H117" i="4" s="1"/>
  <c r="H116" i="4" a="1"/>
  <c r="H116" i="4" s="1"/>
  <c r="H115" i="4" a="1"/>
  <c r="H115" i="4" s="1"/>
  <c r="H114" i="4" a="1"/>
  <c r="H114" i="4" s="1"/>
  <c r="H113" i="4" a="1"/>
  <c r="H113" i="4" s="1"/>
  <c r="H112" i="4" a="1"/>
  <c r="H112" i="4" s="1"/>
  <c r="H111" i="4" a="1"/>
  <c r="H111" i="4" s="1"/>
  <c r="H110" i="4" a="1"/>
  <c r="H110" i="4" s="1"/>
  <c r="H109" i="4" a="1"/>
  <c r="H109" i="4" s="1"/>
  <c r="H108" i="4" a="1"/>
  <c r="H108" i="4" s="1"/>
  <c r="H107" i="4" a="1"/>
  <c r="H107" i="4" s="1"/>
  <c r="H106" i="4" a="1"/>
  <c r="H106" i="4" s="1"/>
  <c r="H105" i="4" a="1"/>
  <c r="H105" i="4" s="1"/>
  <c r="H104" i="4" a="1"/>
  <c r="H104" i="4" s="1"/>
  <c r="H103" i="4" a="1"/>
  <c r="H103" i="4" s="1"/>
  <c r="H102" i="4" a="1"/>
  <c r="H102" i="4" s="1"/>
  <c r="H101" i="4" a="1"/>
  <c r="H101" i="4" s="1"/>
  <c r="H100" i="4" a="1"/>
  <c r="H100" i="4" s="1"/>
  <c r="H99" i="4" a="1"/>
  <c r="H99" i="4" s="1"/>
  <c r="H98" i="4" a="1"/>
  <c r="H98" i="4" s="1"/>
  <c r="H97" i="4" a="1"/>
  <c r="H97" i="4" s="1"/>
  <c r="H96" i="4" a="1"/>
  <c r="H96" i="4" s="1"/>
  <c r="H95" i="4" a="1"/>
  <c r="H95" i="4" s="1"/>
  <c r="H94" i="4" a="1"/>
  <c r="H94" i="4" s="1"/>
  <c r="H93" i="4" a="1"/>
  <c r="H93" i="4" s="1"/>
  <c r="H92" i="4" a="1"/>
  <c r="H92" i="4" s="1"/>
  <c r="H91" i="4" a="1"/>
  <c r="H91" i="4" s="1"/>
  <c r="H90" i="4" a="1"/>
  <c r="H90" i="4" s="1"/>
  <c r="H89" i="4" a="1"/>
  <c r="H89" i="4" s="1"/>
  <c r="H88" i="4" a="1"/>
  <c r="H88" i="4" s="1"/>
  <c r="H87" i="4" a="1"/>
  <c r="H87" i="4" s="1"/>
  <c r="H86" i="4" a="1"/>
  <c r="H86" i="4" s="1"/>
  <c r="H85" i="4" a="1"/>
  <c r="H85" i="4" s="1"/>
  <c r="H84" i="4" a="1"/>
  <c r="H84" i="4" s="1"/>
  <c r="H83" i="4" a="1"/>
  <c r="H83" i="4" s="1"/>
  <c r="H82" i="4" a="1"/>
  <c r="H82" i="4" s="1"/>
  <c r="H81" i="4" a="1"/>
  <c r="H81" i="4" s="1"/>
  <c r="H80" i="4" a="1"/>
  <c r="H80" i="4" s="1"/>
  <c r="H79" i="4" a="1"/>
  <c r="H79" i="4" s="1"/>
  <c r="H78" i="4" a="1"/>
  <c r="H78" i="4" s="1"/>
  <c r="H77" i="4" a="1"/>
  <c r="H77" i="4" s="1"/>
  <c r="H76" i="4" a="1"/>
  <c r="H76" i="4" s="1"/>
  <c r="H75" i="4" a="1"/>
  <c r="H75" i="4" s="1"/>
  <c r="H74" i="4" a="1"/>
  <c r="H74" i="4" s="1"/>
  <c r="H73" i="4" a="1"/>
  <c r="H73" i="4" s="1"/>
  <c r="H72" i="4" a="1"/>
  <c r="H72" i="4" s="1"/>
  <c r="H71" i="4" a="1"/>
  <c r="H71" i="4" s="1"/>
  <c r="H70" i="4" a="1"/>
  <c r="H70" i="4" s="1"/>
  <c r="H69" i="4" a="1"/>
  <c r="H69" i="4" s="1"/>
  <c r="H68" i="4" a="1"/>
  <c r="H68" i="4" s="1"/>
  <c r="H67" i="4" a="1"/>
  <c r="H67" i="4" s="1"/>
  <c r="H66" i="4" a="1"/>
  <c r="H66" i="4" s="1"/>
  <c r="H65" i="4" a="1"/>
  <c r="H65" i="4" s="1"/>
  <c r="H64" i="4" a="1"/>
  <c r="H64" i="4" s="1"/>
  <c r="H63" i="4" a="1"/>
  <c r="H63" i="4" s="1"/>
  <c r="H62" i="4" a="1"/>
  <c r="H62" i="4" s="1"/>
  <c r="H61" i="4" a="1"/>
  <c r="H61" i="4" s="1"/>
  <c r="H60" i="4" a="1"/>
  <c r="H60" i="4" s="1"/>
  <c r="H59" i="4" a="1"/>
  <c r="H59" i="4" s="1"/>
  <c r="H58" i="4" a="1"/>
  <c r="H58" i="4" s="1"/>
  <c r="H57" i="4" a="1"/>
  <c r="H57" i="4" s="1"/>
  <c r="H56" i="4" a="1"/>
  <c r="H56" i="4" s="1"/>
  <c r="H55" i="4" a="1"/>
  <c r="H55" i="4" s="1"/>
  <c r="H54" i="4" a="1"/>
  <c r="H54" i="4" s="1"/>
  <c r="H53" i="4" a="1"/>
  <c r="H53" i="4" s="1"/>
  <c r="H52" i="4" a="1"/>
  <c r="H52" i="4" s="1"/>
  <c r="H51" i="4" a="1"/>
  <c r="H51" i="4" s="1"/>
  <c r="H50" i="4" a="1"/>
  <c r="H50" i="4" s="1"/>
  <c r="H49" i="4" a="1"/>
  <c r="H49" i="4" s="1"/>
  <c r="H48" i="4" a="1"/>
  <c r="H48" i="4" s="1"/>
  <c r="H47" i="4" a="1"/>
  <c r="H47" i="4" s="1"/>
  <c r="H46" i="4" a="1"/>
  <c r="H46" i="4" s="1"/>
  <c r="H45" i="4" a="1"/>
  <c r="H45" i="4" s="1"/>
  <c r="H44" i="4" a="1"/>
  <c r="H44" i="4" s="1"/>
  <c r="H43" i="4" a="1"/>
  <c r="H43" i="4" s="1"/>
  <c r="H42" i="4" a="1"/>
  <c r="H42" i="4" s="1"/>
  <c r="H41" i="4" a="1"/>
  <c r="H41" i="4" s="1"/>
  <c r="H40" i="4" a="1"/>
  <c r="H40" i="4" s="1"/>
  <c r="H39" i="4" a="1"/>
  <c r="H39" i="4" s="1"/>
  <c r="H38" i="4" a="1"/>
  <c r="H38" i="4" s="1"/>
  <c r="H37" i="4" a="1"/>
  <c r="H37" i="4" s="1"/>
  <c r="H36" i="4" a="1"/>
  <c r="H36" i="4" s="1"/>
  <c r="H35" i="4" a="1"/>
  <c r="H35" i="4" s="1"/>
  <c r="H34" i="4" a="1"/>
  <c r="H34" i="4" s="1"/>
  <c r="H33" i="4" a="1"/>
  <c r="H33" i="4" s="1"/>
  <c r="H32" i="4" a="1"/>
  <c r="H32" i="4" s="1"/>
  <c r="H31" i="4" a="1"/>
  <c r="H31" i="4" s="1"/>
  <c r="H30" i="4" a="1"/>
  <c r="H30" i="4" s="1"/>
  <c r="H29" i="4" a="1"/>
  <c r="H29" i="4" s="1"/>
  <c r="H28" i="4" a="1"/>
  <c r="H28" i="4" s="1"/>
  <c r="H27" i="4" a="1"/>
  <c r="H27" i="4" s="1"/>
  <c r="H26" i="4" a="1"/>
  <c r="H26" i="4" s="1"/>
  <c r="H25" i="4" a="1"/>
  <c r="H25" i="4" s="1"/>
  <c r="H24" i="4" a="1"/>
  <c r="H24" i="4" s="1"/>
  <c r="H23" i="4" a="1"/>
  <c r="H23" i="4" s="1"/>
  <c r="P23" i="4" s="1"/>
  <c r="H22" i="4" a="1"/>
  <c r="H22" i="4" s="1"/>
  <c r="H21" i="4" a="1"/>
  <c r="H21" i="4" s="1"/>
  <c r="AA112" i="4" l="1"/>
  <c r="Z112" i="4"/>
  <c r="AA120" i="4"/>
  <c r="Z120" i="4"/>
  <c r="AA132" i="4"/>
  <c r="Z132" i="4"/>
  <c r="AA113" i="4"/>
  <c r="Z113" i="4"/>
  <c r="AA121" i="4"/>
  <c r="Z121" i="4"/>
  <c r="AA125" i="4"/>
  <c r="Z125" i="4"/>
  <c r="AA129" i="4"/>
  <c r="Z129" i="4"/>
  <c r="AA133" i="4"/>
  <c r="Z133" i="4"/>
  <c r="AA143" i="4"/>
  <c r="Z143" i="4"/>
  <c r="AA145" i="4"/>
  <c r="Z145" i="4"/>
  <c r="AA149" i="4"/>
  <c r="Z149" i="4"/>
  <c r="AA153" i="4"/>
  <c r="Z153" i="4"/>
  <c r="AA157" i="4"/>
  <c r="Z157" i="4"/>
  <c r="AA159" i="4"/>
  <c r="Z159" i="4"/>
  <c r="AA161" i="4"/>
  <c r="Z161" i="4"/>
  <c r="AA165" i="4"/>
  <c r="Z165" i="4"/>
  <c r="AA169" i="4"/>
  <c r="Z169" i="4"/>
  <c r="AA173" i="4"/>
  <c r="Z173" i="4"/>
  <c r="AA177" i="4"/>
  <c r="Z177" i="4"/>
  <c r="AA181" i="4"/>
  <c r="Z181" i="4"/>
  <c r="AA185" i="4"/>
  <c r="Z185" i="4"/>
  <c r="AA193" i="4"/>
  <c r="Z193" i="4"/>
  <c r="AA197" i="4"/>
  <c r="Z197" i="4"/>
  <c r="AA201" i="4"/>
  <c r="Z201" i="4"/>
  <c r="AA209" i="4"/>
  <c r="Z209" i="4"/>
  <c r="AA213" i="4"/>
  <c r="Z213" i="4"/>
  <c r="AA229" i="4"/>
  <c r="Z229" i="4"/>
  <c r="AA233" i="4"/>
  <c r="Z233" i="4"/>
  <c r="AA235" i="4"/>
  <c r="Z235" i="4"/>
  <c r="AA239" i="4"/>
  <c r="Z239" i="4"/>
  <c r="AA241" i="4"/>
  <c r="Z241" i="4"/>
  <c r="AA243" i="4"/>
  <c r="Z243" i="4"/>
  <c r="AA245" i="4"/>
  <c r="Z245" i="4"/>
  <c r="AA247" i="4"/>
  <c r="Z247" i="4"/>
  <c r="AA249" i="4"/>
  <c r="Z249" i="4"/>
  <c r="AA251" i="4"/>
  <c r="Z251" i="4"/>
  <c r="AA255" i="4"/>
  <c r="Z255" i="4"/>
  <c r="AA257" i="4"/>
  <c r="Z257" i="4"/>
  <c r="AA259" i="4"/>
  <c r="Z259" i="4"/>
  <c r="AA261" i="4"/>
  <c r="Z261" i="4"/>
  <c r="AA263" i="4"/>
  <c r="Z263" i="4"/>
  <c r="AA265" i="4"/>
  <c r="Z265" i="4"/>
  <c r="AA267" i="4"/>
  <c r="Z267" i="4"/>
  <c r="AA271" i="4"/>
  <c r="Z271" i="4"/>
  <c r="AA273" i="4"/>
  <c r="Z273" i="4"/>
  <c r="AA275" i="4"/>
  <c r="Z275" i="4"/>
  <c r="AA277" i="4"/>
  <c r="Z277" i="4"/>
  <c r="AA279" i="4"/>
  <c r="Z279" i="4"/>
  <c r="AA281" i="4"/>
  <c r="Z281" i="4"/>
  <c r="AA283" i="4"/>
  <c r="Z283" i="4"/>
  <c r="AA287" i="4"/>
  <c r="Z287" i="4"/>
  <c r="AA289" i="4"/>
  <c r="Z289" i="4"/>
  <c r="AA291" i="4"/>
  <c r="Z291" i="4"/>
  <c r="AA293" i="4"/>
  <c r="Z293" i="4"/>
  <c r="AA295" i="4"/>
  <c r="Z295" i="4"/>
  <c r="AA297" i="4"/>
  <c r="Z297" i="4"/>
  <c r="AA299" i="4"/>
  <c r="Z299" i="4"/>
  <c r="AA303" i="4"/>
  <c r="Z303" i="4"/>
  <c r="AA305" i="4"/>
  <c r="Z305" i="4"/>
  <c r="AA307" i="4"/>
  <c r="Z307" i="4"/>
  <c r="AA309" i="4"/>
  <c r="Z309" i="4"/>
  <c r="AA311" i="4"/>
  <c r="Z311" i="4"/>
  <c r="AA313" i="4"/>
  <c r="Z313" i="4"/>
  <c r="AA315" i="4"/>
  <c r="Z315" i="4"/>
  <c r="AA319" i="4"/>
  <c r="Z319" i="4"/>
  <c r="AA321" i="4"/>
  <c r="Z321" i="4"/>
  <c r="AA323" i="4"/>
  <c r="Z323" i="4"/>
  <c r="AA325" i="4"/>
  <c r="Z325" i="4"/>
  <c r="AA327" i="4"/>
  <c r="Z327" i="4"/>
  <c r="AA329" i="4"/>
  <c r="Z329" i="4"/>
  <c r="AA331" i="4"/>
  <c r="Z331" i="4"/>
  <c r="AA335" i="4"/>
  <c r="Z335" i="4"/>
  <c r="AA337" i="4"/>
  <c r="Z337" i="4"/>
  <c r="AA339" i="4"/>
  <c r="Z339" i="4"/>
  <c r="AA349" i="4"/>
  <c r="Z349" i="4"/>
  <c r="AA353" i="4"/>
  <c r="Z353" i="4"/>
  <c r="AA357" i="4"/>
  <c r="Z357" i="4"/>
  <c r="AA377" i="4"/>
  <c r="Z377" i="4"/>
  <c r="AA385" i="4"/>
  <c r="Z385" i="4"/>
  <c r="AA401" i="4"/>
  <c r="Z401" i="4"/>
  <c r="AA405" i="4"/>
  <c r="Z405" i="4"/>
  <c r="AA409" i="4"/>
  <c r="Z409" i="4"/>
  <c r="AA413" i="4"/>
  <c r="Z413" i="4"/>
  <c r="AA417" i="4"/>
  <c r="Z417" i="4"/>
  <c r="AA421" i="4"/>
  <c r="Z421" i="4"/>
  <c r="AA433" i="4"/>
  <c r="Z433" i="4"/>
  <c r="AA437" i="4"/>
  <c r="Z437" i="4"/>
  <c r="AA441" i="4"/>
  <c r="Z441" i="4"/>
  <c r="AA449" i="4"/>
  <c r="Z449" i="4"/>
  <c r="AA453" i="4"/>
  <c r="Z453" i="4"/>
  <c r="AA457" i="4"/>
  <c r="Z457" i="4"/>
  <c r="AA461" i="4"/>
  <c r="Z461" i="4"/>
  <c r="AA465" i="4"/>
  <c r="Z465" i="4"/>
  <c r="AA469" i="4"/>
  <c r="Z469" i="4"/>
  <c r="AA116" i="4"/>
  <c r="Z116" i="4"/>
  <c r="AA136" i="4"/>
  <c r="Z136" i="4"/>
  <c r="AA140" i="4"/>
  <c r="Z140" i="4"/>
  <c r="AA160" i="4"/>
  <c r="Z160" i="4"/>
  <c r="AA164" i="4"/>
  <c r="Z164" i="4"/>
  <c r="AA168" i="4"/>
  <c r="Z168" i="4"/>
  <c r="AA182" i="4"/>
  <c r="Z182" i="4"/>
  <c r="AA186" i="4"/>
  <c r="Z186" i="4"/>
  <c r="AA190" i="4"/>
  <c r="Z190" i="4"/>
  <c r="AA194" i="4"/>
  <c r="Z194" i="4"/>
  <c r="AA198" i="4"/>
  <c r="Z198" i="4"/>
  <c r="AA202" i="4"/>
  <c r="Z202" i="4"/>
  <c r="AA206" i="4"/>
  <c r="Z206" i="4"/>
  <c r="AA210" i="4"/>
  <c r="Z210" i="4"/>
  <c r="AA214" i="4"/>
  <c r="Z214" i="4"/>
  <c r="AA218" i="4"/>
  <c r="Z218" i="4"/>
  <c r="AA222" i="4"/>
  <c r="Z222" i="4"/>
  <c r="AA226" i="4"/>
  <c r="Z226" i="4"/>
  <c r="AA230" i="4"/>
  <c r="Z230" i="4"/>
  <c r="AA234" i="4"/>
  <c r="Z234" i="4"/>
  <c r="AA270" i="4"/>
  <c r="Z270" i="4"/>
  <c r="AA274" i="4"/>
  <c r="Z274" i="4"/>
  <c r="AA278" i="4"/>
  <c r="Z278" i="4"/>
  <c r="AA282" i="4"/>
  <c r="Z282" i="4"/>
  <c r="AA286" i="4"/>
  <c r="Z286" i="4"/>
  <c r="AA290" i="4"/>
  <c r="Z290" i="4"/>
  <c r="AA294" i="4"/>
  <c r="Z294" i="4"/>
  <c r="AA298" i="4"/>
  <c r="Z298" i="4"/>
  <c r="AA302" i="4"/>
  <c r="Z302" i="4"/>
  <c r="AA306" i="4"/>
  <c r="Z306" i="4"/>
  <c r="AA310" i="4"/>
  <c r="Z310" i="4"/>
  <c r="AA314" i="4"/>
  <c r="Z314" i="4"/>
  <c r="AA318" i="4"/>
  <c r="Z318" i="4"/>
  <c r="AA322" i="4"/>
  <c r="Z322" i="4"/>
  <c r="AA326" i="4"/>
  <c r="Z326" i="4"/>
  <c r="AA330" i="4"/>
  <c r="Z330" i="4"/>
  <c r="AA334" i="4"/>
  <c r="Z334" i="4"/>
  <c r="AA338" i="4"/>
  <c r="Z338" i="4"/>
  <c r="AA342" i="4"/>
  <c r="Z342" i="4"/>
  <c r="AA346" i="4"/>
  <c r="Z346" i="4"/>
  <c r="AA350" i="4"/>
  <c r="Z350" i="4"/>
  <c r="AA354" i="4"/>
  <c r="Z354" i="4"/>
  <c r="AA358" i="4"/>
  <c r="Z358" i="4"/>
  <c r="AA360" i="4"/>
  <c r="Z360" i="4"/>
  <c r="AA362" i="4"/>
  <c r="Z362" i="4"/>
  <c r="AA364" i="4"/>
  <c r="Z364" i="4"/>
  <c r="AA366" i="4"/>
  <c r="Z366" i="4"/>
  <c r="AA370" i="4"/>
  <c r="Z370" i="4"/>
  <c r="AA372" i="4"/>
  <c r="Z372" i="4"/>
  <c r="AA374" i="4"/>
  <c r="Z374" i="4"/>
  <c r="AA378" i="4"/>
  <c r="Z378" i="4"/>
  <c r="AA380" i="4"/>
  <c r="Z380" i="4"/>
  <c r="AA382" i="4"/>
  <c r="Z382" i="4"/>
  <c r="AA386" i="4"/>
  <c r="Z386" i="4"/>
  <c r="AA388" i="4"/>
  <c r="Z388" i="4"/>
  <c r="AA390" i="4"/>
  <c r="Z390" i="4"/>
  <c r="AA392" i="4"/>
  <c r="Z392" i="4"/>
  <c r="AA394" i="4"/>
  <c r="Z394" i="4"/>
  <c r="AA396" i="4"/>
  <c r="Z396" i="4"/>
  <c r="AA398" i="4"/>
  <c r="Z398" i="4"/>
  <c r="AA402" i="4"/>
  <c r="Z402" i="4"/>
  <c r="AA404" i="4"/>
  <c r="Z404" i="4"/>
  <c r="AA406" i="4"/>
  <c r="Z406" i="4"/>
  <c r="AA408" i="4"/>
  <c r="Z408" i="4"/>
  <c r="AA410" i="4"/>
  <c r="Z410" i="4"/>
  <c r="AA412" i="4"/>
  <c r="Z412" i="4"/>
  <c r="AA414" i="4"/>
  <c r="Z414" i="4"/>
  <c r="AA416" i="4"/>
  <c r="Z416" i="4"/>
  <c r="AA418" i="4"/>
  <c r="Z418" i="4"/>
  <c r="AA420" i="4"/>
  <c r="Z420" i="4"/>
  <c r="AA422" i="4"/>
  <c r="Z422" i="4"/>
  <c r="AA424" i="4"/>
  <c r="Z424" i="4"/>
  <c r="AA426" i="4"/>
  <c r="Z426" i="4"/>
  <c r="AA430" i="4"/>
  <c r="Z430" i="4"/>
  <c r="AA434" i="4"/>
  <c r="Z434" i="4"/>
  <c r="AA436" i="4"/>
  <c r="Z436" i="4"/>
  <c r="AA438" i="4"/>
  <c r="Z438" i="4"/>
  <c r="AA440" i="4"/>
  <c r="Z440" i="4"/>
  <c r="AA442" i="4"/>
  <c r="Z442" i="4"/>
  <c r="AA444" i="4"/>
  <c r="Z444" i="4"/>
  <c r="AA446" i="4"/>
  <c r="Z446" i="4"/>
  <c r="AA450" i="4"/>
  <c r="Z450" i="4"/>
  <c r="AA452" i="4"/>
  <c r="Z452" i="4"/>
  <c r="AA454" i="4"/>
  <c r="Z454" i="4"/>
  <c r="AA456" i="4"/>
  <c r="Z456" i="4"/>
  <c r="AA458" i="4"/>
  <c r="Z458" i="4"/>
  <c r="AA460" i="4"/>
  <c r="Z460" i="4"/>
  <c r="AA462" i="4"/>
  <c r="Z462" i="4"/>
  <c r="AA466" i="4"/>
  <c r="Z466" i="4"/>
  <c r="AA468" i="4"/>
  <c r="Z468" i="4"/>
  <c r="AA470" i="4"/>
  <c r="Z470" i="4"/>
  <c r="AA472" i="4"/>
  <c r="Z472" i="4"/>
  <c r="AA474" i="4"/>
  <c r="Z474" i="4"/>
  <c r="AA476" i="4"/>
  <c r="Z476" i="4"/>
  <c r="AA478" i="4"/>
  <c r="Z478" i="4"/>
  <c r="AA480" i="4"/>
  <c r="Z480" i="4"/>
  <c r="AA482" i="4"/>
  <c r="Z482" i="4"/>
  <c r="AA486" i="4"/>
  <c r="Z486" i="4"/>
  <c r="AA490" i="4"/>
  <c r="Z490" i="4"/>
  <c r="AA492" i="4"/>
  <c r="Z492" i="4"/>
  <c r="AA494" i="4"/>
  <c r="Z494" i="4"/>
  <c r="AA496" i="4"/>
  <c r="Z496" i="4"/>
  <c r="AA498" i="4"/>
  <c r="Z498" i="4"/>
  <c r="AA500" i="4"/>
  <c r="Z500" i="4"/>
  <c r="AA504" i="4"/>
  <c r="Z504" i="4"/>
  <c r="AA508" i="4"/>
  <c r="Z508" i="4"/>
  <c r="AA510" i="4"/>
  <c r="Z510" i="4"/>
  <c r="AA512" i="4"/>
  <c r="Z512" i="4"/>
  <c r="AA514" i="4"/>
  <c r="Z514" i="4"/>
  <c r="AA516" i="4"/>
  <c r="Z516" i="4"/>
  <c r="AA518" i="4"/>
  <c r="Z518" i="4"/>
  <c r="AA520" i="4"/>
  <c r="Z520" i="4"/>
  <c r="P58" i="4"/>
  <c r="P85" i="4"/>
  <c r="P83" i="4"/>
  <c r="P68" i="4"/>
  <c r="P70" i="4"/>
  <c r="P67" i="4"/>
  <c r="P24" i="4"/>
  <c r="P63" i="4"/>
  <c r="P25" i="4"/>
  <c r="P73" i="4"/>
  <c r="P54" i="4"/>
  <c r="P22" i="4"/>
  <c r="P46" i="4"/>
  <c r="P47" i="4"/>
  <c r="P50" i="4"/>
  <c r="P28" i="4"/>
  <c r="P59" i="4"/>
  <c r="P43" i="4"/>
  <c r="P52" i="4"/>
  <c r="P61" i="4"/>
  <c r="P66" i="4"/>
  <c r="P30" i="4"/>
  <c r="P29" i="4"/>
  <c r="P44" i="4"/>
  <c r="P56" i="4"/>
  <c r="P51" i="4"/>
  <c r="P34" i="4"/>
  <c r="P75" i="4"/>
  <c r="P48" i="4"/>
  <c r="P45" i="4"/>
  <c r="P71" i="4"/>
  <c r="P41" i="4"/>
  <c r="P55" i="4"/>
  <c r="P57" i="4"/>
  <c r="P60" i="4"/>
  <c r="P42" i="4"/>
  <c r="P37" i="4"/>
  <c r="P35" i="4"/>
  <c r="P53" i="4"/>
  <c r="P26" i="4"/>
  <c r="P27" i="4"/>
  <c r="P33" i="4"/>
  <c r="P38" i="4"/>
  <c r="P49" i="4"/>
  <c r="P36" i="4"/>
  <c r="P39" i="4"/>
  <c r="P32" i="4"/>
  <c r="P40" i="4"/>
  <c r="AA217" i="4"/>
  <c r="AA212" i="4"/>
  <c r="AA425" i="4"/>
  <c r="AA324" i="4"/>
  <c r="AA248" i="4"/>
  <c r="AA336" i="4"/>
  <c r="AA393" i="4"/>
  <c r="AA356" i="4"/>
  <c r="AA373" i="4"/>
  <c r="AA192" i="4"/>
  <c r="AA340" i="4"/>
  <c r="AA341" i="4"/>
  <c r="AA369" i="4"/>
  <c r="AA428" i="4"/>
  <c r="AA429" i="4"/>
  <c r="AA127" i="4"/>
  <c r="AA128" i="4"/>
  <c r="AA184" i="4"/>
  <c r="AA389" i="4"/>
  <c r="AA517" i="4"/>
  <c r="AA175" i="4"/>
  <c r="AA224" i="4"/>
  <c r="AA225" i="4"/>
  <c r="AA264" i="4"/>
  <c r="AA345" i="4"/>
  <c r="AA501" i="4"/>
  <c r="AA502" i="4"/>
  <c r="AA124" i="4"/>
  <c r="AA216" i="4"/>
  <c r="AA473" i="4"/>
  <c r="AA111" i="4"/>
  <c r="AA400" i="4"/>
  <c r="AA481" i="4"/>
  <c r="AA167" i="4"/>
  <c r="AA176" i="4"/>
  <c r="AA240" i="4"/>
  <c r="AA288" i="4"/>
  <c r="AA135" i="4"/>
  <c r="AA172" i="4"/>
  <c r="AA232" i="4"/>
  <c r="AA304" i="4"/>
  <c r="AA361" i="4"/>
  <c r="AA448" i="4"/>
  <c r="AA464" i="4"/>
  <c r="AA477" i="4"/>
  <c r="AA485" i="4"/>
  <c r="AA497" i="4"/>
  <c r="AA506" i="4"/>
  <c r="AA189" i="4"/>
  <c r="AA228" i="4"/>
  <c r="AA292" i="4"/>
  <c r="AA445" i="4"/>
  <c r="AA123" i="4"/>
  <c r="AA131" i="4"/>
  <c r="AA139" i="4"/>
  <c r="AA208" i="4"/>
  <c r="AA276" i="4"/>
  <c r="AA320" i="4"/>
  <c r="AA376" i="4"/>
  <c r="AA397" i="4"/>
  <c r="AA432" i="4"/>
  <c r="AA489" i="4"/>
  <c r="AA119" i="4"/>
  <c r="AA144" i="4"/>
  <c r="AA155" i="4"/>
  <c r="AA148" i="4"/>
  <c r="AA141" i="4"/>
  <c r="AA147" i="4"/>
  <c r="AA152" i="4"/>
  <c r="AA115" i="4"/>
  <c r="AA151" i="4"/>
  <c r="AA156" i="4"/>
  <c r="AA200" i="4"/>
  <c r="AA205" i="4"/>
  <c r="AA221" i="4"/>
  <c r="AA237" i="4"/>
  <c r="AA253" i="4"/>
  <c r="AA269" i="4"/>
  <c r="AA280" i="4"/>
  <c r="AA285" i="4"/>
  <c r="AA296" i="4"/>
  <c r="AA301" i="4"/>
  <c r="AA312" i="4"/>
  <c r="AA317" i="4"/>
  <c r="AA328" i="4"/>
  <c r="AA333" i="4"/>
  <c r="AA344" i="4"/>
  <c r="AA348" i="4"/>
  <c r="AA352" i="4"/>
  <c r="AA365" i="4"/>
  <c r="AA368" i="4"/>
  <c r="AA381" i="4"/>
  <c r="AA384" i="4"/>
  <c r="AA163" i="4"/>
  <c r="AA179" i="4"/>
  <c r="AA180" i="4"/>
  <c r="AA196" i="4"/>
  <c r="AA244" i="4"/>
  <c r="AA260" i="4"/>
  <c r="AA308" i="4"/>
  <c r="AA493" i="4"/>
  <c r="AA509" i="4"/>
  <c r="AA513" i="4"/>
  <c r="AA256" i="4"/>
  <c r="AA272" i="4"/>
  <c r="AA484" i="4"/>
  <c r="AA488" i="4"/>
  <c r="AA505" i="4"/>
  <c r="AA171" i="4"/>
  <c r="AA188" i="4"/>
  <c r="AA204" i="4"/>
  <c r="AA220" i="4"/>
  <c r="AA236" i="4"/>
  <c r="AA252" i="4"/>
  <c r="AA268" i="4"/>
  <c r="AA284" i="4"/>
  <c r="AA300" i="4"/>
  <c r="AA316" i="4"/>
  <c r="AA332" i="4"/>
  <c r="AA166" i="4"/>
  <c r="AA174" i="4"/>
  <c r="AA178" i="4"/>
  <c r="AA187" i="4"/>
  <c r="AA195" i="4"/>
  <c r="AA211" i="4"/>
  <c r="AA215" i="4"/>
  <c r="AA223" i="4"/>
  <c r="AA227" i="4"/>
  <c r="AA231" i="4"/>
  <c r="AA134" i="4"/>
  <c r="AA138" i="4"/>
  <c r="AA250" i="4"/>
  <c r="AA266" i="4"/>
  <c r="AA162" i="4"/>
  <c r="AA170" i="4"/>
  <c r="AA183" i="4"/>
  <c r="AA191" i="4"/>
  <c r="AA199" i="4"/>
  <c r="AA203" i="4"/>
  <c r="AA207" i="4"/>
  <c r="AA219" i="4"/>
  <c r="AA238" i="4"/>
  <c r="AA254" i="4"/>
  <c r="AA114" i="4"/>
  <c r="AA118" i="4"/>
  <c r="AA137" i="4"/>
  <c r="AA117" i="4"/>
  <c r="AA122" i="4"/>
  <c r="AA126" i="4"/>
  <c r="AA142" i="4"/>
  <c r="AA130" i="4"/>
  <c r="AA146" i="4"/>
  <c r="AA150" i="4"/>
  <c r="AA154" i="4"/>
  <c r="AA158" i="4"/>
  <c r="AA246" i="4"/>
  <c r="AA262" i="4"/>
  <c r="AA242" i="4"/>
  <c r="AA258" i="4"/>
  <c r="AA343" i="4"/>
  <c r="AA347" i="4"/>
  <c r="AA367" i="4"/>
  <c r="AA383" i="4"/>
  <c r="AA399" i="4"/>
  <c r="AA415" i="4"/>
  <c r="AA431" i="4"/>
  <c r="AA447" i="4"/>
  <c r="AA463" i="4"/>
  <c r="AA479" i="4"/>
  <c r="AA503" i="4"/>
  <c r="AA519" i="4"/>
  <c r="AA351" i="4"/>
  <c r="AA355" i="4"/>
  <c r="AA371" i="4"/>
  <c r="AA387" i="4"/>
  <c r="AA403" i="4"/>
  <c r="AA419" i="4"/>
  <c r="AA435" i="4"/>
  <c r="AA451" i="4"/>
  <c r="AA467" i="4"/>
  <c r="AA499" i="4"/>
  <c r="AA515" i="4"/>
  <c r="AA359" i="4"/>
  <c r="AA375" i="4"/>
  <c r="AA391" i="4"/>
  <c r="AA407" i="4"/>
  <c r="AA423" i="4"/>
  <c r="AA439" i="4"/>
  <c r="AA455" i="4"/>
  <c r="AA471" i="4"/>
  <c r="AA475" i="4"/>
  <c r="AA495" i="4"/>
  <c r="AA511" i="4"/>
  <c r="AA363" i="4"/>
  <c r="AA379" i="4"/>
  <c r="AA395" i="4"/>
  <c r="AA411" i="4"/>
  <c r="AA427" i="4"/>
  <c r="AA443" i="4"/>
  <c r="AA459" i="4"/>
  <c r="AA483" i="4"/>
  <c r="AA487" i="4"/>
  <c r="AA491" i="4"/>
  <c r="AA507" i="4"/>
  <c r="K520" i="4" l="1"/>
  <c r="I520" i="4"/>
  <c r="G520" i="4" a="1"/>
  <c r="G520" i="4" s="1"/>
  <c r="K519" i="4"/>
  <c r="I519" i="4"/>
  <c r="G519" i="4" a="1"/>
  <c r="G519" i="4" s="1"/>
  <c r="K518" i="4"/>
  <c r="I518" i="4"/>
  <c r="G518" i="4" a="1"/>
  <c r="G518" i="4" s="1"/>
  <c r="K517" i="4"/>
  <c r="I517" i="4"/>
  <c r="G517" i="4" a="1"/>
  <c r="G517" i="4" s="1"/>
  <c r="K516" i="4"/>
  <c r="I516" i="4"/>
  <c r="G516" i="4" a="1"/>
  <c r="G516" i="4" s="1"/>
  <c r="K515" i="4"/>
  <c r="I515" i="4"/>
  <c r="G515" i="4" a="1"/>
  <c r="G515" i="4" s="1"/>
  <c r="K514" i="4"/>
  <c r="I514" i="4"/>
  <c r="G514" i="4" a="1"/>
  <c r="G514" i="4" s="1"/>
  <c r="K513" i="4"/>
  <c r="I513" i="4"/>
  <c r="G513" i="4" a="1"/>
  <c r="G513" i="4" s="1"/>
  <c r="K512" i="4"/>
  <c r="I512" i="4"/>
  <c r="G512" i="4" a="1"/>
  <c r="G512" i="4" s="1"/>
  <c r="K511" i="4"/>
  <c r="I511" i="4"/>
  <c r="G511" i="4" a="1"/>
  <c r="G511" i="4" s="1"/>
  <c r="K510" i="4"/>
  <c r="I510" i="4"/>
  <c r="G510" i="4" a="1"/>
  <c r="G510" i="4" s="1"/>
  <c r="K509" i="4"/>
  <c r="I509" i="4"/>
  <c r="G509" i="4" a="1"/>
  <c r="G509" i="4" s="1"/>
  <c r="K508" i="4"/>
  <c r="I508" i="4"/>
  <c r="G508" i="4" a="1"/>
  <c r="G508" i="4" s="1"/>
  <c r="K507" i="4"/>
  <c r="I507" i="4"/>
  <c r="G507" i="4" a="1"/>
  <c r="G507" i="4" s="1"/>
  <c r="K506" i="4"/>
  <c r="I506" i="4"/>
  <c r="G506" i="4" a="1"/>
  <c r="G506" i="4" s="1"/>
  <c r="K505" i="4"/>
  <c r="I505" i="4"/>
  <c r="G505" i="4" a="1"/>
  <c r="G505" i="4" s="1"/>
  <c r="K504" i="4"/>
  <c r="I504" i="4"/>
  <c r="G504" i="4" a="1"/>
  <c r="G504" i="4" s="1"/>
  <c r="K503" i="4"/>
  <c r="I503" i="4"/>
  <c r="G503" i="4" a="1"/>
  <c r="G503" i="4" s="1"/>
  <c r="K502" i="4"/>
  <c r="I502" i="4"/>
  <c r="G502" i="4" a="1"/>
  <c r="G502" i="4" s="1"/>
  <c r="K501" i="4"/>
  <c r="I501" i="4"/>
  <c r="G501" i="4" a="1"/>
  <c r="G501" i="4" s="1"/>
  <c r="K500" i="4"/>
  <c r="I500" i="4"/>
  <c r="G500" i="4" a="1"/>
  <c r="G500" i="4" s="1"/>
  <c r="K499" i="4"/>
  <c r="I499" i="4"/>
  <c r="G499" i="4" a="1"/>
  <c r="G499" i="4" s="1"/>
  <c r="K498" i="4"/>
  <c r="I498" i="4"/>
  <c r="G498" i="4" a="1"/>
  <c r="G498" i="4" s="1"/>
  <c r="K497" i="4"/>
  <c r="I497" i="4"/>
  <c r="G497" i="4" a="1"/>
  <c r="G497" i="4" s="1"/>
  <c r="K496" i="4"/>
  <c r="I496" i="4"/>
  <c r="G496" i="4" a="1"/>
  <c r="G496" i="4" s="1"/>
  <c r="K495" i="4"/>
  <c r="I495" i="4"/>
  <c r="G495" i="4" a="1"/>
  <c r="G495" i="4" s="1"/>
  <c r="K494" i="4"/>
  <c r="I494" i="4"/>
  <c r="G494" i="4" a="1"/>
  <c r="G494" i="4" s="1"/>
  <c r="K493" i="4"/>
  <c r="I493" i="4"/>
  <c r="G493" i="4" a="1"/>
  <c r="G493" i="4" s="1"/>
  <c r="K492" i="4"/>
  <c r="I492" i="4"/>
  <c r="G492" i="4" a="1"/>
  <c r="G492" i="4" s="1"/>
  <c r="K491" i="4"/>
  <c r="I491" i="4"/>
  <c r="G491" i="4" a="1"/>
  <c r="G491" i="4" s="1"/>
  <c r="K490" i="4"/>
  <c r="I490" i="4"/>
  <c r="G490" i="4" a="1"/>
  <c r="G490" i="4" s="1"/>
  <c r="K489" i="4"/>
  <c r="I489" i="4"/>
  <c r="G489" i="4" a="1"/>
  <c r="G489" i="4" s="1"/>
  <c r="K488" i="4"/>
  <c r="I488" i="4"/>
  <c r="G488" i="4" a="1"/>
  <c r="G488" i="4" s="1"/>
  <c r="K487" i="4"/>
  <c r="I487" i="4"/>
  <c r="G487" i="4" a="1"/>
  <c r="G487" i="4" s="1"/>
  <c r="K486" i="4"/>
  <c r="I486" i="4"/>
  <c r="G486" i="4" a="1"/>
  <c r="G486" i="4" s="1"/>
  <c r="K485" i="4"/>
  <c r="I485" i="4"/>
  <c r="G485" i="4" a="1"/>
  <c r="G485" i="4" s="1"/>
  <c r="K484" i="4"/>
  <c r="I484" i="4"/>
  <c r="G484" i="4" a="1"/>
  <c r="G484" i="4" s="1"/>
  <c r="K483" i="4"/>
  <c r="I483" i="4"/>
  <c r="G483" i="4" a="1"/>
  <c r="G483" i="4" s="1"/>
  <c r="K482" i="4"/>
  <c r="I482" i="4"/>
  <c r="G482" i="4" a="1"/>
  <c r="G482" i="4" s="1"/>
  <c r="K481" i="4"/>
  <c r="I481" i="4"/>
  <c r="G481" i="4" a="1"/>
  <c r="G481" i="4" s="1"/>
  <c r="K480" i="4"/>
  <c r="I480" i="4"/>
  <c r="G480" i="4" a="1"/>
  <c r="G480" i="4" s="1"/>
  <c r="K479" i="4"/>
  <c r="I479" i="4"/>
  <c r="G479" i="4" a="1"/>
  <c r="G479" i="4" s="1"/>
  <c r="K478" i="4"/>
  <c r="I478" i="4"/>
  <c r="G478" i="4" a="1"/>
  <c r="G478" i="4" s="1"/>
  <c r="K477" i="4"/>
  <c r="I477" i="4"/>
  <c r="G477" i="4" a="1"/>
  <c r="G477" i="4" s="1"/>
  <c r="K476" i="4"/>
  <c r="I476" i="4"/>
  <c r="G476" i="4" a="1"/>
  <c r="G476" i="4" s="1"/>
  <c r="K475" i="4"/>
  <c r="I475" i="4"/>
  <c r="G475" i="4" a="1"/>
  <c r="G475" i="4" s="1"/>
  <c r="K474" i="4"/>
  <c r="I474" i="4"/>
  <c r="G474" i="4" a="1"/>
  <c r="G474" i="4" s="1"/>
  <c r="K473" i="4"/>
  <c r="I473" i="4"/>
  <c r="G473" i="4" a="1"/>
  <c r="G473" i="4" s="1"/>
  <c r="K472" i="4"/>
  <c r="I472" i="4"/>
  <c r="G472" i="4" a="1"/>
  <c r="G472" i="4" s="1"/>
  <c r="K471" i="4"/>
  <c r="I471" i="4"/>
  <c r="G471" i="4" a="1"/>
  <c r="G471" i="4" s="1"/>
  <c r="K470" i="4"/>
  <c r="I470" i="4"/>
  <c r="G470" i="4" a="1"/>
  <c r="G470" i="4" s="1"/>
  <c r="K469" i="4"/>
  <c r="I469" i="4"/>
  <c r="G469" i="4" a="1"/>
  <c r="G469" i="4" s="1"/>
  <c r="K468" i="4"/>
  <c r="I468" i="4"/>
  <c r="G468" i="4" a="1"/>
  <c r="G468" i="4" s="1"/>
  <c r="K467" i="4"/>
  <c r="I467" i="4"/>
  <c r="G467" i="4" a="1"/>
  <c r="G467" i="4" s="1"/>
  <c r="K466" i="4"/>
  <c r="I466" i="4"/>
  <c r="G466" i="4" a="1"/>
  <c r="G466" i="4" s="1"/>
  <c r="K465" i="4"/>
  <c r="I465" i="4"/>
  <c r="G465" i="4" a="1"/>
  <c r="G465" i="4" s="1"/>
  <c r="K464" i="4"/>
  <c r="I464" i="4"/>
  <c r="G464" i="4" a="1"/>
  <c r="G464" i="4" s="1"/>
  <c r="K463" i="4"/>
  <c r="I463" i="4"/>
  <c r="G463" i="4" a="1"/>
  <c r="G463" i="4" s="1"/>
  <c r="K462" i="4"/>
  <c r="I462" i="4"/>
  <c r="G462" i="4" a="1"/>
  <c r="G462" i="4" s="1"/>
  <c r="K461" i="4"/>
  <c r="I461" i="4"/>
  <c r="G461" i="4" a="1"/>
  <c r="G461" i="4" s="1"/>
  <c r="K460" i="4"/>
  <c r="I460" i="4"/>
  <c r="G460" i="4" a="1"/>
  <c r="G460" i="4" s="1"/>
  <c r="K459" i="4"/>
  <c r="I459" i="4"/>
  <c r="G459" i="4" a="1"/>
  <c r="G459" i="4" s="1"/>
  <c r="K458" i="4"/>
  <c r="I458" i="4"/>
  <c r="G458" i="4" a="1"/>
  <c r="G458" i="4" s="1"/>
  <c r="K457" i="4"/>
  <c r="I457" i="4"/>
  <c r="G457" i="4" a="1"/>
  <c r="G457" i="4" s="1"/>
  <c r="K456" i="4"/>
  <c r="I456" i="4"/>
  <c r="G456" i="4" a="1"/>
  <c r="G456" i="4" s="1"/>
  <c r="K455" i="4"/>
  <c r="I455" i="4"/>
  <c r="G455" i="4" a="1"/>
  <c r="G455" i="4" s="1"/>
  <c r="K454" i="4"/>
  <c r="I454" i="4"/>
  <c r="G454" i="4" a="1"/>
  <c r="G454" i="4" s="1"/>
  <c r="K453" i="4"/>
  <c r="I453" i="4"/>
  <c r="G453" i="4" a="1"/>
  <c r="G453" i="4" s="1"/>
  <c r="K452" i="4"/>
  <c r="I452" i="4"/>
  <c r="G452" i="4" a="1"/>
  <c r="G452" i="4" s="1"/>
  <c r="K451" i="4"/>
  <c r="I451" i="4"/>
  <c r="G451" i="4" a="1"/>
  <c r="G451" i="4" s="1"/>
  <c r="K450" i="4"/>
  <c r="I450" i="4"/>
  <c r="G450" i="4" a="1"/>
  <c r="G450" i="4" s="1"/>
  <c r="K449" i="4"/>
  <c r="I449" i="4"/>
  <c r="G449" i="4" a="1"/>
  <c r="G449" i="4" s="1"/>
  <c r="K448" i="4"/>
  <c r="I448" i="4"/>
  <c r="G448" i="4" a="1"/>
  <c r="G448" i="4" s="1"/>
  <c r="K447" i="4"/>
  <c r="I447" i="4"/>
  <c r="G447" i="4" a="1"/>
  <c r="G447" i="4" s="1"/>
  <c r="K446" i="4"/>
  <c r="I446" i="4"/>
  <c r="G446" i="4" a="1"/>
  <c r="G446" i="4" s="1"/>
  <c r="K445" i="4"/>
  <c r="I445" i="4"/>
  <c r="G445" i="4" a="1"/>
  <c r="G445" i="4" s="1"/>
  <c r="K444" i="4"/>
  <c r="I444" i="4"/>
  <c r="G444" i="4" a="1"/>
  <c r="G444" i="4" s="1"/>
  <c r="K443" i="4"/>
  <c r="I443" i="4"/>
  <c r="G443" i="4" a="1"/>
  <c r="G443" i="4" s="1"/>
  <c r="K442" i="4"/>
  <c r="I442" i="4"/>
  <c r="G442" i="4" a="1"/>
  <c r="G442" i="4" s="1"/>
  <c r="K441" i="4"/>
  <c r="I441" i="4"/>
  <c r="G441" i="4" a="1"/>
  <c r="G441" i="4" s="1"/>
  <c r="K440" i="4"/>
  <c r="I440" i="4"/>
  <c r="G440" i="4" a="1"/>
  <c r="G440" i="4" s="1"/>
  <c r="K439" i="4"/>
  <c r="I439" i="4"/>
  <c r="G439" i="4" a="1"/>
  <c r="G439" i="4" s="1"/>
  <c r="K438" i="4"/>
  <c r="I438" i="4"/>
  <c r="G438" i="4" a="1"/>
  <c r="G438" i="4" s="1"/>
  <c r="K437" i="4"/>
  <c r="I437" i="4"/>
  <c r="G437" i="4" a="1"/>
  <c r="G437" i="4" s="1"/>
  <c r="K436" i="4"/>
  <c r="I436" i="4"/>
  <c r="G436" i="4" a="1"/>
  <c r="G436" i="4" s="1"/>
  <c r="K435" i="4"/>
  <c r="I435" i="4"/>
  <c r="G435" i="4" a="1"/>
  <c r="G435" i="4" s="1"/>
  <c r="K434" i="4"/>
  <c r="I434" i="4"/>
  <c r="G434" i="4" a="1"/>
  <c r="G434" i="4" s="1"/>
  <c r="K433" i="4"/>
  <c r="I433" i="4"/>
  <c r="G433" i="4" a="1"/>
  <c r="G433" i="4" s="1"/>
  <c r="K432" i="4"/>
  <c r="I432" i="4"/>
  <c r="G432" i="4" a="1"/>
  <c r="G432" i="4" s="1"/>
  <c r="K431" i="4"/>
  <c r="I431" i="4"/>
  <c r="G431" i="4" a="1"/>
  <c r="G431" i="4" s="1"/>
  <c r="K430" i="4"/>
  <c r="I430" i="4"/>
  <c r="G430" i="4" a="1"/>
  <c r="G430" i="4" s="1"/>
  <c r="K429" i="4"/>
  <c r="I429" i="4"/>
  <c r="G429" i="4" a="1"/>
  <c r="G429" i="4" s="1"/>
  <c r="K428" i="4"/>
  <c r="I428" i="4"/>
  <c r="G428" i="4" a="1"/>
  <c r="G428" i="4" s="1"/>
  <c r="K427" i="4"/>
  <c r="I427" i="4"/>
  <c r="G427" i="4" a="1"/>
  <c r="G427" i="4" s="1"/>
  <c r="K426" i="4"/>
  <c r="I426" i="4"/>
  <c r="G426" i="4" a="1"/>
  <c r="G426" i="4" s="1"/>
  <c r="K425" i="4"/>
  <c r="I425" i="4"/>
  <c r="G425" i="4" a="1"/>
  <c r="G425" i="4" s="1"/>
  <c r="K424" i="4"/>
  <c r="I424" i="4"/>
  <c r="G424" i="4" a="1"/>
  <c r="G424" i="4" s="1"/>
  <c r="K423" i="4"/>
  <c r="I423" i="4"/>
  <c r="G423" i="4" a="1"/>
  <c r="G423" i="4" s="1"/>
  <c r="K422" i="4"/>
  <c r="I422" i="4"/>
  <c r="G422" i="4" a="1"/>
  <c r="G422" i="4" s="1"/>
  <c r="K421" i="4"/>
  <c r="I421" i="4"/>
  <c r="G421" i="4" a="1"/>
  <c r="G421" i="4" s="1"/>
  <c r="K420" i="4"/>
  <c r="I420" i="4"/>
  <c r="G420" i="4" a="1"/>
  <c r="G420" i="4" s="1"/>
  <c r="K419" i="4"/>
  <c r="I419" i="4"/>
  <c r="G419" i="4" a="1"/>
  <c r="G419" i="4" s="1"/>
  <c r="K418" i="4"/>
  <c r="I418" i="4"/>
  <c r="G418" i="4" a="1"/>
  <c r="G418" i="4" s="1"/>
  <c r="K417" i="4"/>
  <c r="I417" i="4"/>
  <c r="G417" i="4" a="1"/>
  <c r="G417" i="4" s="1"/>
  <c r="K416" i="4"/>
  <c r="I416" i="4"/>
  <c r="G416" i="4" a="1"/>
  <c r="G416" i="4" s="1"/>
  <c r="K415" i="4"/>
  <c r="I415" i="4"/>
  <c r="G415" i="4" a="1"/>
  <c r="G415" i="4" s="1"/>
  <c r="K414" i="4"/>
  <c r="I414" i="4"/>
  <c r="G414" i="4" a="1"/>
  <c r="G414" i="4" s="1"/>
  <c r="K413" i="4"/>
  <c r="I413" i="4"/>
  <c r="G413" i="4" a="1"/>
  <c r="G413" i="4" s="1"/>
  <c r="K412" i="4"/>
  <c r="I412" i="4"/>
  <c r="G412" i="4" a="1"/>
  <c r="G412" i="4" s="1"/>
  <c r="K411" i="4"/>
  <c r="I411" i="4"/>
  <c r="G411" i="4" a="1"/>
  <c r="G411" i="4" s="1"/>
  <c r="K410" i="4"/>
  <c r="I410" i="4"/>
  <c r="G410" i="4" a="1"/>
  <c r="G410" i="4" s="1"/>
  <c r="K409" i="4"/>
  <c r="I409" i="4"/>
  <c r="G409" i="4" a="1"/>
  <c r="G409" i="4" s="1"/>
  <c r="K408" i="4"/>
  <c r="I408" i="4"/>
  <c r="G408" i="4" a="1"/>
  <c r="G408" i="4" s="1"/>
  <c r="K407" i="4"/>
  <c r="I407" i="4"/>
  <c r="G407" i="4" a="1"/>
  <c r="G407" i="4" s="1"/>
  <c r="K406" i="4"/>
  <c r="I406" i="4"/>
  <c r="G406" i="4" a="1"/>
  <c r="G406" i="4" s="1"/>
  <c r="K405" i="4"/>
  <c r="I405" i="4"/>
  <c r="G405" i="4" a="1"/>
  <c r="G405" i="4" s="1"/>
  <c r="K404" i="4"/>
  <c r="I404" i="4"/>
  <c r="G404" i="4" a="1"/>
  <c r="G404" i="4" s="1"/>
  <c r="K403" i="4"/>
  <c r="I403" i="4"/>
  <c r="G403" i="4" a="1"/>
  <c r="G403" i="4" s="1"/>
  <c r="K402" i="4"/>
  <c r="I402" i="4"/>
  <c r="G402" i="4" a="1"/>
  <c r="G402" i="4" s="1"/>
  <c r="K401" i="4"/>
  <c r="I401" i="4"/>
  <c r="G401" i="4" a="1"/>
  <c r="G401" i="4" s="1"/>
  <c r="K400" i="4"/>
  <c r="I400" i="4"/>
  <c r="G400" i="4" a="1"/>
  <c r="G400" i="4" s="1"/>
  <c r="K399" i="4"/>
  <c r="I399" i="4"/>
  <c r="G399" i="4" a="1"/>
  <c r="G399" i="4" s="1"/>
  <c r="K398" i="4"/>
  <c r="I398" i="4"/>
  <c r="G398" i="4" a="1"/>
  <c r="G398" i="4" s="1"/>
  <c r="K397" i="4"/>
  <c r="I397" i="4"/>
  <c r="G397" i="4" a="1"/>
  <c r="G397" i="4" s="1"/>
  <c r="K396" i="4"/>
  <c r="I396" i="4"/>
  <c r="G396" i="4" a="1"/>
  <c r="G396" i="4" s="1"/>
  <c r="K395" i="4"/>
  <c r="I395" i="4"/>
  <c r="G395" i="4" a="1"/>
  <c r="G395" i="4" s="1"/>
  <c r="K394" i="4"/>
  <c r="I394" i="4"/>
  <c r="G394" i="4" a="1"/>
  <c r="G394" i="4" s="1"/>
  <c r="K393" i="4"/>
  <c r="I393" i="4"/>
  <c r="G393" i="4" a="1"/>
  <c r="G393" i="4" s="1"/>
  <c r="K392" i="4"/>
  <c r="I392" i="4"/>
  <c r="G392" i="4" a="1"/>
  <c r="G392" i="4" s="1"/>
  <c r="K391" i="4"/>
  <c r="I391" i="4"/>
  <c r="G391" i="4" a="1"/>
  <c r="G391" i="4" s="1"/>
  <c r="K390" i="4"/>
  <c r="I390" i="4"/>
  <c r="G390" i="4" a="1"/>
  <c r="G390" i="4" s="1"/>
  <c r="K389" i="4"/>
  <c r="I389" i="4"/>
  <c r="G389" i="4" a="1"/>
  <c r="G389" i="4" s="1"/>
  <c r="K388" i="4"/>
  <c r="I388" i="4"/>
  <c r="G388" i="4" a="1"/>
  <c r="G388" i="4" s="1"/>
  <c r="K387" i="4"/>
  <c r="I387" i="4"/>
  <c r="G387" i="4" a="1"/>
  <c r="G387" i="4" s="1"/>
  <c r="K386" i="4"/>
  <c r="I386" i="4"/>
  <c r="G386" i="4" a="1"/>
  <c r="G386" i="4" s="1"/>
  <c r="K385" i="4"/>
  <c r="I385" i="4"/>
  <c r="G385" i="4" a="1"/>
  <c r="G385" i="4" s="1"/>
  <c r="K384" i="4"/>
  <c r="I384" i="4"/>
  <c r="G384" i="4" a="1"/>
  <c r="G384" i="4" s="1"/>
  <c r="K383" i="4"/>
  <c r="I383" i="4"/>
  <c r="G383" i="4" a="1"/>
  <c r="G383" i="4" s="1"/>
  <c r="K382" i="4"/>
  <c r="I382" i="4"/>
  <c r="G382" i="4" a="1"/>
  <c r="G382" i="4" s="1"/>
  <c r="K381" i="4"/>
  <c r="I381" i="4"/>
  <c r="G381" i="4" a="1"/>
  <c r="G381" i="4" s="1"/>
  <c r="K380" i="4"/>
  <c r="I380" i="4"/>
  <c r="G380" i="4" a="1"/>
  <c r="G380" i="4" s="1"/>
  <c r="K379" i="4"/>
  <c r="I379" i="4"/>
  <c r="G379" i="4" a="1"/>
  <c r="G379" i="4" s="1"/>
  <c r="K378" i="4"/>
  <c r="I378" i="4"/>
  <c r="G378" i="4" a="1"/>
  <c r="G378" i="4" s="1"/>
  <c r="K377" i="4"/>
  <c r="I377" i="4"/>
  <c r="G377" i="4" a="1"/>
  <c r="G377" i="4" s="1"/>
  <c r="K376" i="4"/>
  <c r="I376" i="4"/>
  <c r="G376" i="4" a="1"/>
  <c r="G376" i="4" s="1"/>
  <c r="K375" i="4"/>
  <c r="I375" i="4"/>
  <c r="G375" i="4" a="1"/>
  <c r="G375" i="4" s="1"/>
  <c r="K374" i="4"/>
  <c r="I374" i="4"/>
  <c r="G374" i="4" a="1"/>
  <c r="G374" i="4" s="1"/>
  <c r="K373" i="4"/>
  <c r="I373" i="4"/>
  <c r="G373" i="4" a="1"/>
  <c r="G373" i="4" s="1"/>
  <c r="K372" i="4"/>
  <c r="I372" i="4"/>
  <c r="G372" i="4" a="1"/>
  <c r="G372" i="4" s="1"/>
  <c r="K371" i="4"/>
  <c r="I371" i="4"/>
  <c r="G371" i="4" a="1"/>
  <c r="G371" i="4" s="1"/>
  <c r="K370" i="4"/>
  <c r="I370" i="4"/>
  <c r="G370" i="4" a="1"/>
  <c r="G370" i="4" s="1"/>
  <c r="K369" i="4"/>
  <c r="I369" i="4"/>
  <c r="G369" i="4" a="1"/>
  <c r="G369" i="4" s="1"/>
  <c r="K368" i="4"/>
  <c r="I368" i="4"/>
  <c r="G368" i="4" a="1"/>
  <c r="G368" i="4" s="1"/>
  <c r="K367" i="4"/>
  <c r="I367" i="4"/>
  <c r="G367" i="4" a="1"/>
  <c r="G367" i="4" s="1"/>
  <c r="K366" i="4"/>
  <c r="I366" i="4"/>
  <c r="G366" i="4" a="1"/>
  <c r="G366" i="4" s="1"/>
  <c r="K365" i="4"/>
  <c r="I365" i="4"/>
  <c r="G365" i="4" a="1"/>
  <c r="G365" i="4" s="1"/>
  <c r="K364" i="4"/>
  <c r="I364" i="4"/>
  <c r="G364" i="4" a="1"/>
  <c r="G364" i="4" s="1"/>
  <c r="K363" i="4"/>
  <c r="I363" i="4"/>
  <c r="G363" i="4" a="1"/>
  <c r="G363" i="4" s="1"/>
  <c r="K362" i="4"/>
  <c r="I362" i="4"/>
  <c r="G362" i="4" a="1"/>
  <c r="G362" i="4" s="1"/>
  <c r="K361" i="4"/>
  <c r="I361" i="4"/>
  <c r="G361" i="4" a="1"/>
  <c r="G361" i="4" s="1"/>
  <c r="K360" i="4"/>
  <c r="I360" i="4"/>
  <c r="G360" i="4" a="1"/>
  <c r="G360" i="4" s="1"/>
  <c r="K359" i="4"/>
  <c r="I359" i="4"/>
  <c r="G359" i="4" a="1"/>
  <c r="G359" i="4" s="1"/>
  <c r="K358" i="4"/>
  <c r="I358" i="4"/>
  <c r="G358" i="4" a="1"/>
  <c r="G358" i="4" s="1"/>
  <c r="K357" i="4"/>
  <c r="I357" i="4"/>
  <c r="G357" i="4" a="1"/>
  <c r="G357" i="4" s="1"/>
  <c r="K356" i="4"/>
  <c r="I356" i="4"/>
  <c r="G356" i="4" a="1"/>
  <c r="G356" i="4" s="1"/>
  <c r="K355" i="4"/>
  <c r="I355" i="4"/>
  <c r="G355" i="4" a="1"/>
  <c r="G355" i="4" s="1"/>
  <c r="K354" i="4"/>
  <c r="I354" i="4"/>
  <c r="G354" i="4" a="1"/>
  <c r="G354" i="4" s="1"/>
  <c r="K353" i="4"/>
  <c r="I353" i="4"/>
  <c r="G353" i="4" a="1"/>
  <c r="G353" i="4" s="1"/>
  <c r="K352" i="4"/>
  <c r="I352" i="4"/>
  <c r="G352" i="4" a="1"/>
  <c r="G352" i="4" s="1"/>
  <c r="K351" i="4"/>
  <c r="I351" i="4"/>
  <c r="G351" i="4" a="1"/>
  <c r="G351" i="4" s="1"/>
  <c r="K350" i="4"/>
  <c r="I350" i="4"/>
  <c r="G350" i="4" a="1"/>
  <c r="G350" i="4" s="1"/>
  <c r="K349" i="4"/>
  <c r="I349" i="4"/>
  <c r="G349" i="4" a="1"/>
  <c r="G349" i="4" s="1"/>
  <c r="K348" i="4"/>
  <c r="I348" i="4"/>
  <c r="G348" i="4" a="1"/>
  <c r="G348" i="4" s="1"/>
  <c r="K347" i="4"/>
  <c r="I347" i="4"/>
  <c r="G347" i="4" a="1"/>
  <c r="G347" i="4" s="1"/>
  <c r="K346" i="4"/>
  <c r="I346" i="4"/>
  <c r="G346" i="4" a="1"/>
  <c r="G346" i="4" s="1"/>
  <c r="K345" i="4"/>
  <c r="I345" i="4"/>
  <c r="G345" i="4" a="1"/>
  <c r="G345" i="4" s="1"/>
  <c r="K344" i="4"/>
  <c r="I344" i="4"/>
  <c r="G344" i="4" a="1"/>
  <c r="G344" i="4" s="1"/>
  <c r="K343" i="4"/>
  <c r="I343" i="4"/>
  <c r="G343" i="4" a="1"/>
  <c r="G343" i="4" s="1"/>
  <c r="K342" i="4"/>
  <c r="I342" i="4"/>
  <c r="G342" i="4" a="1"/>
  <c r="G342" i="4" s="1"/>
  <c r="K341" i="4"/>
  <c r="I341" i="4"/>
  <c r="G341" i="4" a="1"/>
  <c r="G341" i="4" s="1"/>
  <c r="K340" i="4"/>
  <c r="I340" i="4"/>
  <c r="G340" i="4" a="1"/>
  <c r="G340" i="4" s="1"/>
  <c r="K339" i="4"/>
  <c r="I339" i="4"/>
  <c r="G339" i="4" a="1"/>
  <c r="G339" i="4" s="1"/>
  <c r="K338" i="4"/>
  <c r="I338" i="4"/>
  <c r="G338" i="4" a="1"/>
  <c r="G338" i="4" s="1"/>
  <c r="K337" i="4"/>
  <c r="I337" i="4"/>
  <c r="G337" i="4" a="1"/>
  <c r="G337" i="4" s="1"/>
  <c r="K336" i="4"/>
  <c r="I336" i="4"/>
  <c r="G336" i="4" a="1"/>
  <c r="G336" i="4" s="1"/>
  <c r="K335" i="4"/>
  <c r="I335" i="4"/>
  <c r="G335" i="4" a="1"/>
  <c r="G335" i="4" s="1"/>
  <c r="K334" i="4"/>
  <c r="I334" i="4"/>
  <c r="G334" i="4" a="1"/>
  <c r="G334" i="4" s="1"/>
  <c r="K333" i="4"/>
  <c r="I333" i="4"/>
  <c r="G333" i="4" a="1"/>
  <c r="G333" i="4" s="1"/>
  <c r="K332" i="4"/>
  <c r="I332" i="4"/>
  <c r="G332" i="4" a="1"/>
  <c r="G332" i="4" s="1"/>
  <c r="K331" i="4"/>
  <c r="I331" i="4"/>
  <c r="G331" i="4" a="1"/>
  <c r="G331" i="4" s="1"/>
  <c r="K330" i="4"/>
  <c r="I330" i="4"/>
  <c r="G330" i="4" a="1"/>
  <c r="G330" i="4" s="1"/>
  <c r="K329" i="4"/>
  <c r="I329" i="4"/>
  <c r="G329" i="4" a="1"/>
  <c r="G329" i="4" s="1"/>
  <c r="K328" i="4"/>
  <c r="I328" i="4"/>
  <c r="G328" i="4" a="1"/>
  <c r="G328" i="4" s="1"/>
  <c r="K327" i="4"/>
  <c r="I327" i="4"/>
  <c r="G327" i="4" a="1"/>
  <c r="G327" i="4" s="1"/>
  <c r="K326" i="4"/>
  <c r="I326" i="4"/>
  <c r="G326" i="4" a="1"/>
  <c r="G326" i="4" s="1"/>
  <c r="K325" i="4"/>
  <c r="I325" i="4"/>
  <c r="G325" i="4" a="1"/>
  <c r="G325" i="4" s="1"/>
  <c r="K324" i="4"/>
  <c r="I324" i="4"/>
  <c r="G324" i="4" a="1"/>
  <c r="G324" i="4" s="1"/>
  <c r="K323" i="4"/>
  <c r="I323" i="4"/>
  <c r="G323" i="4" a="1"/>
  <c r="G323" i="4" s="1"/>
  <c r="K322" i="4"/>
  <c r="I322" i="4"/>
  <c r="G322" i="4" a="1"/>
  <c r="G322" i="4" s="1"/>
  <c r="K321" i="4"/>
  <c r="I321" i="4"/>
  <c r="G321" i="4" a="1"/>
  <c r="G321" i="4" s="1"/>
  <c r="K320" i="4"/>
  <c r="I320" i="4"/>
  <c r="G320" i="4" a="1"/>
  <c r="G320" i="4" s="1"/>
  <c r="K319" i="4"/>
  <c r="I319" i="4"/>
  <c r="G319" i="4" a="1"/>
  <c r="G319" i="4" s="1"/>
  <c r="K318" i="4"/>
  <c r="I318" i="4"/>
  <c r="G318" i="4" a="1"/>
  <c r="G318" i="4" s="1"/>
  <c r="K317" i="4"/>
  <c r="I317" i="4"/>
  <c r="G317" i="4" a="1"/>
  <c r="G317" i="4" s="1"/>
  <c r="K316" i="4"/>
  <c r="I316" i="4"/>
  <c r="G316" i="4" a="1"/>
  <c r="G316" i="4" s="1"/>
  <c r="K315" i="4"/>
  <c r="I315" i="4"/>
  <c r="G315" i="4" a="1"/>
  <c r="G315" i="4" s="1"/>
  <c r="K314" i="4"/>
  <c r="I314" i="4"/>
  <c r="G314" i="4" a="1"/>
  <c r="G314" i="4" s="1"/>
  <c r="K313" i="4"/>
  <c r="I313" i="4"/>
  <c r="G313" i="4" a="1"/>
  <c r="G313" i="4" s="1"/>
  <c r="K312" i="4"/>
  <c r="I312" i="4"/>
  <c r="G312" i="4" a="1"/>
  <c r="G312" i="4" s="1"/>
  <c r="K311" i="4"/>
  <c r="I311" i="4"/>
  <c r="G311" i="4" a="1"/>
  <c r="G311" i="4" s="1"/>
  <c r="K310" i="4"/>
  <c r="I310" i="4"/>
  <c r="G310" i="4" a="1"/>
  <c r="G310" i="4" s="1"/>
  <c r="K309" i="4"/>
  <c r="I309" i="4"/>
  <c r="G309" i="4" a="1"/>
  <c r="G309" i="4" s="1"/>
  <c r="K308" i="4"/>
  <c r="I308" i="4"/>
  <c r="G308" i="4" a="1"/>
  <c r="G308" i="4" s="1"/>
  <c r="K307" i="4"/>
  <c r="I307" i="4"/>
  <c r="G307" i="4" a="1"/>
  <c r="G307" i="4" s="1"/>
  <c r="K306" i="4"/>
  <c r="I306" i="4"/>
  <c r="G306" i="4" a="1"/>
  <c r="G306" i="4" s="1"/>
  <c r="K305" i="4"/>
  <c r="I305" i="4"/>
  <c r="G305" i="4" a="1"/>
  <c r="G305" i="4" s="1"/>
  <c r="K304" i="4"/>
  <c r="I304" i="4"/>
  <c r="G304" i="4" a="1"/>
  <c r="G304" i="4" s="1"/>
  <c r="K303" i="4"/>
  <c r="I303" i="4"/>
  <c r="G303" i="4" a="1"/>
  <c r="G303" i="4" s="1"/>
  <c r="K302" i="4"/>
  <c r="I302" i="4"/>
  <c r="G302" i="4" a="1"/>
  <c r="G302" i="4" s="1"/>
  <c r="K301" i="4"/>
  <c r="I301" i="4"/>
  <c r="G301" i="4" a="1"/>
  <c r="G301" i="4" s="1"/>
  <c r="K300" i="4"/>
  <c r="I300" i="4"/>
  <c r="G300" i="4" a="1"/>
  <c r="G300" i="4" s="1"/>
  <c r="K299" i="4"/>
  <c r="I299" i="4"/>
  <c r="G299" i="4" a="1"/>
  <c r="G299" i="4" s="1"/>
  <c r="K298" i="4"/>
  <c r="I298" i="4"/>
  <c r="G298" i="4" a="1"/>
  <c r="G298" i="4" s="1"/>
  <c r="K297" i="4"/>
  <c r="I297" i="4"/>
  <c r="G297" i="4" a="1"/>
  <c r="G297" i="4" s="1"/>
  <c r="K296" i="4"/>
  <c r="I296" i="4"/>
  <c r="G296" i="4" a="1"/>
  <c r="G296" i="4" s="1"/>
  <c r="K295" i="4"/>
  <c r="I295" i="4"/>
  <c r="G295" i="4" a="1"/>
  <c r="G295" i="4" s="1"/>
  <c r="K294" i="4"/>
  <c r="I294" i="4"/>
  <c r="G294" i="4" a="1"/>
  <c r="G294" i="4" s="1"/>
  <c r="K293" i="4"/>
  <c r="I293" i="4"/>
  <c r="G293" i="4" a="1"/>
  <c r="G293" i="4" s="1"/>
  <c r="K292" i="4"/>
  <c r="I292" i="4"/>
  <c r="G292" i="4" a="1"/>
  <c r="G292" i="4" s="1"/>
  <c r="K291" i="4"/>
  <c r="I291" i="4"/>
  <c r="G291" i="4" a="1"/>
  <c r="G291" i="4" s="1"/>
  <c r="K290" i="4"/>
  <c r="I290" i="4"/>
  <c r="G290" i="4" a="1"/>
  <c r="G290" i="4" s="1"/>
  <c r="K289" i="4"/>
  <c r="I289" i="4"/>
  <c r="G289" i="4" a="1"/>
  <c r="G289" i="4" s="1"/>
  <c r="K288" i="4"/>
  <c r="I288" i="4"/>
  <c r="G288" i="4" a="1"/>
  <c r="G288" i="4" s="1"/>
  <c r="K287" i="4"/>
  <c r="I287" i="4"/>
  <c r="G287" i="4" a="1"/>
  <c r="G287" i="4" s="1"/>
  <c r="K286" i="4"/>
  <c r="I286" i="4"/>
  <c r="G286" i="4" a="1"/>
  <c r="G286" i="4" s="1"/>
  <c r="K285" i="4"/>
  <c r="I285" i="4"/>
  <c r="G285" i="4" a="1"/>
  <c r="G285" i="4" s="1"/>
  <c r="K284" i="4"/>
  <c r="I284" i="4"/>
  <c r="G284" i="4" a="1"/>
  <c r="G284" i="4" s="1"/>
  <c r="K283" i="4"/>
  <c r="I283" i="4"/>
  <c r="G283" i="4" a="1"/>
  <c r="G283" i="4" s="1"/>
  <c r="K282" i="4"/>
  <c r="I282" i="4"/>
  <c r="G282" i="4" a="1"/>
  <c r="G282" i="4" s="1"/>
  <c r="K281" i="4"/>
  <c r="I281" i="4"/>
  <c r="G281" i="4" a="1"/>
  <c r="G281" i="4" s="1"/>
  <c r="K280" i="4"/>
  <c r="I280" i="4"/>
  <c r="G280" i="4" a="1"/>
  <c r="G280" i="4" s="1"/>
  <c r="K279" i="4"/>
  <c r="I279" i="4"/>
  <c r="G279" i="4" a="1"/>
  <c r="G279" i="4" s="1"/>
  <c r="K278" i="4"/>
  <c r="I278" i="4"/>
  <c r="G278" i="4" a="1"/>
  <c r="G278" i="4" s="1"/>
  <c r="K277" i="4"/>
  <c r="I277" i="4"/>
  <c r="G277" i="4" a="1"/>
  <c r="G277" i="4" s="1"/>
  <c r="K276" i="4"/>
  <c r="I276" i="4"/>
  <c r="G276" i="4" a="1"/>
  <c r="G276" i="4" s="1"/>
  <c r="K275" i="4"/>
  <c r="I275" i="4"/>
  <c r="G275" i="4" a="1"/>
  <c r="G275" i="4" s="1"/>
  <c r="K274" i="4"/>
  <c r="I274" i="4"/>
  <c r="G274" i="4" a="1"/>
  <c r="G274" i="4" s="1"/>
  <c r="K273" i="4"/>
  <c r="I273" i="4"/>
  <c r="G273" i="4" a="1"/>
  <c r="G273" i="4" s="1"/>
  <c r="K272" i="4"/>
  <c r="I272" i="4"/>
  <c r="G272" i="4" a="1"/>
  <c r="G272" i="4" s="1"/>
  <c r="K271" i="4"/>
  <c r="I271" i="4"/>
  <c r="G271" i="4" a="1"/>
  <c r="G271" i="4" s="1"/>
  <c r="K270" i="4"/>
  <c r="I270" i="4"/>
  <c r="G270" i="4" a="1"/>
  <c r="G270" i="4" s="1"/>
  <c r="K269" i="4"/>
  <c r="I269" i="4"/>
  <c r="G269" i="4" a="1"/>
  <c r="G269" i="4" s="1"/>
  <c r="K268" i="4"/>
  <c r="I268" i="4"/>
  <c r="G268" i="4" a="1"/>
  <c r="G268" i="4" s="1"/>
  <c r="K267" i="4"/>
  <c r="I267" i="4"/>
  <c r="G267" i="4" a="1"/>
  <c r="G267" i="4" s="1"/>
  <c r="K266" i="4"/>
  <c r="I266" i="4"/>
  <c r="G266" i="4" a="1"/>
  <c r="G266" i="4" s="1"/>
  <c r="K265" i="4"/>
  <c r="I265" i="4"/>
  <c r="G265" i="4" a="1"/>
  <c r="G265" i="4" s="1"/>
  <c r="K264" i="4"/>
  <c r="I264" i="4"/>
  <c r="G264" i="4" a="1"/>
  <c r="G264" i="4" s="1"/>
  <c r="K263" i="4"/>
  <c r="I263" i="4"/>
  <c r="G263" i="4" a="1"/>
  <c r="G263" i="4" s="1"/>
  <c r="K262" i="4"/>
  <c r="I262" i="4"/>
  <c r="G262" i="4" a="1"/>
  <c r="G262" i="4" s="1"/>
  <c r="K261" i="4"/>
  <c r="I261" i="4"/>
  <c r="G261" i="4" a="1"/>
  <c r="G261" i="4" s="1"/>
  <c r="K260" i="4"/>
  <c r="I260" i="4"/>
  <c r="G260" i="4" a="1"/>
  <c r="G260" i="4" s="1"/>
  <c r="K259" i="4"/>
  <c r="I259" i="4"/>
  <c r="G259" i="4" a="1"/>
  <c r="G259" i="4" s="1"/>
  <c r="K258" i="4"/>
  <c r="I258" i="4"/>
  <c r="G258" i="4" a="1"/>
  <c r="G258" i="4" s="1"/>
  <c r="K257" i="4"/>
  <c r="I257" i="4"/>
  <c r="G257" i="4" a="1"/>
  <c r="G257" i="4" s="1"/>
  <c r="K256" i="4"/>
  <c r="I256" i="4"/>
  <c r="G256" i="4" a="1"/>
  <c r="G256" i="4" s="1"/>
  <c r="K255" i="4"/>
  <c r="I255" i="4"/>
  <c r="G255" i="4" a="1"/>
  <c r="G255" i="4" s="1"/>
  <c r="K254" i="4"/>
  <c r="I254" i="4"/>
  <c r="G254" i="4" a="1"/>
  <c r="G254" i="4" s="1"/>
  <c r="K253" i="4"/>
  <c r="I253" i="4"/>
  <c r="G253" i="4" a="1"/>
  <c r="G253" i="4" s="1"/>
  <c r="K252" i="4"/>
  <c r="I252" i="4"/>
  <c r="G252" i="4" a="1"/>
  <c r="G252" i="4" s="1"/>
  <c r="K251" i="4"/>
  <c r="I251" i="4"/>
  <c r="G251" i="4" a="1"/>
  <c r="G251" i="4" s="1"/>
  <c r="K250" i="4"/>
  <c r="I250" i="4"/>
  <c r="G250" i="4" a="1"/>
  <c r="G250" i="4" s="1"/>
  <c r="K249" i="4"/>
  <c r="I249" i="4"/>
  <c r="G249" i="4" a="1"/>
  <c r="G249" i="4" s="1"/>
  <c r="K248" i="4"/>
  <c r="I248" i="4"/>
  <c r="G248" i="4" a="1"/>
  <c r="G248" i="4" s="1"/>
  <c r="K247" i="4"/>
  <c r="I247" i="4"/>
  <c r="G247" i="4" a="1"/>
  <c r="G247" i="4" s="1"/>
  <c r="K246" i="4"/>
  <c r="I246" i="4"/>
  <c r="G246" i="4" a="1"/>
  <c r="G246" i="4" s="1"/>
  <c r="K245" i="4"/>
  <c r="I245" i="4"/>
  <c r="G245" i="4" a="1"/>
  <c r="G245" i="4" s="1"/>
  <c r="K244" i="4"/>
  <c r="I244" i="4"/>
  <c r="G244" i="4" a="1"/>
  <c r="G244" i="4" s="1"/>
  <c r="K243" i="4"/>
  <c r="I243" i="4"/>
  <c r="G243" i="4" a="1"/>
  <c r="G243" i="4" s="1"/>
  <c r="K242" i="4"/>
  <c r="I242" i="4"/>
  <c r="G242" i="4" a="1"/>
  <c r="G242" i="4" s="1"/>
  <c r="K241" i="4"/>
  <c r="I241" i="4"/>
  <c r="G241" i="4" a="1"/>
  <c r="G241" i="4" s="1"/>
  <c r="K240" i="4"/>
  <c r="I240" i="4"/>
  <c r="G240" i="4" a="1"/>
  <c r="G240" i="4" s="1"/>
  <c r="K239" i="4"/>
  <c r="I239" i="4"/>
  <c r="G239" i="4" a="1"/>
  <c r="G239" i="4" s="1"/>
  <c r="K238" i="4"/>
  <c r="I238" i="4"/>
  <c r="G238" i="4" a="1"/>
  <c r="G238" i="4" s="1"/>
  <c r="K237" i="4"/>
  <c r="I237" i="4"/>
  <c r="G237" i="4" a="1"/>
  <c r="G237" i="4" s="1"/>
  <c r="K236" i="4"/>
  <c r="I236" i="4"/>
  <c r="G236" i="4" a="1"/>
  <c r="G236" i="4" s="1"/>
  <c r="K235" i="4"/>
  <c r="I235" i="4"/>
  <c r="G235" i="4" a="1"/>
  <c r="G235" i="4" s="1"/>
  <c r="K234" i="4"/>
  <c r="I234" i="4"/>
  <c r="G234" i="4" a="1"/>
  <c r="G234" i="4" s="1"/>
  <c r="K233" i="4"/>
  <c r="I233" i="4"/>
  <c r="G233" i="4" a="1"/>
  <c r="G233" i="4" s="1"/>
  <c r="K232" i="4"/>
  <c r="I232" i="4"/>
  <c r="G232" i="4" a="1"/>
  <c r="G232" i="4" s="1"/>
  <c r="K231" i="4"/>
  <c r="I231" i="4"/>
  <c r="G231" i="4" a="1"/>
  <c r="G231" i="4" s="1"/>
  <c r="K230" i="4"/>
  <c r="I230" i="4"/>
  <c r="G230" i="4" a="1"/>
  <c r="G230" i="4" s="1"/>
  <c r="K229" i="4"/>
  <c r="I229" i="4"/>
  <c r="G229" i="4" a="1"/>
  <c r="G229" i="4" s="1"/>
  <c r="K228" i="4"/>
  <c r="I228" i="4"/>
  <c r="G228" i="4" a="1"/>
  <c r="G228" i="4" s="1"/>
  <c r="K227" i="4"/>
  <c r="I227" i="4"/>
  <c r="G227" i="4" a="1"/>
  <c r="G227" i="4" s="1"/>
  <c r="K226" i="4"/>
  <c r="I226" i="4"/>
  <c r="G226" i="4" a="1"/>
  <c r="G226" i="4" s="1"/>
  <c r="K225" i="4"/>
  <c r="I225" i="4"/>
  <c r="G225" i="4" a="1"/>
  <c r="G225" i="4" s="1"/>
  <c r="K224" i="4"/>
  <c r="I224" i="4"/>
  <c r="G224" i="4" a="1"/>
  <c r="G224" i="4" s="1"/>
  <c r="K223" i="4"/>
  <c r="I223" i="4"/>
  <c r="G223" i="4" a="1"/>
  <c r="G223" i="4" s="1"/>
  <c r="K222" i="4"/>
  <c r="I222" i="4"/>
  <c r="G222" i="4" a="1"/>
  <c r="G222" i="4" s="1"/>
  <c r="K221" i="4"/>
  <c r="I221" i="4"/>
  <c r="G221" i="4" a="1"/>
  <c r="G221" i="4" s="1"/>
  <c r="K220" i="4"/>
  <c r="I220" i="4"/>
  <c r="G220" i="4" a="1"/>
  <c r="G220" i="4" s="1"/>
  <c r="K219" i="4"/>
  <c r="I219" i="4"/>
  <c r="G219" i="4" a="1"/>
  <c r="G219" i="4" s="1"/>
  <c r="K218" i="4"/>
  <c r="I218" i="4"/>
  <c r="G218" i="4" a="1"/>
  <c r="G218" i="4" s="1"/>
  <c r="K217" i="4"/>
  <c r="I217" i="4"/>
  <c r="G217" i="4" a="1"/>
  <c r="G217" i="4" s="1"/>
  <c r="K216" i="4"/>
  <c r="I216" i="4"/>
  <c r="G216" i="4" a="1"/>
  <c r="G216" i="4" s="1"/>
  <c r="K215" i="4"/>
  <c r="I215" i="4"/>
  <c r="G215" i="4" a="1"/>
  <c r="G215" i="4" s="1"/>
  <c r="K214" i="4"/>
  <c r="I214" i="4"/>
  <c r="G214" i="4" a="1"/>
  <c r="G214" i="4" s="1"/>
  <c r="K213" i="4"/>
  <c r="I213" i="4"/>
  <c r="G213" i="4" a="1"/>
  <c r="G213" i="4" s="1"/>
  <c r="K212" i="4"/>
  <c r="I212" i="4"/>
  <c r="G212" i="4" a="1"/>
  <c r="G212" i="4" s="1"/>
  <c r="K211" i="4"/>
  <c r="I211" i="4"/>
  <c r="G211" i="4" a="1"/>
  <c r="G211" i="4" s="1"/>
  <c r="K210" i="4"/>
  <c r="I210" i="4"/>
  <c r="G210" i="4" a="1"/>
  <c r="G210" i="4" s="1"/>
  <c r="K209" i="4"/>
  <c r="I209" i="4"/>
  <c r="G209" i="4" a="1"/>
  <c r="G209" i="4" s="1"/>
  <c r="K208" i="4"/>
  <c r="I208" i="4"/>
  <c r="G208" i="4" a="1"/>
  <c r="G208" i="4" s="1"/>
  <c r="K207" i="4"/>
  <c r="I207" i="4"/>
  <c r="G207" i="4" a="1"/>
  <c r="G207" i="4" s="1"/>
  <c r="K206" i="4"/>
  <c r="I206" i="4"/>
  <c r="G206" i="4" a="1"/>
  <c r="G206" i="4" s="1"/>
  <c r="K205" i="4"/>
  <c r="I205" i="4"/>
  <c r="G205" i="4" a="1"/>
  <c r="G205" i="4" s="1"/>
  <c r="K204" i="4"/>
  <c r="I204" i="4"/>
  <c r="G204" i="4" a="1"/>
  <c r="G204" i="4" s="1"/>
  <c r="K203" i="4"/>
  <c r="I203" i="4"/>
  <c r="G203" i="4" a="1"/>
  <c r="G203" i="4" s="1"/>
  <c r="K202" i="4"/>
  <c r="I202" i="4"/>
  <c r="G202" i="4" a="1"/>
  <c r="G202" i="4" s="1"/>
  <c r="K201" i="4"/>
  <c r="I201" i="4"/>
  <c r="G201" i="4" a="1"/>
  <c r="G201" i="4" s="1"/>
  <c r="K200" i="4"/>
  <c r="I200" i="4"/>
  <c r="G200" i="4" a="1"/>
  <c r="G200" i="4" s="1"/>
  <c r="K199" i="4"/>
  <c r="I199" i="4"/>
  <c r="G199" i="4" a="1"/>
  <c r="G199" i="4" s="1"/>
  <c r="K198" i="4"/>
  <c r="I198" i="4"/>
  <c r="G198" i="4" a="1"/>
  <c r="G198" i="4" s="1"/>
  <c r="K197" i="4"/>
  <c r="I197" i="4"/>
  <c r="G197" i="4" a="1"/>
  <c r="G197" i="4" s="1"/>
  <c r="K196" i="4"/>
  <c r="I196" i="4"/>
  <c r="G196" i="4" a="1"/>
  <c r="G196" i="4" s="1"/>
  <c r="K195" i="4"/>
  <c r="I195" i="4"/>
  <c r="G195" i="4" a="1"/>
  <c r="G195" i="4" s="1"/>
  <c r="K194" i="4"/>
  <c r="I194" i="4"/>
  <c r="G194" i="4" a="1"/>
  <c r="G194" i="4" s="1"/>
  <c r="K193" i="4"/>
  <c r="I193" i="4"/>
  <c r="G193" i="4" a="1"/>
  <c r="G193" i="4" s="1"/>
  <c r="K192" i="4"/>
  <c r="I192" i="4"/>
  <c r="G192" i="4" a="1"/>
  <c r="G192" i="4" s="1"/>
  <c r="K191" i="4"/>
  <c r="I191" i="4"/>
  <c r="G191" i="4" a="1"/>
  <c r="G191" i="4" s="1"/>
  <c r="K190" i="4"/>
  <c r="I190" i="4"/>
  <c r="G190" i="4" a="1"/>
  <c r="G190" i="4" s="1"/>
  <c r="K189" i="4"/>
  <c r="I189" i="4"/>
  <c r="G189" i="4" a="1"/>
  <c r="G189" i="4" s="1"/>
  <c r="K188" i="4"/>
  <c r="I188" i="4"/>
  <c r="G188" i="4" a="1"/>
  <c r="G188" i="4" s="1"/>
  <c r="K187" i="4"/>
  <c r="I187" i="4"/>
  <c r="G187" i="4" a="1"/>
  <c r="G187" i="4" s="1"/>
  <c r="K186" i="4"/>
  <c r="I186" i="4"/>
  <c r="G186" i="4" a="1"/>
  <c r="G186" i="4" s="1"/>
  <c r="K185" i="4"/>
  <c r="I185" i="4"/>
  <c r="G185" i="4" a="1"/>
  <c r="G185" i="4" s="1"/>
  <c r="K184" i="4"/>
  <c r="I184" i="4"/>
  <c r="G184" i="4" a="1"/>
  <c r="G184" i="4" s="1"/>
  <c r="K183" i="4"/>
  <c r="I183" i="4"/>
  <c r="G183" i="4" a="1"/>
  <c r="G183" i="4" s="1"/>
  <c r="K182" i="4"/>
  <c r="I182" i="4"/>
  <c r="G182" i="4" a="1"/>
  <c r="G182" i="4" s="1"/>
  <c r="K181" i="4"/>
  <c r="I181" i="4"/>
  <c r="G181" i="4" a="1"/>
  <c r="G181" i="4" s="1"/>
  <c r="K180" i="4"/>
  <c r="I180" i="4"/>
  <c r="G180" i="4" a="1"/>
  <c r="G180" i="4" s="1"/>
  <c r="K179" i="4"/>
  <c r="I179" i="4"/>
  <c r="G179" i="4" a="1"/>
  <c r="G179" i="4" s="1"/>
  <c r="K178" i="4"/>
  <c r="I178" i="4"/>
  <c r="G178" i="4" a="1"/>
  <c r="G178" i="4" s="1"/>
  <c r="K177" i="4"/>
  <c r="I177" i="4"/>
  <c r="G177" i="4" a="1"/>
  <c r="G177" i="4" s="1"/>
  <c r="K176" i="4"/>
  <c r="I176" i="4"/>
  <c r="G176" i="4" a="1"/>
  <c r="G176" i="4" s="1"/>
  <c r="K175" i="4"/>
  <c r="I175" i="4"/>
  <c r="G175" i="4" a="1"/>
  <c r="G175" i="4" s="1"/>
  <c r="K174" i="4"/>
  <c r="I174" i="4"/>
  <c r="G174" i="4" a="1"/>
  <c r="G174" i="4" s="1"/>
  <c r="K173" i="4"/>
  <c r="I173" i="4"/>
  <c r="G173" i="4" a="1"/>
  <c r="G173" i="4" s="1"/>
  <c r="K172" i="4"/>
  <c r="I172" i="4"/>
  <c r="G172" i="4" a="1"/>
  <c r="G172" i="4" s="1"/>
  <c r="K171" i="4"/>
  <c r="I171" i="4"/>
  <c r="G171" i="4" a="1"/>
  <c r="G171" i="4" s="1"/>
  <c r="K170" i="4"/>
  <c r="I170" i="4"/>
  <c r="G170" i="4" a="1"/>
  <c r="G170" i="4" s="1"/>
  <c r="K169" i="4"/>
  <c r="I169" i="4"/>
  <c r="G169" i="4" a="1"/>
  <c r="G169" i="4" s="1"/>
  <c r="K168" i="4"/>
  <c r="I168" i="4"/>
  <c r="G168" i="4" a="1"/>
  <c r="G168" i="4" s="1"/>
  <c r="K167" i="4"/>
  <c r="I167" i="4"/>
  <c r="G167" i="4" a="1"/>
  <c r="G167" i="4" s="1"/>
  <c r="K166" i="4"/>
  <c r="I166" i="4"/>
  <c r="G166" i="4" a="1"/>
  <c r="G166" i="4" s="1"/>
  <c r="K165" i="4"/>
  <c r="I165" i="4"/>
  <c r="G165" i="4" a="1"/>
  <c r="G165" i="4" s="1"/>
  <c r="K164" i="4"/>
  <c r="I164" i="4"/>
  <c r="G164" i="4" a="1"/>
  <c r="G164" i="4" s="1"/>
  <c r="K163" i="4"/>
  <c r="I163" i="4"/>
  <c r="G163" i="4" a="1"/>
  <c r="G163" i="4" s="1"/>
  <c r="K162" i="4"/>
  <c r="I162" i="4"/>
  <c r="G162" i="4" a="1"/>
  <c r="G162" i="4" s="1"/>
  <c r="K161" i="4"/>
  <c r="I161" i="4"/>
  <c r="G161" i="4" a="1"/>
  <c r="G161" i="4" s="1"/>
  <c r="K160" i="4"/>
  <c r="I160" i="4"/>
  <c r="G160" i="4" a="1"/>
  <c r="G160" i="4" s="1"/>
  <c r="K159" i="4"/>
  <c r="I159" i="4"/>
  <c r="G159" i="4" a="1"/>
  <c r="G159" i="4" s="1"/>
  <c r="K158" i="4"/>
  <c r="I158" i="4"/>
  <c r="G158" i="4" a="1"/>
  <c r="G158" i="4" s="1"/>
  <c r="K157" i="4"/>
  <c r="I157" i="4"/>
  <c r="G157" i="4" a="1"/>
  <c r="G157" i="4" s="1"/>
  <c r="K156" i="4"/>
  <c r="I156" i="4"/>
  <c r="G156" i="4" a="1"/>
  <c r="G156" i="4" s="1"/>
  <c r="K155" i="4"/>
  <c r="I155" i="4"/>
  <c r="G155" i="4" a="1"/>
  <c r="G155" i="4" s="1"/>
  <c r="K154" i="4"/>
  <c r="I154" i="4"/>
  <c r="G154" i="4" a="1"/>
  <c r="G154" i="4" s="1"/>
  <c r="K153" i="4"/>
  <c r="I153" i="4"/>
  <c r="G153" i="4" a="1"/>
  <c r="G153" i="4" s="1"/>
  <c r="K152" i="4"/>
  <c r="I152" i="4"/>
  <c r="G152" i="4" a="1"/>
  <c r="G152" i="4" s="1"/>
  <c r="K151" i="4"/>
  <c r="I151" i="4"/>
  <c r="G151" i="4" a="1"/>
  <c r="G151" i="4" s="1"/>
  <c r="K150" i="4"/>
  <c r="I150" i="4"/>
  <c r="G150" i="4" a="1"/>
  <c r="G150" i="4" s="1"/>
  <c r="K149" i="4"/>
  <c r="I149" i="4"/>
  <c r="G149" i="4" a="1"/>
  <c r="G149" i="4" s="1"/>
  <c r="K148" i="4"/>
  <c r="I148" i="4"/>
  <c r="G148" i="4" a="1"/>
  <c r="G148" i="4" s="1"/>
  <c r="K147" i="4"/>
  <c r="I147" i="4"/>
  <c r="G147" i="4" a="1"/>
  <c r="G147" i="4" s="1"/>
  <c r="K146" i="4"/>
  <c r="I146" i="4"/>
  <c r="G146" i="4" a="1"/>
  <c r="G146" i="4" s="1"/>
  <c r="K145" i="4"/>
  <c r="I145" i="4"/>
  <c r="G145" i="4" a="1"/>
  <c r="G145" i="4" s="1"/>
  <c r="K144" i="4"/>
  <c r="I144" i="4"/>
  <c r="G144" i="4" a="1"/>
  <c r="G144" i="4" s="1"/>
  <c r="K143" i="4"/>
  <c r="I143" i="4"/>
  <c r="G143" i="4" a="1"/>
  <c r="G143" i="4" s="1"/>
  <c r="K142" i="4"/>
  <c r="I142" i="4"/>
  <c r="G142" i="4" a="1"/>
  <c r="G142" i="4" s="1"/>
  <c r="K141" i="4"/>
  <c r="I141" i="4"/>
  <c r="G141" i="4" a="1"/>
  <c r="G141" i="4" s="1"/>
  <c r="K140" i="4"/>
  <c r="I140" i="4"/>
  <c r="G140" i="4" a="1"/>
  <c r="G140" i="4" s="1"/>
  <c r="K139" i="4"/>
  <c r="I139" i="4"/>
  <c r="G139" i="4" a="1"/>
  <c r="G139" i="4" s="1"/>
  <c r="K138" i="4"/>
  <c r="I138" i="4"/>
  <c r="G138" i="4" a="1"/>
  <c r="G138" i="4" s="1"/>
  <c r="K137" i="4"/>
  <c r="I137" i="4"/>
  <c r="G137" i="4" a="1"/>
  <c r="G137" i="4" s="1"/>
  <c r="K136" i="4"/>
  <c r="I136" i="4"/>
  <c r="G136" i="4" a="1"/>
  <c r="G136" i="4" s="1"/>
  <c r="K135" i="4"/>
  <c r="I135" i="4"/>
  <c r="G135" i="4" a="1"/>
  <c r="G135" i="4" s="1"/>
  <c r="K134" i="4"/>
  <c r="I134" i="4"/>
  <c r="G134" i="4" a="1"/>
  <c r="G134" i="4" s="1"/>
  <c r="K133" i="4"/>
  <c r="I133" i="4"/>
  <c r="G133" i="4" a="1"/>
  <c r="G133" i="4" s="1"/>
  <c r="K132" i="4"/>
  <c r="I132" i="4"/>
  <c r="G132" i="4" a="1"/>
  <c r="G132" i="4" s="1"/>
  <c r="K131" i="4"/>
  <c r="I131" i="4"/>
  <c r="G131" i="4" a="1"/>
  <c r="G131" i="4" s="1"/>
  <c r="K130" i="4"/>
  <c r="I130" i="4"/>
  <c r="G130" i="4" a="1"/>
  <c r="G130" i="4" s="1"/>
  <c r="K129" i="4"/>
  <c r="I129" i="4"/>
  <c r="G129" i="4" a="1"/>
  <c r="G129" i="4" s="1"/>
  <c r="K128" i="4"/>
  <c r="I128" i="4"/>
  <c r="G128" i="4" a="1"/>
  <c r="G128" i="4" s="1"/>
  <c r="K127" i="4"/>
  <c r="I127" i="4"/>
  <c r="G127" i="4" a="1"/>
  <c r="G127" i="4" s="1"/>
  <c r="K126" i="4"/>
  <c r="I126" i="4"/>
  <c r="G126" i="4" a="1"/>
  <c r="G126" i="4" s="1"/>
  <c r="K125" i="4"/>
  <c r="I125" i="4"/>
  <c r="G125" i="4" a="1"/>
  <c r="G125" i="4" s="1"/>
  <c r="K124" i="4"/>
  <c r="I124" i="4"/>
  <c r="G124" i="4" a="1"/>
  <c r="G124" i="4" s="1"/>
  <c r="K123" i="4"/>
  <c r="I123" i="4"/>
  <c r="G123" i="4" a="1"/>
  <c r="G123" i="4" s="1"/>
  <c r="K122" i="4"/>
  <c r="I122" i="4"/>
  <c r="G122" i="4" a="1"/>
  <c r="G122" i="4" s="1"/>
  <c r="K121" i="4"/>
  <c r="I121" i="4"/>
  <c r="G121" i="4" a="1"/>
  <c r="G121" i="4" s="1"/>
  <c r="K120" i="4"/>
  <c r="I120" i="4"/>
  <c r="G120" i="4" a="1"/>
  <c r="G120" i="4" s="1"/>
  <c r="K119" i="4"/>
  <c r="I119" i="4"/>
  <c r="G119" i="4" a="1"/>
  <c r="G119" i="4" s="1"/>
  <c r="K118" i="4"/>
  <c r="I118" i="4"/>
  <c r="G118" i="4" a="1"/>
  <c r="G118" i="4" s="1"/>
  <c r="K117" i="4"/>
  <c r="I117" i="4"/>
  <c r="G117" i="4" a="1"/>
  <c r="G117" i="4" s="1"/>
  <c r="K116" i="4"/>
  <c r="I116" i="4"/>
  <c r="G116" i="4" a="1"/>
  <c r="G116" i="4" s="1"/>
  <c r="K115" i="4"/>
  <c r="I115" i="4"/>
  <c r="G115" i="4" a="1"/>
  <c r="G115" i="4" s="1"/>
  <c r="K114" i="4"/>
  <c r="I114" i="4"/>
  <c r="G114" i="4" a="1"/>
  <c r="G114" i="4" s="1"/>
  <c r="K113" i="4"/>
  <c r="I113" i="4"/>
  <c r="G113" i="4" a="1"/>
  <c r="G113" i="4" s="1"/>
  <c r="K112" i="4"/>
  <c r="I112" i="4"/>
  <c r="G112" i="4" a="1"/>
  <c r="G112" i="4" s="1"/>
  <c r="K111" i="4"/>
  <c r="I111" i="4"/>
  <c r="G111" i="4" a="1"/>
  <c r="G111" i="4" s="1"/>
  <c r="K110" i="4"/>
  <c r="Q110" i="4" s="1"/>
  <c r="R110" i="4" s="1"/>
  <c r="I110" i="4"/>
  <c r="G110" i="4" a="1"/>
  <c r="G110" i="4" s="1"/>
  <c r="K109" i="4"/>
  <c r="I109" i="4"/>
  <c r="G109" i="4" a="1"/>
  <c r="G109" i="4" s="1"/>
  <c r="K108" i="4"/>
  <c r="I108" i="4"/>
  <c r="G108" i="4" a="1"/>
  <c r="G108" i="4" s="1"/>
  <c r="K107" i="4"/>
  <c r="I107" i="4"/>
  <c r="G107" i="4" a="1"/>
  <c r="G107" i="4" s="1"/>
  <c r="K106" i="4"/>
  <c r="I106" i="4"/>
  <c r="G106" i="4" a="1"/>
  <c r="G106" i="4" s="1"/>
  <c r="K105" i="4"/>
  <c r="I105" i="4"/>
  <c r="G105" i="4" a="1"/>
  <c r="G105" i="4" s="1"/>
  <c r="K104" i="4"/>
  <c r="I104" i="4"/>
  <c r="G104" i="4" a="1"/>
  <c r="G104" i="4" s="1"/>
  <c r="K103" i="4"/>
  <c r="I103" i="4"/>
  <c r="G103" i="4" a="1"/>
  <c r="G103" i="4" s="1"/>
  <c r="K102" i="4"/>
  <c r="I102" i="4"/>
  <c r="G102" i="4" a="1"/>
  <c r="G102" i="4" s="1"/>
  <c r="K101" i="4"/>
  <c r="I101" i="4"/>
  <c r="G101" i="4" a="1"/>
  <c r="G101" i="4" s="1"/>
  <c r="K100" i="4"/>
  <c r="I100" i="4"/>
  <c r="G100" i="4" a="1"/>
  <c r="G100" i="4" s="1"/>
  <c r="K99" i="4"/>
  <c r="I99" i="4"/>
  <c r="G99" i="4" a="1"/>
  <c r="G99" i="4" s="1"/>
  <c r="K98" i="4"/>
  <c r="I98" i="4"/>
  <c r="G98" i="4" a="1"/>
  <c r="G98" i="4" s="1"/>
  <c r="K97" i="4"/>
  <c r="I97" i="4"/>
  <c r="G97" i="4" a="1"/>
  <c r="G97" i="4" s="1"/>
  <c r="K96" i="4"/>
  <c r="I96" i="4"/>
  <c r="G96" i="4" a="1"/>
  <c r="G96" i="4" s="1"/>
  <c r="K95" i="4"/>
  <c r="I95" i="4"/>
  <c r="G95" i="4" a="1"/>
  <c r="G95" i="4" s="1"/>
  <c r="K94" i="4"/>
  <c r="I94" i="4"/>
  <c r="G94" i="4" a="1"/>
  <c r="G94" i="4" s="1"/>
  <c r="K93" i="4"/>
  <c r="I93" i="4"/>
  <c r="G93" i="4" a="1"/>
  <c r="G93" i="4" s="1"/>
  <c r="K92" i="4"/>
  <c r="I92" i="4"/>
  <c r="G92" i="4" a="1"/>
  <c r="G92" i="4" s="1"/>
  <c r="K91" i="4"/>
  <c r="I91" i="4"/>
  <c r="G91" i="4" a="1"/>
  <c r="G91" i="4" s="1"/>
  <c r="K90" i="4"/>
  <c r="I90" i="4"/>
  <c r="G90" i="4" a="1"/>
  <c r="G90" i="4" s="1"/>
  <c r="K89" i="4"/>
  <c r="I89" i="4"/>
  <c r="G89" i="4" a="1"/>
  <c r="G89" i="4" s="1"/>
  <c r="K88" i="4"/>
  <c r="I88" i="4"/>
  <c r="G88" i="4" a="1"/>
  <c r="G88" i="4" s="1"/>
  <c r="K87" i="4"/>
  <c r="I87" i="4"/>
  <c r="G87" i="4" a="1"/>
  <c r="G87" i="4" s="1"/>
  <c r="K86" i="4"/>
  <c r="I86" i="4"/>
  <c r="G86" i="4" a="1"/>
  <c r="G86" i="4" s="1"/>
  <c r="K85" i="4"/>
  <c r="I85" i="4"/>
  <c r="G85" i="4" a="1"/>
  <c r="G85" i="4" s="1"/>
  <c r="K84" i="4"/>
  <c r="I84" i="4"/>
  <c r="G84" i="4" a="1"/>
  <c r="G84" i="4" s="1"/>
  <c r="K83" i="4"/>
  <c r="I83" i="4"/>
  <c r="G83" i="4" a="1"/>
  <c r="G83" i="4" s="1"/>
  <c r="K82" i="4"/>
  <c r="I82" i="4"/>
  <c r="G82" i="4" a="1"/>
  <c r="G82" i="4" s="1"/>
  <c r="K81" i="4"/>
  <c r="I81" i="4"/>
  <c r="G81" i="4" a="1"/>
  <c r="G81" i="4" s="1"/>
  <c r="K80" i="4"/>
  <c r="I80" i="4"/>
  <c r="G80" i="4" a="1"/>
  <c r="G80" i="4" s="1"/>
  <c r="K79" i="4"/>
  <c r="I79" i="4"/>
  <c r="G79" i="4" a="1"/>
  <c r="G79" i="4" s="1"/>
  <c r="K78" i="4"/>
  <c r="I78" i="4"/>
  <c r="G78" i="4" a="1"/>
  <c r="G78" i="4" s="1"/>
  <c r="K77" i="4"/>
  <c r="I77" i="4"/>
  <c r="G77" i="4" a="1"/>
  <c r="G77" i="4" s="1"/>
  <c r="K76" i="4"/>
  <c r="I76" i="4"/>
  <c r="G76" i="4" a="1"/>
  <c r="G76" i="4" s="1"/>
  <c r="K75" i="4"/>
  <c r="I75" i="4"/>
  <c r="G75" i="4" a="1"/>
  <c r="G75" i="4" s="1"/>
  <c r="K74" i="4"/>
  <c r="I74" i="4"/>
  <c r="G74" i="4" a="1"/>
  <c r="G74" i="4" s="1"/>
  <c r="K73" i="4"/>
  <c r="I73" i="4"/>
  <c r="G73" i="4" a="1"/>
  <c r="G73" i="4" s="1"/>
  <c r="K72" i="4"/>
  <c r="I72" i="4"/>
  <c r="G72" i="4" a="1"/>
  <c r="G72" i="4" s="1"/>
  <c r="K71" i="4"/>
  <c r="I71" i="4"/>
  <c r="G71" i="4" a="1"/>
  <c r="G71" i="4" s="1"/>
  <c r="K70" i="4"/>
  <c r="I70" i="4"/>
  <c r="G70" i="4" a="1"/>
  <c r="G70" i="4" s="1"/>
  <c r="K69" i="4"/>
  <c r="I69" i="4"/>
  <c r="G69" i="4" a="1"/>
  <c r="G69" i="4" s="1"/>
  <c r="K68" i="4"/>
  <c r="I68" i="4"/>
  <c r="G68" i="4" a="1"/>
  <c r="G68" i="4" s="1"/>
  <c r="K67" i="4"/>
  <c r="I67" i="4"/>
  <c r="G67" i="4" a="1"/>
  <c r="G67" i="4" s="1"/>
  <c r="K66" i="4"/>
  <c r="I66" i="4"/>
  <c r="G66" i="4" a="1"/>
  <c r="G66" i="4" s="1"/>
  <c r="K65" i="4"/>
  <c r="I65" i="4"/>
  <c r="G65" i="4" a="1"/>
  <c r="G65" i="4" s="1"/>
  <c r="K64" i="4"/>
  <c r="I64" i="4"/>
  <c r="G64" i="4" a="1"/>
  <c r="G64" i="4" s="1"/>
  <c r="K63" i="4"/>
  <c r="I63" i="4"/>
  <c r="G63" i="4" a="1"/>
  <c r="G63" i="4" s="1"/>
  <c r="K62" i="4"/>
  <c r="I62" i="4"/>
  <c r="G62" i="4" a="1"/>
  <c r="G62" i="4" s="1"/>
  <c r="K61" i="4"/>
  <c r="I61" i="4"/>
  <c r="G61" i="4" a="1"/>
  <c r="G61" i="4" s="1"/>
  <c r="K60" i="4"/>
  <c r="I60" i="4"/>
  <c r="G60" i="4" a="1"/>
  <c r="G60" i="4" s="1"/>
  <c r="K59" i="4"/>
  <c r="I59" i="4"/>
  <c r="G59" i="4" a="1"/>
  <c r="G59" i="4" s="1"/>
  <c r="K58" i="4"/>
  <c r="I58" i="4"/>
  <c r="G58" i="4" a="1"/>
  <c r="G58" i="4" s="1"/>
  <c r="K57" i="4"/>
  <c r="I57" i="4"/>
  <c r="G57" i="4" a="1"/>
  <c r="G57" i="4" s="1"/>
  <c r="K56" i="4"/>
  <c r="I56" i="4"/>
  <c r="G56" i="4" a="1"/>
  <c r="G56" i="4" s="1"/>
  <c r="K55" i="4"/>
  <c r="I55" i="4"/>
  <c r="G55" i="4" a="1"/>
  <c r="G55" i="4" s="1"/>
  <c r="K54" i="4"/>
  <c r="I54" i="4"/>
  <c r="G54" i="4" a="1"/>
  <c r="G54" i="4" s="1"/>
  <c r="K53" i="4"/>
  <c r="I53" i="4"/>
  <c r="G53" i="4" a="1"/>
  <c r="G53" i="4" s="1"/>
  <c r="K52" i="4"/>
  <c r="I52" i="4"/>
  <c r="G52" i="4" a="1"/>
  <c r="G52" i="4" s="1"/>
  <c r="K51" i="4"/>
  <c r="I51" i="4"/>
  <c r="G51" i="4" a="1"/>
  <c r="G51" i="4" s="1"/>
  <c r="K50" i="4"/>
  <c r="I50" i="4"/>
  <c r="G50" i="4" a="1"/>
  <c r="G50" i="4" s="1"/>
  <c r="K49" i="4"/>
  <c r="I49" i="4"/>
  <c r="G49" i="4" a="1"/>
  <c r="G49" i="4" s="1"/>
  <c r="K48" i="4"/>
  <c r="I48" i="4"/>
  <c r="G48" i="4" a="1"/>
  <c r="G48" i="4" s="1"/>
  <c r="K47" i="4"/>
  <c r="I47" i="4"/>
  <c r="G47" i="4" a="1"/>
  <c r="G47" i="4" s="1"/>
  <c r="K46" i="4"/>
  <c r="I46" i="4"/>
  <c r="G46" i="4" a="1"/>
  <c r="G46" i="4" s="1"/>
  <c r="K45" i="4"/>
  <c r="I45" i="4"/>
  <c r="G45" i="4" a="1"/>
  <c r="G45" i="4" s="1"/>
  <c r="K44" i="4"/>
  <c r="I44" i="4"/>
  <c r="G44" i="4" a="1"/>
  <c r="G44" i="4" s="1"/>
  <c r="K43" i="4"/>
  <c r="I43" i="4"/>
  <c r="G43" i="4" a="1"/>
  <c r="G43" i="4" s="1"/>
  <c r="K42" i="4"/>
  <c r="I42" i="4"/>
  <c r="G42" i="4" a="1"/>
  <c r="G42" i="4" s="1"/>
  <c r="K41" i="4"/>
  <c r="I41" i="4"/>
  <c r="G41" i="4" a="1"/>
  <c r="G41" i="4" s="1"/>
  <c r="K40" i="4"/>
  <c r="I40" i="4"/>
  <c r="G40" i="4" a="1"/>
  <c r="G40" i="4" s="1"/>
  <c r="K39" i="4"/>
  <c r="I39" i="4"/>
  <c r="G39" i="4" a="1"/>
  <c r="G39" i="4" s="1"/>
  <c r="K38" i="4"/>
  <c r="I38" i="4"/>
  <c r="G38" i="4" a="1"/>
  <c r="G38" i="4" s="1"/>
  <c r="K37" i="4"/>
  <c r="I37" i="4"/>
  <c r="G37" i="4" a="1"/>
  <c r="G37" i="4" s="1"/>
  <c r="K36" i="4"/>
  <c r="I36" i="4"/>
  <c r="G36" i="4" a="1"/>
  <c r="G36" i="4" s="1"/>
  <c r="K35" i="4"/>
  <c r="I35" i="4"/>
  <c r="G35" i="4" a="1"/>
  <c r="G35" i="4" s="1"/>
  <c r="K34" i="4"/>
  <c r="I34" i="4"/>
  <c r="G34" i="4" a="1"/>
  <c r="G34" i="4" s="1"/>
  <c r="K33" i="4"/>
  <c r="I33" i="4"/>
  <c r="G33" i="4" a="1"/>
  <c r="G33" i="4" s="1"/>
  <c r="K32" i="4"/>
  <c r="I32" i="4"/>
  <c r="G32" i="4" a="1"/>
  <c r="G32" i="4" s="1"/>
  <c r="K31" i="4"/>
  <c r="I31" i="4"/>
  <c r="G31" i="4" a="1"/>
  <c r="G31" i="4" s="1"/>
  <c r="K30" i="4"/>
  <c r="I30" i="4"/>
  <c r="G30" i="4" a="1"/>
  <c r="G30" i="4" s="1"/>
  <c r="K29" i="4"/>
  <c r="I29" i="4"/>
  <c r="G29" i="4" a="1"/>
  <c r="G29" i="4" s="1"/>
  <c r="K28" i="4"/>
  <c r="I28" i="4"/>
  <c r="G28" i="4" a="1"/>
  <c r="G28" i="4" s="1"/>
  <c r="K27" i="4"/>
  <c r="I27" i="4"/>
  <c r="G27" i="4" a="1"/>
  <c r="G27" i="4" s="1"/>
  <c r="K26" i="4"/>
  <c r="I26" i="4"/>
  <c r="G26" i="4" a="1"/>
  <c r="G26" i="4" s="1"/>
  <c r="K25" i="4"/>
  <c r="I25" i="4"/>
  <c r="G25" i="4" a="1"/>
  <c r="G25" i="4" s="1"/>
  <c r="K24" i="4"/>
  <c r="I24" i="4"/>
  <c r="G24" i="4" a="1"/>
  <c r="G24" i="4" s="1"/>
  <c r="K23" i="4"/>
  <c r="I23" i="4"/>
  <c r="G23" i="4" a="1"/>
  <c r="G23" i="4" s="1"/>
  <c r="G22" i="4" a="1"/>
  <c r="G22" i="4" s="1"/>
  <c r="G21" i="4" a="1"/>
  <c r="G21" i="4" s="1"/>
  <c r="B22" i="4" l="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B123" i="4" s="1"/>
  <c r="B124" i="4" s="1"/>
  <c r="B125" i="4" s="1"/>
  <c r="B126" i="4" s="1"/>
  <c r="B127" i="4" s="1"/>
  <c r="B128" i="4" s="1"/>
  <c r="B129" i="4" s="1"/>
  <c r="B130" i="4" s="1"/>
  <c r="B131" i="4" s="1"/>
  <c r="B132" i="4" s="1"/>
  <c r="B133" i="4" s="1"/>
  <c r="B134" i="4" s="1"/>
  <c r="B135" i="4" s="1"/>
  <c r="B136" i="4" s="1"/>
  <c r="B137" i="4" s="1"/>
  <c r="B138" i="4" s="1"/>
  <c r="B139" i="4" s="1"/>
  <c r="B140" i="4" s="1"/>
  <c r="B141" i="4" s="1"/>
  <c r="B142" i="4" s="1"/>
  <c r="B143" i="4" s="1"/>
  <c r="B144" i="4" s="1"/>
  <c r="B145" i="4" s="1"/>
  <c r="B146" i="4" s="1"/>
  <c r="B147" i="4" s="1"/>
  <c r="B148" i="4" s="1"/>
  <c r="B149" i="4" s="1"/>
  <c r="B150" i="4" s="1"/>
  <c r="B151" i="4" s="1"/>
  <c r="B152" i="4" s="1"/>
  <c r="B153" i="4" s="1"/>
  <c r="B154" i="4" s="1"/>
  <c r="B155" i="4" s="1"/>
  <c r="B156" i="4" s="1"/>
  <c r="B157" i="4" s="1"/>
  <c r="B158" i="4" s="1"/>
  <c r="B159" i="4" s="1"/>
  <c r="B160" i="4" s="1"/>
  <c r="B161" i="4" s="1"/>
  <c r="B162" i="4" s="1"/>
  <c r="B163" i="4" s="1"/>
  <c r="B164" i="4" s="1"/>
  <c r="B165" i="4" s="1"/>
  <c r="B166" i="4" s="1"/>
  <c r="B167" i="4" s="1"/>
  <c r="B168" i="4" s="1"/>
  <c r="B169" i="4" s="1"/>
  <c r="B170" i="4" s="1"/>
  <c r="B171" i="4" s="1"/>
  <c r="B172" i="4" s="1"/>
  <c r="B173" i="4" s="1"/>
  <c r="B174" i="4" s="1"/>
  <c r="B175" i="4" s="1"/>
  <c r="B176" i="4" s="1"/>
  <c r="B177" i="4" s="1"/>
  <c r="B178" i="4" s="1"/>
  <c r="B179" i="4" s="1"/>
  <c r="B180" i="4" s="1"/>
  <c r="B181" i="4" s="1"/>
  <c r="B182" i="4" s="1"/>
  <c r="B183" i="4" s="1"/>
  <c r="B184" i="4" s="1"/>
  <c r="B185" i="4" s="1"/>
  <c r="B186" i="4" s="1"/>
  <c r="B187" i="4" s="1"/>
  <c r="B188" i="4" s="1"/>
  <c r="B189" i="4" s="1"/>
  <c r="B190" i="4" s="1"/>
  <c r="B191" i="4" s="1"/>
  <c r="B192" i="4" s="1"/>
  <c r="B193" i="4" s="1"/>
  <c r="B194" i="4" s="1"/>
  <c r="B195" i="4" s="1"/>
  <c r="B196" i="4" s="1"/>
  <c r="B197" i="4" s="1"/>
  <c r="B198" i="4" s="1"/>
  <c r="B199" i="4" s="1"/>
  <c r="B200" i="4" s="1"/>
  <c r="B201" i="4" s="1"/>
  <c r="B202" i="4" s="1"/>
  <c r="B203" i="4" s="1"/>
  <c r="B204" i="4" s="1"/>
  <c r="B205" i="4" s="1"/>
  <c r="B206" i="4" s="1"/>
  <c r="B207" i="4" s="1"/>
  <c r="B208" i="4" s="1"/>
  <c r="B209" i="4" s="1"/>
  <c r="B210" i="4" s="1"/>
  <c r="B211" i="4" s="1"/>
  <c r="B212" i="4" s="1"/>
  <c r="B213" i="4" s="1"/>
  <c r="B214" i="4" s="1"/>
  <c r="B215" i="4" s="1"/>
  <c r="B216" i="4" s="1"/>
  <c r="B217" i="4" s="1"/>
  <c r="B218" i="4" s="1"/>
  <c r="B219" i="4" s="1"/>
  <c r="B220" i="4" s="1"/>
  <c r="B221" i="4" s="1"/>
  <c r="B222" i="4" s="1"/>
  <c r="B223" i="4" s="1"/>
  <c r="B224" i="4" s="1"/>
  <c r="B225" i="4" s="1"/>
  <c r="B226" i="4" s="1"/>
  <c r="B227" i="4" s="1"/>
  <c r="B228" i="4" s="1"/>
  <c r="B229" i="4" s="1"/>
  <c r="B230" i="4" s="1"/>
  <c r="B231" i="4" s="1"/>
  <c r="B232" i="4" s="1"/>
  <c r="B233" i="4" s="1"/>
  <c r="B234" i="4" s="1"/>
  <c r="B235" i="4" s="1"/>
  <c r="B236" i="4" s="1"/>
  <c r="B237" i="4" s="1"/>
  <c r="B238" i="4" s="1"/>
  <c r="B239" i="4" s="1"/>
  <c r="B240" i="4" s="1"/>
  <c r="B241" i="4" s="1"/>
  <c r="B242" i="4" s="1"/>
  <c r="B243" i="4" s="1"/>
  <c r="B244" i="4" s="1"/>
  <c r="B245" i="4" s="1"/>
  <c r="B246" i="4" s="1"/>
  <c r="B247" i="4" s="1"/>
  <c r="B248" i="4" s="1"/>
  <c r="B249" i="4" s="1"/>
  <c r="B250" i="4" s="1"/>
  <c r="B251" i="4" s="1"/>
  <c r="B252" i="4" s="1"/>
  <c r="B253" i="4" s="1"/>
  <c r="B254" i="4" s="1"/>
  <c r="B255" i="4" s="1"/>
  <c r="B256" i="4" s="1"/>
  <c r="B257" i="4" s="1"/>
  <c r="B258" i="4" s="1"/>
  <c r="B259" i="4" s="1"/>
  <c r="B260" i="4" s="1"/>
  <c r="B261" i="4" s="1"/>
  <c r="B262" i="4" s="1"/>
  <c r="B263" i="4" s="1"/>
  <c r="B264" i="4" s="1"/>
  <c r="B265" i="4" s="1"/>
  <c r="B266" i="4" s="1"/>
  <c r="B267" i="4" s="1"/>
  <c r="B268" i="4" s="1"/>
  <c r="B269" i="4" s="1"/>
  <c r="B270" i="4" s="1"/>
  <c r="B271" i="4" s="1"/>
  <c r="B272" i="4" s="1"/>
  <c r="B273" i="4" s="1"/>
  <c r="B274" i="4" s="1"/>
  <c r="B275" i="4" s="1"/>
  <c r="B276" i="4" s="1"/>
  <c r="B277" i="4" s="1"/>
  <c r="B278" i="4" s="1"/>
  <c r="B279" i="4" s="1"/>
  <c r="B280" i="4" s="1"/>
  <c r="B281" i="4" s="1"/>
  <c r="B282" i="4" s="1"/>
  <c r="B283" i="4" s="1"/>
  <c r="B284" i="4" s="1"/>
  <c r="B285" i="4" s="1"/>
  <c r="B286" i="4" s="1"/>
  <c r="B287" i="4" s="1"/>
  <c r="B288" i="4" s="1"/>
  <c r="B289" i="4" s="1"/>
  <c r="B290" i="4" s="1"/>
  <c r="B291" i="4" s="1"/>
  <c r="B292" i="4" s="1"/>
  <c r="B293" i="4" s="1"/>
  <c r="B294" i="4" s="1"/>
  <c r="B295" i="4" s="1"/>
  <c r="B296" i="4" s="1"/>
  <c r="B297" i="4" s="1"/>
  <c r="B298" i="4" s="1"/>
  <c r="B299" i="4" s="1"/>
  <c r="B300" i="4" s="1"/>
  <c r="B301" i="4" s="1"/>
  <c r="B302" i="4" s="1"/>
  <c r="B303" i="4" s="1"/>
  <c r="B304" i="4" s="1"/>
  <c r="B305" i="4" s="1"/>
  <c r="B306" i="4" s="1"/>
  <c r="B307" i="4" s="1"/>
  <c r="B308" i="4" s="1"/>
  <c r="B309" i="4" s="1"/>
  <c r="B310" i="4" s="1"/>
  <c r="B311" i="4" s="1"/>
  <c r="B312" i="4" s="1"/>
  <c r="B313" i="4" s="1"/>
  <c r="B314" i="4" s="1"/>
  <c r="B315" i="4" s="1"/>
  <c r="B316" i="4" s="1"/>
  <c r="B317" i="4" s="1"/>
  <c r="B318" i="4" s="1"/>
  <c r="B319" i="4" s="1"/>
  <c r="B320" i="4" s="1"/>
  <c r="B321" i="4" s="1"/>
  <c r="B322" i="4" s="1"/>
  <c r="B323" i="4" s="1"/>
  <c r="B324" i="4" s="1"/>
  <c r="B325" i="4" s="1"/>
  <c r="B326" i="4" s="1"/>
  <c r="B327" i="4" s="1"/>
  <c r="B328" i="4" s="1"/>
  <c r="B329" i="4" s="1"/>
  <c r="B330" i="4" s="1"/>
  <c r="B331" i="4" s="1"/>
  <c r="B332" i="4" s="1"/>
  <c r="B333" i="4" s="1"/>
  <c r="B334" i="4" s="1"/>
  <c r="B335" i="4" s="1"/>
  <c r="B336" i="4" s="1"/>
  <c r="B337" i="4" s="1"/>
  <c r="B338" i="4" s="1"/>
  <c r="B339" i="4" s="1"/>
  <c r="B340" i="4" s="1"/>
  <c r="B341" i="4" s="1"/>
  <c r="B342" i="4" s="1"/>
  <c r="B343" i="4" s="1"/>
  <c r="B344" i="4" s="1"/>
  <c r="B345" i="4" s="1"/>
  <c r="B346" i="4" s="1"/>
  <c r="B347" i="4" s="1"/>
  <c r="B348" i="4" s="1"/>
  <c r="B349" i="4" s="1"/>
  <c r="B350" i="4" s="1"/>
  <c r="B351" i="4" s="1"/>
  <c r="B352" i="4" s="1"/>
  <c r="B353" i="4" s="1"/>
  <c r="B354" i="4" s="1"/>
  <c r="B355" i="4" s="1"/>
  <c r="B356" i="4" s="1"/>
  <c r="B357" i="4" s="1"/>
  <c r="B358" i="4" s="1"/>
  <c r="B359" i="4" s="1"/>
  <c r="B360" i="4" s="1"/>
  <c r="B361" i="4" s="1"/>
  <c r="B362" i="4" s="1"/>
  <c r="B363" i="4" s="1"/>
  <c r="B364" i="4" s="1"/>
  <c r="B365" i="4" s="1"/>
  <c r="B366" i="4" s="1"/>
  <c r="B367" i="4" s="1"/>
  <c r="B368" i="4" s="1"/>
  <c r="B369" i="4" s="1"/>
  <c r="B370" i="4" s="1"/>
  <c r="B371" i="4" s="1"/>
  <c r="B372" i="4" s="1"/>
  <c r="B373" i="4" s="1"/>
  <c r="B374" i="4" s="1"/>
  <c r="B375" i="4" s="1"/>
  <c r="B376" i="4" s="1"/>
  <c r="B377" i="4" s="1"/>
  <c r="B378" i="4" s="1"/>
  <c r="B379" i="4" s="1"/>
  <c r="B380" i="4" s="1"/>
  <c r="B381" i="4" s="1"/>
  <c r="B382" i="4" s="1"/>
  <c r="B383" i="4" s="1"/>
  <c r="B384" i="4" s="1"/>
  <c r="B385" i="4" s="1"/>
  <c r="B386" i="4" s="1"/>
  <c r="B387" i="4" s="1"/>
  <c r="B388" i="4" s="1"/>
  <c r="B389" i="4" s="1"/>
  <c r="B390" i="4" s="1"/>
  <c r="B391" i="4" s="1"/>
  <c r="B392" i="4" s="1"/>
  <c r="B393" i="4" s="1"/>
  <c r="B394" i="4" s="1"/>
  <c r="B395" i="4" s="1"/>
  <c r="B396" i="4" s="1"/>
  <c r="B397" i="4" s="1"/>
  <c r="B398" i="4" s="1"/>
  <c r="B399" i="4" s="1"/>
  <c r="B400" i="4" s="1"/>
  <c r="B401" i="4" s="1"/>
  <c r="B402" i="4" s="1"/>
  <c r="B403" i="4" s="1"/>
  <c r="B404" i="4" s="1"/>
  <c r="B405" i="4" s="1"/>
  <c r="B406" i="4" s="1"/>
  <c r="B407" i="4" s="1"/>
  <c r="B408" i="4" s="1"/>
  <c r="B409" i="4" s="1"/>
  <c r="B410" i="4" s="1"/>
  <c r="B411" i="4" s="1"/>
  <c r="B412" i="4" s="1"/>
  <c r="B413" i="4" s="1"/>
  <c r="B414" i="4" s="1"/>
  <c r="B415" i="4" s="1"/>
  <c r="B416" i="4" s="1"/>
  <c r="B417" i="4" s="1"/>
  <c r="B418" i="4" s="1"/>
  <c r="B419" i="4" s="1"/>
  <c r="B420" i="4" s="1"/>
  <c r="B421" i="4" s="1"/>
  <c r="B422" i="4" s="1"/>
  <c r="B423" i="4" s="1"/>
  <c r="B424" i="4" s="1"/>
  <c r="B425" i="4" s="1"/>
  <c r="B426" i="4" s="1"/>
  <c r="B427" i="4" s="1"/>
  <c r="B428" i="4" s="1"/>
  <c r="B429" i="4" s="1"/>
  <c r="B430" i="4" s="1"/>
  <c r="B431" i="4" s="1"/>
  <c r="B432" i="4" s="1"/>
  <c r="B433" i="4" s="1"/>
  <c r="B434" i="4" s="1"/>
  <c r="B435" i="4" s="1"/>
  <c r="B436" i="4" s="1"/>
  <c r="B437" i="4" s="1"/>
  <c r="B438" i="4" s="1"/>
  <c r="B439" i="4" s="1"/>
  <c r="B440" i="4" s="1"/>
  <c r="B441" i="4" s="1"/>
  <c r="B442" i="4" s="1"/>
  <c r="B443" i="4" s="1"/>
  <c r="B444" i="4" s="1"/>
  <c r="B445" i="4" s="1"/>
  <c r="B446" i="4" s="1"/>
  <c r="B447" i="4" s="1"/>
  <c r="B448" i="4" s="1"/>
  <c r="B449" i="4" s="1"/>
  <c r="B450" i="4" s="1"/>
  <c r="B451" i="4" s="1"/>
  <c r="B452" i="4" s="1"/>
  <c r="B453" i="4" s="1"/>
  <c r="B454" i="4" s="1"/>
  <c r="B455" i="4" s="1"/>
  <c r="B456" i="4" s="1"/>
  <c r="B457" i="4" s="1"/>
  <c r="B458" i="4" s="1"/>
  <c r="B459" i="4" s="1"/>
  <c r="B460" i="4" s="1"/>
  <c r="B461" i="4" s="1"/>
  <c r="B462" i="4" s="1"/>
  <c r="B463" i="4" s="1"/>
  <c r="B464" i="4" s="1"/>
  <c r="B465" i="4" s="1"/>
  <c r="B466" i="4" s="1"/>
  <c r="B467" i="4" s="1"/>
  <c r="B468" i="4" s="1"/>
  <c r="B469" i="4" s="1"/>
  <c r="B470" i="4" s="1"/>
  <c r="B471" i="4" s="1"/>
  <c r="B472" i="4" s="1"/>
  <c r="B473" i="4" s="1"/>
  <c r="B474" i="4" s="1"/>
  <c r="B475" i="4" s="1"/>
  <c r="B476" i="4" s="1"/>
  <c r="B477" i="4" s="1"/>
  <c r="B478" i="4" s="1"/>
  <c r="B479" i="4" s="1"/>
  <c r="B480" i="4" s="1"/>
  <c r="B481" i="4" s="1"/>
  <c r="B482" i="4" s="1"/>
  <c r="B483" i="4" s="1"/>
  <c r="B484" i="4" s="1"/>
  <c r="B485" i="4" s="1"/>
  <c r="B486" i="4" s="1"/>
  <c r="B487" i="4" s="1"/>
  <c r="B488" i="4" s="1"/>
  <c r="B489" i="4" s="1"/>
  <c r="B490" i="4" s="1"/>
  <c r="B491" i="4" s="1"/>
  <c r="B492" i="4" s="1"/>
  <c r="B493" i="4" s="1"/>
  <c r="B494" i="4" s="1"/>
  <c r="B495" i="4" s="1"/>
  <c r="B496" i="4" s="1"/>
  <c r="B497" i="4" s="1"/>
  <c r="B498" i="4" s="1"/>
  <c r="B499" i="4" s="1"/>
  <c r="B500" i="4" s="1"/>
  <c r="B501" i="4" s="1"/>
  <c r="B502" i="4" s="1"/>
  <c r="B503" i="4" s="1"/>
  <c r="B504" i="4" s="1"/>
  <c r="B505" i="4" s="1"/>
  <c r="B506" i="4" s="1"/>
  <c r="B507" i="4" s="1"/>
  <c r="B508" i="4" s="1"/>
  <c r="B509" i="4" s="1"/>
  <c r="B510" i="4" s="1"/>
  <c r="B511" i="4" s="1"/>
  <c r="B512" i="4" s="1"/>
  <c r="B513" i="4" s="1"/>
  <c r="B514" i="4" s="1"/>
  <c r="B515" i="4" s="1"/>
  <c r="B516" i="4" s="1"/>
  <c r="B517" i="4" s="1"/>
  <c r="B518" i="4" s="1"/>
  <c r="B519" i="4" s="1"/>
  <c r="B520" i="4" s="1"/>
  <c r="T21" i="4"/>
  <c r="P21" i="4"/>
  <c r="W110" i="4" l="1"/>
  <c r="K22" i="4" l="1"/>
  <c r="I22" i="4"/>
  <c r="Y110" i="4"/>
  <c r="I21" i="4"/>
  <c r="K21" i="4"/>
  <c r="N110" i="4" l="1"/>
  <c r="U110" i="4"/>
  <c r="M110" i="4" s="1"/>
  <c r="AA110" i="4"/>
  <c r="U65" i="4"/>
  <c r="M65" i="4" s="1"/>
  <c r="N69" i="4"/>
  <c r="Q74" i="4"/>
  <c r="R74" i="4" s="1"/>
  <c r="W74" i="4" s="1"/>
  <c r="U81" i="4"/>
  <c r="M81" i="4" s="1"/>
  <c r="N85" i="4"/>
  <c r="Q90" i="4"/>
  <c r="R90" i="4" s="1"/>
  <c r="W90" i="4" s="1"/>
  <c r="U97" i="4"/>
  <c r="M97" i="4" s="1"/>
  <c r="N101" i="4"/>
  <c r="Q106" i="4"/>
  <c r="R106" i="4" s="1"/>
  <c r="W106" i="4" s="1"/>
  <c r="U64" i="4"/>
  <c r="M64" i="4" s="1"/>
  <c r="Q69" i="4"/>
  <c r="R69" i="4" s="1"/>
  <c r="W69" i="4" s="1"/>
  <c r="U76" i="4"/>
  <c r="M76" i="4" s="1"/>
  <c r="N80" i="4"/>
  <c r="Q85" i="4"/>
  <c r="R85" i="4" s="1"/>
  <c r="W85" i="4" s="1"/>
  <c r="U92" i="4"/>
  <c r="M92" i="4" s="1"/>
  <c r="N96" i="4"/>
  <c r="Q101" i="4"/>
  <c r="R101" i="4" s="1"/>
  <c r="W101" i="4" s="1"/>
  <c r="U108" i="4"/>
  <c r="M108" i="4" s="1"/>
  <c r="N67" i="4"/>
  <c r="N71" i="4"/>
  <c r="Q76" i="4"/>
  <c r="R76" i="4" s="1"/>
  <c r="W76" i="4" s="1"/>
  <c r="U83" i="4"/>
  <c r="M83" i="4" s="1"/>
  <c r="N87" i="4"/>
  <c r="Q92" i="4"/>
  <c r="R92" i="4" s="1"/>
  <c r="W92" i="4" s="1"/>
  <c r="U99" i="4"/>
  <c r="M99" i="4" s="1"/>
  <c r="N103" i="4"/>
  <c r="Q108" i="4"/>
  <c r="R108" i="4" s="1"/>
  <c r="W108" i="4" s="1"/>
  <c r="N70" i="4"/>
  <c r="U74" i="4"/>
  <c r="M74" i="4" s="1"/>
  <c r="Q79" i="4"/>
  <c r="R79" i="4" s="1"/>
  <c r="W79" i="4" s="1"/>
  <c r="N86" i="4"/>
  <c r="U90" i="4"/>
  <c r="M90" i="4" s="1"/>
  <c r="Q95" i="4"/>
  <c r="R95" i="4" s="1"/>
  <c r="W95" i="4" s="1"/>
  <c r="N102" i="4"/>
  <c r="U106" i="4"/>
  <c r="M106" i="4" s="1"/>
  <c r="Q58" i="4"/>
  <c r="R58" i="4" s="1"/>
  <c r="W58" i="4" s="1"/>
  <c r="Q57" i="4"/>
  <c r="R57" i="4" s="1"/>
  <c r="W57" i="4" s="1"/>
  <c r="Q56" i="4"/>
  <c r="R56" i="4" s="1"/>
  <c r="W56" i="4" s="1"/>
  <c r="Q59" i="4"/>
  <c r="R59" i="4" s="1"/>
  <c r="W59" i="4" s="1"/>
  <c r="N91" i="4"/>
  <c r="Q67" i="4"/>
  <c r="R67" i="4" s="1"/>
  <c r="W67" i="4" s="1"/>
  <c r="N90" i="4"/>
  <c r="Q54" i="4"/>
  <c r="R54" i="4" s="1"/>
  <c r="W54" i="4" s="1"/>
  <c r="N65" i="4"/>
  <c r="Q70" i="4"/>
  <c r="R70" i="4" s="1"/>
  <c r="W70" i="4" s="1"/>
  <c r="U77" i="4"/>
  <c r="M77" i="4" s="1"/>
  <c r="N81" i="4"/>
  <c r="Q86" i="4"/>
  <c r="R86" i="4" s="1"/>
  <c r="W86" i="4" s="1"/>
  <c r="U93" i="4"/>
  <c r="M93" i="4" s="1"/>
  <c r="N97" i="4"/>
  <c r="Q102" i="4"/>
  <c r="R102" i="4" s="1"/>
  <c r="W102" i="4" s="1"/>
  <c r="U109" i="4"/>
  <c r="M109" i="4" s="1"/>
  <c r="Q65" i="4"/>
  <c r="R65" i="4" s="1"/>
  <c r="W65" i="4" s="1"/>
  <c r="U72" i="4"/>
  <c r="M72" i="4" s="1"/>
  <c r="N76" i="4"/>
  <c r="Q81" i="4"/>
  <c r="R81" i="4" s="1"/>
  <c r="W81" i="4" s="1"/>
  <c r="U88" i="4"/>
  <c r="M88" i="4" s="1"/>
  <c r="N92" i="4"/>
  <c r="Q97" i="4"/>
  <c r="R97" i="4" s="1"/>
  <c r="W97" i="4" s="1"/>
  <c r="U104" i="4"/>
  <c r="M104" i="4" s="1"/>
  <c r="N108" i="4"/>
  <c r="U67" i="4"/>
  <c r="M67" i="4" s="1"/>
  <c r="Q72" i="4"/>
  <c r="R72" i="4" s="1"/>
  <c r="W72" i="4" s="1"/>
  <c r="U79" i="4"/>
  <c r="M79" i="4" s="1"/>
  <c r="N83" i="4"/>
  <c r="Q88" i="4"/>
  <c r="R88" i="4" s="1"/>
  <c r="W88" i="4" s="1"/>
  <c r="U95" i="4"/>
  <c r="M95" i="4" s="1"/>
  <c r="N99" i="4"/>
  <c r="Q104" i="4"/>
  <c r="R104" i="4" s="1"/>
  <c r="W104" i="4" s="1"/>
  <c r="U66" i="4"/>
  <c r="M66" i="4" s="1"/>
  <c r="U70" i="4"/>
  <c r="M70" i="4" s="1"/>
  <c r="Q75" i="4"/>
  <c r="R75" i="4" s="1"/>
  <c r="W75" i="4" s="1"/>
  <c r="N82" i="4"/>
  <c r="U86" i="4"/>
  <c r="M86" i="4" s="1"/>
  <c r="Q91" i="4"/>
  <c r="R91" i="4" s="1"/>
  <c r="W91" i="4" s="1"/>
  <c r="N98" i="4"/>
  <c r="U102" i="4"/>
  <c r="M102" i="4" s="1"/>
  <c r="Q107" i="4"/>
  <c r="R107" i="4" s="1"/>
  <c r="W107" i="4" s="1"/>
  <c r="Q62" i="4"/>
  <c r="R62" i="4" s="1"/>
  <c r="W62" i="4" s="1"/>
  <c r="Q61" i="4"/>
  <c r="R61" i="4" s="1"/>
  <c r="W61" i="4" s="1"/>
  <c r="Q60" i="4"/>
  <c r="R60" i="4" s="1"/>
  <c r="W60" i="4" s="1"/>
  <c r="Q47" i="4"/>
  <c r="R47" i="4" s="1"/>
  <c r="W47" i="4" s="1"/>
  <c r="Q63" i="4"/>
  <c r="R63" i="4" s="1"/>
  <c r="W63" i="4" s="1"/>
  <c r="U103" i="4"/>
  <c r="M103" i="4" s="1"/>
  <c r="N74" i="4"/>
  <c r="U94" i="4"/>
  <c r="M94" i="4" s="1"/>
  <c r="Q53" i="4"/>
  <c r="R53" i="4" s="1"/>
  <c r="W53" i="4" s="1"/>
  <c r="Q66" i="4"/>
  <c r="R66" i="4" s="1"/>
  <c r="W66" i="4" s="1"/>
  <c r="U73" i="4"/>
  <c r="M73" i="4" s="1"/>
  <c r="N77" i="4"/>
  <c r="Q82" i="4"/>
  <c r="R82" i="4" s="1"/>
  <c r="W82" i="4" s="1"/>
  <c r="U89" i="4"/>
  <c r="M89" i="4" s="1"/>
  <c r="N93" i="4"/>
  <c r="Q98" i="4"/>
  <c r="R98" i="4" s="1"/>
  <c r="W98" i="4" s="1"/>
  <c r="U105" i="4"/>
  <c r="M105" i="4" s="1"/>
  <c r="N109" i="4"/>
  <c r="U68" i="4"/>
  <c r="M68" i="4" s="1"/>
  <c r="N72" i="4"/>
  <c r="Q77" i="4"/>
  <c r="R77" i="4" s="1"/>
  <c r="W77" i="4" s="1"/>
  <c r="U84" i="4"/>
  <c r="M84" i="4" s="1"/>
  <c r="N88" i="4"/>
  <c r="Q93" i="4"/>
  <c r="R93" i="4" s="1"/>
  <c r="W93" i="4" s="1"/>
  <c r="U100" i="4"/>
  <c r="M100" i="4" s="1"/>
  <c r="N104" i="4"/>
  <c r="Q109" i="4"/>
  <c r="R109" i="4" s="1"/>
  <c r="W109" i="4" s="1"/>
  <c r="Q68" i="4"/>
  <c r="R68" i="4" s="1"/>
  <c r="W68" i="4" s="1"/>
  <c r="U75" i="4"/>
  <c r="M75" i="4" s="1"/>
  <c r="N79" i="4"/>
  <c r="Q84" i="4"/>
  <c r="R84" i="4" s="1"/>
  <c r="W84" i="4" s="1"/>
  <c r="U91" i="4"/>
  <c r="M91" i="4" s="1"/>
  <c r="N95" i="4"/>
  <c r="Q100" i="4"/>
  <c r="R100" i="4" s="1"/>
  <c r="W100" i="4" s="1"/>
  <c r="U107" i="4"/>
  <c r="M107" i="4" s="1"/>
  <c r="N66" i="4"/>
  <c r="Q71" i="4"/>
  <c r="R71" i="4" s="1"/>
  <c r="W71" i="4" s="1"/>
  <c r="N78" i="4"/>
  <c r="U82" i="4"/>
  <c r="M82" i="4" s="1"/>
  <c r="Q87" i="4"/>
  <c r="R87" i="4" s="1"/>
  <c r="W87" i="4" s="1"/>
  <c r="N94" i="4"/>
  <c r="U98" i="4"/>
  <c r="M98" i="4" s="1"/>
  <c r="Q103" i="4"/>
  <c r="R103" i="4" s="1"/>
  <c r="W103" i="4" s="1"/>
  <c r="Q50" i="4"/>
  <c r="R50" i="4" s="1"/>
  <c r="W50" i="4" s="1"/>
  <c r="Q49" i="4"/>
  <c r="R49" i="4" s="1"/>
  <c r="W49" i="4" s="1"/>
  <c r="Q48" i="4"/>
  <c r="Q51" i="4"/>
  <c r="R51" i="4" s="1"/>
  <c r="W51" i="4" s="1"/>
  <c r="Q96" i="4"/>
  <c r="R96" i="4" s="1"/>
  <c r="W96" i="4" s="1"/>
  <c r="U78" i="4"/>
  <c r="M78" i="4" s="1"/>
  <c r="Q99" i="4"/>
  <c r="R99" i="4" s="1"/>
  <c r="W99" i="4" s="1"/>
  <c r="Q52" i="4"/>
  <c r="R52" i="4" s="1"/>
  <c r="W52" i="4" s="1"/>
  <c r="U69" i="4"/>
  <c r="M69" i="4" s="1"/>
  <c r="N73" i="4"/>
  <c r="Q78" i="4"/>
  <c r="R78" i="4" s="1"/>
  <c r="W78" i="4" s="1"/>
  <c r="U85" i="4"/>
  <c r="M85" i="4" s="1"/>
  <c r="N89" i="4"/>
  <c r="Q94" i="4"/>
  <c r="R94" i="4" s="1"/>
  <c r="W94" i="4" s="1"/>
  <c r="U101" i="4"/>
  <c r="M101" i="4" s="1"/>
  <c r="N105" i="4"/>
  <c r="N64" i="4"/>
  <c r="N68" i="4"/>
  <c r="Q73" i="4"/>
  <c r="R73" i="4" s="1"/>
  <c r="W73" i="4" s="1"/>
  <c r="U80" i="4"/>
  <c r="M80" i="4" s="1"/>
  <c r="N84" i="4"/>
  <c r="Q89" i="4"/>
  <c r="R89" i="4" s="1"/>
  <c r="W89" i="4" s="1"/>
  <c r="U96" i="4"/>
  <c r="M96" i="4" s="1"/>
  <c r="N100" i="4"/>
  <c r="Q105" i="4"/>
  <c r="R105" i="4" s="1"/>
  <c r="W105" i="4" s="1"/>
  <c r="Q64" i="4"/>
  <c r="R64" i="4" s="1"/>
  <c r="W64" i="4" s="1"/>
  <c r="U71" i="4"/>
  <c r="M71" i="4" s="1"/>
  <c r="N75" i="4"/>
  <c r="Q80" i="4"/>
  <c r="R80" i="4" s="1"/>
  <c r="W80" i="4" s="1"/>
  <c r="U87" i="4"/>
  <c r="M87" i="4" s="1"/>
  <c r="N107" i="4"/>
  <c r="Q83" i="4"/>
  <c r="R83" i="4" s="1"/>
  <c r="W83" i="4" s="1"/>
  <c r="N106" i="4"/>
  <c r="Q55" i="4"/>
  <c r="R55" i="4" s="1"/>
  <c r="W55" i="4" s="1"/>
  <c r="Y107" i="4"/>
  <c r="Y103" i="4"/>
  <c r="Y99" i="4"/>
  <c r="Y95" i="4"/>
  <c r="Y91" i="4"/>
  <c r="Y87" i="4"/>
  <c r="Y83" i="4"/>
  <c r="Y79" i="4"/>
  <c r="Y75" i="4"/>
  <c r="Y71" i="4"/>
  <c r="Y67" i="4"/>
  <c r="Y109" i="4"/>
  <c r="Y108" i="4"/>
  <c r="Y106" i="4"/>
  <c r="Y105" i="4"/>
  <c r="Y104" i="4"/>
  <c r="Y102" i="4"/>
  <c r="Y101" i="4"/>
  <c r="Y100" i="4"/>
  <c r="Y98" i="4"/>
  <c r="Y97" i="4"/>
  <c r="Y96" i="4"/>
  <c r="Y94" i="4"/>
  <c r="Y93" i="4"/>
  <c r="Y92" i="4"/>
  <c r="Y90" i="4"/>
  <c r="Y89" i="4"/>
  <c r="Y88" i="4"/>
  <c r="Y86" i="4"/>
  <c r="Y85" i="4"/>
  <c r="Y84" i="4"/>
  <c r="Y82" i="4"/>
  <c r="Y81" i="4"/>
  <c r="Y80" i="4"/>
  <c r="Y78" i="4"/>
  <c r="Y77" i="4"/>
  <c r="Y76" i="4"/>
  <c r="Y74" i="4"/>
  <c r="Y73" i="4"/>
  <c r="Y72" i="4"/>
  <c r="Y70" i="4"/>
  <c r="Y69" i="4"/>
  <c r="Y68" i="4"/>
  <c r="Y64" i="4"/>
  <c r="Y66" i="4"/>
  <c r="Y65" i="4"/>
  <c r="U49" i="4"/>
  <c r="M49" i="4" s="1"/>
  <c r="N53" i="4"/>
  <c r="N48" i="4"/>
  <c r="U52" i="4"/>
  <c r="M52" i="4" s="1"/>
  <c r="N47" i="4"/>
  <c r="U51" i="4"/>
  <c r="M51" i="4" s="1"/>
  <c r="N63" i="4"/>
  <c r="U58" i="4"/>
  <c r="M58" i="4" s="1"/>
  <c r="N62" i="4"/>
  <c r="U62" i="4"/>
  <c r="M62" i="4" s="1"/>
  <c r="N49" i="4"/>
  <c r="U61" i="4"/>
  <c r="M61" i="4" s="1"/>
  <c r="U48" i="4"/>
  <c r="M48" i="4" s="1"/>
  <c r="N60" i="4"/>
  <c r="U47" i="4"/>
  <c r="M47" i="4" s="1"/>
  <c r="N59" i="4"/>
  <c r="U63" i="4"/>
  <c r="M63" i="4" s="1"/>
  <c r="U54" i="4"/>
  <c r="M54" i="4" s="1"/>
  <c r="N58" i="4"/>
  <c r="U57" i="4"/>
  <c r="M57" i="4" s="1"/>
  <c r="N61" i="4"/>
  <c r="N56" i="4"/>
  <c r="U60" i="4"/>
  <c r="M60" i="4" s="1"/>
  <c r="N55" i="4"/>
  <c r="U59" i="4"/>
  <c r="M59" i="4" s="1"/>
  <c r="U50" i="4"/>
  <c r="M50" i="4" s="1"/>
  <c r="N54" i="4"/>
  <c r="U53" i="4"/>
  <c r="M53" i="4" s="1"/>
  <c r="N57" i="4"/>
  <c r="N52" i="4"/>
  <c r="U56" i="4"/>
  <c r="M56" i="4" s="1"/>
  <c r="N51" i="4"/>
  <c r="U55" i="4"/>
  <c r="M55" i="4" s="1"/>
  <c r="N50" i="4"/>
  <c r="Y60" i="4"/>
  <c r="Y56" i="4"/>
  <c r="Y52" i="4"/>
  <c r="Y48" i="4"/>
  <c r="Y61" i="4"/>
  <c r="Y57" i="4"/>
  <c r="Y53" i="4"/>
  <c r="Y49" i="4"/>
  <c r="Y62" i="4"/>
  <c r="Y58" i="4"/>
  <c r="Y54" i="4"/>
  <c r="Y50" i="4"/>
  <c r="Y63" i="4"/>
  <c r="Y59" i="4"/>
  <c r="Y55" i="4"/>
  <c r="Y51" i="4"/>
  <c r="Y47" i="4"/>
  <c r="Y44" i="4"/>
  <c r="Y45" i="4"/>
  <c r="Y41" i="4"/>
  <c r="Y46" i="4"/>
  <c r="Y42" i="4"/>
  <c r="Y43" i="4"/>
  <c r="Q44" i="4"/>
  <c r="U45" i="4"/>
  <c r="M45" i="4" s="1"/>
  <c r="N44" i="4"/>
  <c r="U43" i="4"/>
  <c r="M43" i="4" s="1"/>
  <c r="U46" i="4"/>
  <c r="M46" i="4" s="1"/>
  <c r="U41" i="4"/>
  <c r="M41" i="4" s="1"/>
  <c r="N45" i="4"/>
  <c r="U44" i="4"/>
  <c r="M44" i="4" s="1"/>
  <c r="U42" i="4"/>
  <c r="M42" i="4" s="1"/>
  <c r="N41" i="4"/>
  <c r="Q46" i="4"/>
  <c r="R46" i="4" s="1"/>
  <c r="W46" i="4" s="1"/>
  <c r="Q45" i="4"/>
  <c r="Q42" i="4"/>
  <c r="R42" i="4" s="1"/>
  <c r="W42" i="4" s="1"/>
  <c r="Q41" i="4"/>
  <c r="R41" i="4" s="1"/>
  <c r="W41" i="4" s="1"/>
  <c r="N43" i="4"/>
  <c r="Q43" i="4"/>
  <c r="R43" i="4" s="1"/>
  <c r="W43" i="4" s="1"/>
  <c r="N46" i="4"/>
  <c r="N42" i="4"/>
  <c r="U28" i="4"/>
  <c r="M28" i="4" s="1"/>
  <c r="N32" i="4"/>
  <c r="Q37" i="4"/>
  <c r="R37" i="4" s="1"/>
  <c r="W37" i="4" s="1"/>
  <c r="N31" i="4"/>
  <c r="U35" i="4"/>
  <c r="M35" i="4" s="1"/>
  <c r="Q40" i="4"/>
  <c r="Q31" i="4"/>
  <c r="R31" i="4" s="1"/>
  <c r="W31" i="4" s="1"/>
  <c r="N38" i="4"/>
  <c r="N36" i="4"/>
  <c r="U33" i="4"/>
  <c r="M33" i="4" s="1"/>
  <c r="N37" i="4"/>
  <c r="Q39" i="4"/>
  <c r="N28" i="4"/>
  <c r="U40" i="4"/>
  <c r="M40" i="4" s="1"/>
  <c r="N27" i="4"/>
  <c r="U31" i="4"/>
  <c r="M31" i="4" s="1"/>
  <c r="Q36" i="4"/>
  <c r="Q27" i="4"/>
  <c r="R27" i="4" s="1"/>
  <c r="W27" i="4" s="1"/>
  <c r="N34" i="4"/>
  <c r="U38" i="4"/>
  <c r="M38" i="4" s="1"/>
  <c r="U29" i="4"/>
  <c r="M29" i="4" s="1"/>
  <c r="N33" i="4"/>
  <c r="Q29" i="4"/>
  <c r="N40" i="4"/>
  <c r="U27" i="4"/>
  <c r="M27" i="4" s="1"/>
  <c r="Q32" i="4"/>
  <c r="R32" i="4" s="1"/>
  <c r="W32" i="4" s="1"/>
  <c r="N39" i="4"/>
  <c r="N30" i="4"/>
  <c r="U34" i="4"/>
  <c r="M34" i="4" s="1"/>
  <c r="Q34" i="4"/>
  <c r="R34" i="4" s="1"/>
  <c r="W34" i="4" s="1"/>
  <c r="U32" i="4"/>
  <c r="M32" i="4" s="1"/>
  <c r="Q33" i="4"/>
  <c r="R33" i="4" s="1"/>
  <c r="W33" i="4" s="1"/>
  <c r="Q28" i="4"/>
  <c r="N35" i="4"/>
  <c r="U39" i="4"/>
  <c r="M39" i="4" s="1"/>
  <c r="U30" i="4"/>
  <c r="M30" i="4" s="1"/>
  <c r="Q35" i="4"/>
  <c r="R35" i="4" s="1"/>
  <c r="W35" i="4" s="1"/>
  <c r="U36" i="4"/>
  <c r="M36" i="4" s="1"/>
  <c r="Q30" i="4"/>
  <c r="R30" i="4" s="1"/>
  <c r="W30" i="4" s="1"/>
  <c r="U37" i="4"/>
  <c r="M37" i="4" s="1"/>
  <c r="Q38" i="4"/>
  <c r="R38" i="4" s="1"/>
  <c r="W38" i="4" s="1"/>
  <c r="N29" i="4"/>
  <c r="Y40" i="4"/>
  <c r="Y36" i="4"/>
  <c r="Y32" i="4"/>
  <c r="Y28" i="4"/>
  <c r="Y37" i="4"/>
  <c r="Y33" i="4"/>
  <c r="Y38" i="4"/>
  <c r="Y34" i="4"/>
  <c r="Y30" i="4"/>
  <c r="Y39" i="4"/>
  <c r="Y35" i="4"/>
  <c r="Y31" i="4"/>
  <c r="Y27" i="4"/>
  <c r="Y29" i="4"/>
  <c r="Y26" i="4"/>
  <c r="Y24" i="4"/>
  <c r="Y25" i="4"/>
  <c r="N25" i="4"/>
  <c r="Q25" i="4"/>
  <c r="R25" i="4" s="1"/>
  <c r="W25" i="4" s="1"/>
  <c r="U26" i="4"/>
  <c r="M26" i="4" s="1"/>
  <c r="Q24" i="4"/>
  <c r="R24" i="4" s="1"/>
  <c r="W24" i="4" s="1"/>
  <c r="U24" i="4"/>
  <c r="M24" i="4" s="1"/>
  <c r="Q26" i="4"/>
  <c r="R26" i="4" s="1"/>
  <c r="W26" i="4" s="1"/>
  <c r="N24" i="4"/>
  <c r="N26" i="4"/>
  <c r="U25" i="4"/>
  <c r="M25" i="4" s="1"/>
  <c r="N23" i="4"/>
  <c r="Q23" i="4"/>
  <c r="R23" i="4" s="1"/>
  <c r="W23" i="4" s="1"/>
  <c r="Q22" i="4"/>
  <c r="R22" i="4" s="1"/>
  <c r="W22" i="4" s="1"/>
  <c r="U23" i="4"/>
  <c r="M23" i="4" s="1"/>
  <c r="N22" i="4"/>
  <c r="U22" i="4"/>
  <c r="M22" i="4" s="1"/>
  <c r="Y23" i="4"/>
  <c r="Y22" i="4"/>
  <c r="Q21" i="4"/>
  <c r="R21" i="4" s="1"/>
  <c r="W21" i="4" s="1"/>
  <c r="Y21" i="4"/>
  <c r="N21" i="4"/>
  <c r="U21" i="4"/>
  <c r="M21" i="4" s="1"/>
  <c r="R36" i="4" l="1"/>
  <c r="W36" i="4" s="1"/>
  <c r="R44" i="4"/>
  <c r="W44" i="4" s="1"/>
  <c r="R28" i="4"/>
  <c r="W28" i="4" s="1"/>
  <c r="R29" i="4"/>
  <c r="W29" i="4" s="1"/>
  <c r="V110" i="4"/>
  <c r="Z110" i="4" s="1"/>
  <c r="V75" i="4"/>
  <c r="Z75" i="4" s="1"/>
  <c r="V100" i="4"/>
  <c r="Z100" i="4" s="1"/>
  <c r="AA100" i="4" s="1"/>
  <c r="V105" i="4"/>
  <c r="Z105" i="4" s="1"/>
  <c r="AA105" i="4" s="1"/>
  <c r="V88" i="4"/>
  <c r="Z88" i="4" s="1"/>
  <c r="V93" i="4"/>
  <c r="Z93" i="4" s="1"/>
  <c r="V74" i="4"/>
  <c r="Z74" i="4" s="1"/>
  <c r="V82" i="4"/>
  <c r="Z82" i="4" s="1"/>
  <c r="V83" i="4"/>
  <c r="Z83" i="4" s="1"/>
  <c r="V108" i="4"/>
  <c r="Z108" i="4" s="1"/>
  <c r="AA108" i="4" s="1"/>
  <c r="V80" i="4"/>
  <c r="Z80" i="4" s="1"/>
  <c r="V85" i="4"/>
  <c r="Z85" i="4" s="1"/>
  <c r="V107" i="4"/>
  <c r="Z107" i="4" s="1"/>
  <c r="AA107" i="4" s="1"/>
  <c r="V78" i="4"/>
  <c r="Z78" i="4" s="1"/>
  <c r="V79" i="4"/>
  <c r="Z79" i="4" s="1"/>
  <c r="V104" i="4"/>
  <c r="Z104" i="4" s="1"/>
  <c r="AA104" i="4" s="1"/>
  <c r="V109" i="4"/>
  <c r="Z109" i="4" s="1"/>
  <c r="AA109" i="4" s="1"/>
  <c r="V98" i="4"/>
  <c r="Z98" i="4" s="1"/>
  <c r="AA98" i="4" s="1"/>
  <c r="V99" i="4"/>
  <c r="Z99" i="4" s="1"/>
  <c r="AA99" i="4" s="1"/>
  <c r="V65" i="4"/>
  <c r="Z65" i="4" s="1"/>
  <c r="V91" i="4"/>
  <c r="Z91" i="4" s="1"/>
  <c r="V70" i="4"/>
  <c r="Z70" i="4" s="1"/>
  <c r="V71" i="4"/>
  <c r="Z71" i="4" s="1"/>
  <c r="V96" i="4"/>
  <c r="Z96" i="4" s="1"/>
  <c r="AA96" i="4" s="1"/>
  <c r="V101" i="4"/>
  <c r="Z101" i="4" s="1"/>
  <c r="AA101" i="4" s="1"/>
  <c r="V68" i="4"/>
  <c r="Z68" i="4" s="1"/>
  <c r="V73" i="4"/>
  <c r="Z73" i="4" s="1"/>
  <c r="V94" i="4"/>
  <c r="Z94" i="4" s="1"/>
  <c r="V95" i="4"/>
  <c r="Z95" i="4" s="1"/>
  <c r="V76" i="4"/>
  <c r="Z76" i="4" s="1"/>
  <c r="V81" i="4"/>
  <c r="Z81" i="4" s="1"/>
  <c r="V86" i="4"/>
  <c r="Z86" i="4" s="1"/>
  <c r="V87" i="4"/>
  <c r="Z87" i="4" s="1"/>
  <c r="V67" i="4"/>
  <c r="Z67" i="4" s="1"/>
  <c r="V106" i="4"/>
  <c r="Z106" i="4" s="1"/>
  <c r="AA106" i="4" s="1"/>
  <c r="V84" i="4"/>
  <c r="Z84" i="4" s="1"/>
  <c r="V64" i="4"/>
  <c r="Z64" i="4" s="1"/>
  <c r="V89" i="4"/>
  <c r="Z89" i="4" s="1"/>
  <c r="V66" i="4"/>
  <c r="Z66" i="4" s="1"/>
  <c r="V72" i="4"/>
  <c r="Z72" i="4" s="1"/>
  <c r="V77" i="4"/>
  <c r="Z77" i="4" s="1"/>
  <c r="V92" i="4"/>
  <c r="Z92" i="4" s="1"/>
  <c r="V97" i="4"/>
  <c r="Z97" i="4" s="1"/>
  <c r="AA97" i="4" s="1"/>
  <c r="V90" i="4"/>
  <c r="Z90" i="4" s="1"/>
  <c r="V102" i="4"/>
  <c r="Z102" i="4" s="1"/>
  <c r="AA102" i="4" s="1"/>
  <c r="V103" i="4"/>
  <c r="Z103" i="4" s="1"/>
  <c r="AA103" i="4" s="1"/>
  <c r="V69" i="4"/>
  <c r="Z69" i="4" s="1"/>
  <c r="V54" i="4"/>
  <c r="Z54" i="4" s="1"/>
  <c r="AA54" i="4" s="1"/>
  <c r="V58" i="4"/>
  <c r="Z58" i="4" s="1"/>
  <c r="AA58" i="4" s="1"/>
  <c r="V49" i="4"/>
  <c r="Z49" i="4" s="1"/>
  <c r="AA49" i="4" s="1"/>
  <c r="V63" i="4"/>
  <c r="Z63" i="4" s="1"/>
  <c r="AA63" i="4" s="1"/>
  <c r="V48" i="4"/>
  <c r="V50" i="4"/>
  <c r="Z50" i="4" s="1"/>
  <c r="AA50" i="4" s="1"/>
  <c r="V52" i="4"/>
  <c r="Z52" i="4" s="1"/>
  <c r="AA52" i="4" s="1"/>
  <c r="V56" i="4"/>
  <c r="Z56" i="4" s="1"/>
  <c r="AA56" i="4" s="1"/>
  <c r="V60" i="4"/>
  <c r="Z60" i="4" s="1"/>
  <c r="AA60" i="4" s="1"/>
  <c r="V53" i="4"/>
  <c r="Z53" i="4" s="1"/>
  <c r="AA53" i="4" s="1"/>
  <c r="V57" i="4"/>
  <c r="Z57" i="4" s="1"/>
  <c r="AA57" i="4" s="1"/>
  <c r="V61" i="4"/>
  <c r="Z61" i="4" s="1"/>
  <c r="AA61" i="4" s="1"/>
  <c r="V62" i="4"/>
  <c r="Z62" i="4" s="1"/>
  <c r="AA62" i="4" s="1"/>
  <c r="V47" i="4"/>
  <c r="Z47" i="4" s="1"/>
  <c r="V51" i="4"/>
  <c r="Z51" i="4" s="1"/>
  <c r="AA51" i="4" s="1"/>
  <c r="V55" i="4"/>
  <c r="V59" i="4"/>
  <c r="Z59" i="4" s="1"/>
  <c r="AA59" i="4" s="1"/>
  <c r="V42" i="4"/>
  <c r="Z42" i="4" s="1"/>
  <c r="AA42" i="4" s="1"/>
  <c r="V41" i="4"/>
  <c r="V46" i="4"/>
  <c r="Z46" i="4" s="1"/>
  <c r="AA46" i="4" s="1"/>
  <c r="V43" i="4"/>
  <c r="Z43" i="4" s="1"/>
  <c r="V45" i="4"/>
  <c r="V44" i="4"/>
  <c r="V39" i="4"/>
  <c r="V34" i="4"/>
  <c r="Z34" i="4" s="1"/>
  <c r="V27" i="4"/>
  <c r="Z27" i="4" s="1"/>
  <c r="V37" i="4"/>
  <c r="V29" i="4"/>
  <c r="V35" i="4"/>
  <c r="Z35" i="4" s="1"/>
  <c r="V33" i="4"/>
  <c r="V32" i="4"/>
  <c r="V28" i="4"/>
  <c r="Z28" i="4" s="1"/>
  <c r="V36" i="4"/>
  <c r="V30" i="4"/>
  <c r="V40" i="4"/>
  <c r="V38" i="4"/>
  <c r="V31" i="4"/>
  <c r="V24" i="4"/>
  <c r="V26" i="4"/>
  <c r="V25" i="4"/>
  <c r="V23" i="4"/>
  <c r="V21" i="4"/>
  <c r="V22" i="4"/>
  <c r="Z22" i="4" s="1"/>
  <c r="R39" i="4"/>
  <c r="W39" i="4" s="1"/>
  <c r="R45" i="4"/>
  <c r="W45" i="4" s="1"/>
  <c r="R48" i="4"/>
  <c r="W48" i="4" s="1"/>
  <c r="AA78" i="4"/>
  <c r="AA79" i="4"/>
  <c r="AA65" i="4"/>
  <c r="AA91" i="4"/>
  <c r="AA70" i="4"/>
  <c r="AA71" i="4"/>
  <c r="AA95" i="4"/>
  <c r="AA68" i="4"/>
  <c r="AA76" i="4"/>
  <c r="AA81" i="4"/>
  <c r="AA86" i="4"/>
  <c r="AA67" i="4"/>
  <c r="AA73" i="4"/>
  <c r="AA94" i="4"/>
  <c r="AA84" i="4"/>
  <c r="AA64" i="4"/>
  <c r="AA89" i="4"/>
  <c r="AA66" i="4"/>
  <c r="AA72" i="4"/>
  <c r="AA77" i="4"/>
  <c r="AA92" i="4"/>
  <c r="AA90" i="4"/>
  <c r="AA69" i="4"/>
  <c r="AA87" i="4"/>
  <c r="AA75" i="4"/>
  <c r="AA88" i="4"/>
  <c r="AA93" i="4"/>
  <c r="AA74" i="4"/>
  <c r="AA82" i="4"/>
  <c r="AA83" i="4"/>
  <c r="AA80" i="4"/>
  <c r="AA85" i="4"/>
  <c r="AA47" i="4"/>
  <c r="R40" i="4"/>
  <c r="W40" i="4" s="1"/>
  <c r="Z36" i="4" l="1"/>
  <c r="AA36" i="4" s="1"/>
  <c r="Z29" i="4"/>
  <c r="AA29" i="4" s="1"/>
  <c r="Z48" i="4"/>
  <c r="AA48" i="4" s="1"/>
  <c r="Z55" i="4"/>
  <c r="AA55" i="4" s="1"/>
  <c r="Z45" i="4"/>
  <c r="AA45" i="4" s="1"/>
  <c r="Z40" i="4"/>
  <c r="AA40" i="4" s="1"/>
  <c r="Z39" i="4"/>
  <c r="AA39" i="4" s="1"/>
  <c r="Z44" i="4"/>
  <c r="AA44" i="4" s="1"/>
  <c r="Z41" i="4"/>
  <c r="AA41" i="4" s="1"/>
  <c r="AA43" i="4"/>
  <c r="AA35" i="4"/>
  <c r="AA34" i="4"/>
  <c r="Z38" i="4"/>
  <c r="AA38" i="4" s="1"/>
  <c r="Z37" i="4"/>
  <c r="AA37" i="4" s="1"/>
  <c r="Z23" i="4"/>
  <c r="AA23" i="4" s="1"/>
  <c r="Z25" i="4"/>
  <c r="AA25" i="4" s="1"/>
  <c r="AA22" i="4"/>
  <c r="Z21" i="4"/>
  <c r="AA21" i="4" s="1"/>
  <c r="AA19" i="4" s="1" a="1"/>
  <c r="AA19" i="4" s="1"/>
  <c r="Z32" i="4"/>
  <c r="AA32" i="4" s="1"/>
  <c r="Z31" i="4"/>
  <c r="AA31" i="4" s="1"/>
  <c r="AA27" i="4"/>
  <c r="Z33" i="4"/>
  <c r="AA33" i="4" s="1"/>
  <c r="Z30" i="4"/>
  <c r="AA30" i="4" s="1"/>
  <c r="Z26" i="4"/>
  <c r="AA26" i="4" s="1"/>
  <c r="Z24" i="4"/>
  <c r="AA24" i="4" s="1"/>
  <c r="AA28" i="4"/>
  <c r="F14" i="4" l="1"/>
</calcChain>
</file>

<file path=xl/sharedStrings.xml><?xml version="1.0" encoding="utf-8"?>
<sst xmlns="http://schemas.openxmlformats.org/spreadsheetml/2006/main" count="5149" uniqueCount="1159">
  <si>
    <t>Rehabilitation</t>
  </si>
  <si>
    <t>Provider Medicaid ID</t>
  </si>
  <si>
    <t>Provider Name</t>
  </si>
  <si>
    <t>Provider Type</t>
  </si>
  <si>
    <t>EAPG Base Rate</t>
  </si>
  <si>
    <t>Medicare ID</t>
  </si>
  <si>
    <t>Interactive EAPG Calculator</t>
  </si>
  <si>
    <t>Cover Page</t>
  </si>
  <si>
    <t>Description</t>
  </si>
  <si>
    <t>EAPG Code</t>
  </si>
  <si>
    <t>EAPG Description</t>
  </si>
  <si>
    <t>EAPG Weight</t>
  </si>
  <si>
    <t>SUPERFICIAL NEEDLE BIOPSY AND ASPIRATION</t>
  </si>
  <si>
    <t>LEVEL I SKIN INCISION AND DRAINAGE, DEBRIDEMENT, DESTRUCTION, OTHER RELATED PX</t>
  </si>
  <si>
    <t>LEVEL II SKIN INCISION AND DRAINAGE, DEBRIDEMENT, DESTRUCTION, OTHER RELATED PX</t>
  </si>
  <si>
    <t>NAIL PROCEDURES</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</si>
  <si>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</si>
  <si>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</si>
  <si>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</si>
  <si>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</si>
  <si>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</si>
  <si>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</si>
  <si>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</si>
  <si>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LEVEL I BREAST PROCEDURES</t>
  </si>
  <si>
    <t>LEVEL II BREAST PROCEDURES</t>
  </si>
  <si>
    <t>LEVEL III BREAST PROCEDURES</t>
  </si>
  <si>
    <t>LEVEL I FOREARM AND WRIST PROCEDURES</t>
  </si>
  <si>
    <t>LEVEL II FOREARM AND WRIST PROCEDURES</t>
  </si>
  <si>
    <t>LEVEL I KNEE AND LOWER LEG PROCEDURES</t>
  </si>
  <si>
    <t>LEVEL I SPINE PROCEDURES</t>
  </si>
  <si>
    <t>LEVEL II SPINE PROCEDURES</t>
  </si>
  <si>
    <t>LEVEL I HAND PROCEDURES</t>
  </si>
  <si>
    <t>LEVEL II HAND PROCEDURES</t>
  </si>
  <si>
    <t>LEVEL I FOOT PROCEDURES</t>
  </si>
  <si>
    <t>LEVEL II FOOT PROCEDURES</t>
  </si>
  <si>
    <t>LEVEL I ARTHROSCOPY</t>
  </si>
  <si>
    <t>LEVEL II ARTHROSCOPY</t>
  </si>
  <si>
    <t>CAST APPLICATION OR REPLACEMENT</t>
  </si>
  <si>
    <t>MINOR SPLINT AND STRAPPING APPLICATION</t>
  </si>
  <si>
    <t>CLOSED TREATMENT FX AND DISLOCATION</t>
  </si>
  <si>
    <t>OPEN OR PERCUTANEOUS TREATMENT OF FRACTURES</t>
  </si>
  <si>
    <t>BONE OR JOINT MANIPULATION UNDER ANESTHESIA</t>
  </si>
  <si>
    <t>LEVEL I ARTHROPLASTY</t>
  </si>
  <si>
    <t>LEVEL II ARTHROPLASTY</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</si>
  <si>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</si>
  <si>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</si>
  <si>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</si>
  <si>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</si>
  <si>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</si>
  <si>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</si>
  <si>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</si>
  <si>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</si>
  <si>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</si>
  <si>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</si>
  <si>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</si>
  <si>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</si>
  <si>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ENDOSCOPY OF THE UPPER AIRWAY</t>
  </si>
  <si>
    <t>LEVEL II ENDOSCOPY OF THE UPPER AIRWAY</t>
  </si>
  <si>
    <t>LEVEL I LOWER AIRWAY ENDOSCOPY</t>
  </si>
  <si>
    <t>VENTILATION ASSISTANCE AND MANAGEMENT</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</si>
  <si>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</si>
  <si>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</si>
  <si>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</si>
  <si>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</si>
  <si>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</si>
  <si>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</si>
  <si>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</si>
  <si>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</si>
  <si>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</si>
  <si>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</si>
  <si>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</si>
  <si>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</si>
  <si>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EXERCISE TOLERANCE TESTS</t>
  </si>
  <si>
    <t>ECHOCARDIOGRAPHY</t>
  </si>
  <si>
    <t>CARDIAC ELECTROPHYSIOLOGIC TESTS AND MONITORING</t>
  </si>
  <si>
    <t>LEVEL II CENTRAL VENOUS ACCESS PROCEDURES</t>
  </si>
  <si>
    <t>DIAGNOSTIC CARDIAC CATHETERIZATION</t>
  </si>
  <si>
    <t>LEVEL III PERIPHERAL ENDOVASCULAR AND TRANSCATHETER PROCEDURES</t>
  </si>
  <si>
    <t>PACEMAKER AND OTHER CARDIOVASCULAR DEVICE INSERTION AND REPLACEMENT</t>
  </si>
  <si>
    <t>REMOVAL OR REVISION OF PACEMAKERS AND OTHER CARDIOVASCULAR DEVICES</t>
  </si>
  <si>
    <t>LEVEL I VARICOSE VEIN AND RELATED PROCEDURES</t>
  </si>
  <si>
    <t>LEVEL II PERIPHERAL VASCULAR REPAIR, LIGATION OR RECONSTRUCTION</t>
  </si>
  <si>
    <t>RESUSCITATION</t>
  </si>
  <si>
    <t>CARDIOVERSION</t>
  </si>
  <si>
    <t>CARDIAC REHABILITATION</t>
  </si>
  <si>
    <t>ATRIAL AND VENTRICULAR RECORDING AND PACING</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</si>
  <si>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</si>
  <si>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</si>
  <si>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</si>
  <si>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</si>
  <si>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</si>
  <si>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</si>
  <si>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</si>
  <si>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</si>
  <si>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</si>
  <si>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</si>
  <si>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PHARMACOTHERAPY BY EXTENDED INFUSION</t>
  </si>
  <si>
    <t>PHARMACOTHERAPY EXCEPT BY EXTENDED INFUSION</t>
  </si>
  <si>
    <t>DEEP LYMPH STRUCTURE PROCEDURES</t>
  </si>
  <si>
    <t>ALLERGY TESTS</t>
  </si>
  <si>
    <t>HOME INFUSION</t>
  </si>
  <si>
    <t>NUTRITION THERAPY</t>
  </si>
  <si>
    <t>IMMUNOTHERAPY PREPARATION SERVICES</t>
  </si>
  <si>
    <t>IMMUNOTHERAPY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</si>
  <si>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</si>
  <si>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</si>
  <si>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</si>
  <si>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</si>
  <si>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</si>
  <si>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</si>
  <si>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</si>
  <si>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</si>
  <si>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</si>
  <si>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ALIMENTARY TESTS AND TUBE INSERTION OR PLACEMENT</t>
  </si>
  <si>
    <t>LEVEL I UPPER GI ENDOSCOPY</t>
  </si>
  <si>
    <t>LEVEL II UPPER GI ENDOSCOPY</t>
  </si>
  <si>
    <t>LEVEL I LOWER GI ENDOSCOPY</t>
  </si>
  <si>
    <t>LEVEL II LOWER GI ENDOSCOPY</t>
  </si>
  <si>
    <t>LEVEL I ERCP AND RELATED ENDOSCOPIC PROCEDURES</t>
  </si>
  <si>
    <t>LEVEL I ANAL AND RECTAL PROCEDURES</t>
  </si>
  <si>
    <t>LEVEL II ANAL AND RECTAL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</si>
  <si>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</si>
  <si>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</si>
  <si>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</si>
  <si>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</si>
  <si>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</si>
  <si>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</si>
  <si>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</si>
  <si>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</si>
  <si>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t>
  </si>
  <si>
    <t>PATHOLOGY CONSULTATION AND INTERPRETATION</t>
  </si>
  <si>
    <t>MINOR UROLOGY SERVICES</t>
  </si>
  <si>
    <t>URINARY STUDIES AND PROCEDURES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</si>
  <si>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</si>
  <si>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</si>
  <si>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</si>
  <si>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</si>
  <si>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</si>
  <si>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</si>
  <si>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</si>
  <si>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</si>
  <si>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 PROSTATE PROCEDURES</t>
  </si>
  <si>
    <t>MINOR DERMATOLOGY SERVICES</t>
  </si>
  <si>
    <t>ANTEPARTUM PROCEDURES</t>
  </si>
  <si>
    <t>ECTOPIC PREGNANCY PROCEDURES</t>
  </si>
  <si>
    <t>TESTICULAR AND EPIDIDYMAL PROCEDURES</t>
  </si>
  <si>
    <t>INSERTION OF PENILE PROSTHESIS</t>
  </si>
  <si>
    <t>LEVEL I PENILE PROCEDURES</t>
  </si>
  <si>
    <t>LEVEL II PROSTATE PROCEDURES</t>
  </si>
  <si>
    <t>LEVEL II PENILE PROCEDURES</t>
  </si>
  <si>
    <t>LEVEL I PERINEAL AND VAGINAL GYNECOLOGICAL PROCEDURES</t>
  </si>
  <si>
    <t>LEVEL II PERINEAL AND VAGINAL GYNECOLOGICAL PROCEDURES</t>
  </si>
  <si>
    <t>ARTIFICIAL FERTILIZATION</t>
  </si>
  <si>
    <t>LEVEL I FETAL PROCEDURES</t>
  </si>
  <si>
    <t>LEVEL II FETAL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</si>
  <si>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</si>
  <si>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</si>
  <si>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</si>
  <si>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</si>
  <si>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</si>
  <si>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</si>
  <si>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</si>
  <si>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</si>
  <si>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</si>
  <si>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</si>
  <si>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EXTENDED EEG STUDIES</t>
  </si>
  <si>
    <t>ELECTROENCEPHALOGRAM</t>
  </si>
  <si>
    <t>ELECTROCONVULSIVE THERAPY</t>
  </si>
  <si>
    <t>NERVE AND MUSCLE TESTS</t>
  </si>
  <si>
    <t>LEVEL I NERVOUS SYSTEM INJECTIONS INCLUDING CRANIAL TAP</t>
  </si>
  <si>
    <t>LEVEL II NERVOUS SYSTEM INJECTIONS INCLUDING CRANIAL TAP</t>
  </si>
  <si>
    <t>SLEEP STUDIES ATTENDED</t>
  </si>
  <si>
    <t>SLEEP STUDIES UNATTENDED</t>
  </si>
  <si>
    <t>LEVEL I CRANIOFACIAL BONE PROCEDURES</t>
  </si>
  <si>
    <t>LEVEL II CRANIOFACIAL BONE PROCEDURES</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</si>
  <si>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</si>
  <si>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</si>
  <si>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</si>
  <si>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</si>
  <si>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</si>
  <si>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</si>
  <si>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</si>
  <si>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COCHLEAR DEVICE IMPLANTATION</t>
  </si>
  <si>
    <t>OTORHINOLARYNGOLOGIC FUNCTION TESTS</t>
  </si>
  <si>
    <t>LEVEL I EAR, NOSE, MOUTH AND THROAT PROCEDURES</t>
  </si>
  <si>
    <t>LEVEL II EAR, NOSE, MOUTH AND THROAT PROCEDURES</t>
  </si>
  <si>
    <t>LEVEL III EAR, NOSE, MOUTH AND THROAT PROCEDURES</t>
  </si>
  <si>
    <t>LEVEL IV EAR, NOSE, MOUTH AND THROAT PROCEDURES</t>
  </si>
  <si>
    <t>TONSIL AND ADENOID PROCEDURES</t>
  </si>
  <si>
    <t>AUDIOMETRY</t>
  </si>
  <si>
    <t>LEVEL I EYELID, LACRIMAL AND CONJUNCTIVAL PROCEDURES</t>
  </si>
  <si>
    <t>LEVEL II EYELID, LACRIMAL AND CONJUNCTIVAL PROCEDURES</t>
  </si>
  <si>
    <t>CASE MANAGEMENT AND CARE PLANNING SERVICES</t>
  </si>
  <si>
    <t>ESRD CASE MANAGEMENT</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</si>
  <si>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</si>
  <si>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</si>
  <si>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</si>
  <si>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</si>
  <si>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</si>
  <si>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</si>
  <si>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</si>
  <si>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OCCUPATIONAL THERAPY</t>
  </si>
  <si>
    <t>PHYSICAL THERAPY</t>
  </si>
  <si>
    <t>SPEECH THERAPY AND EVALUATION</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</si>
  <si>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</si>
  <si>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</si>
  <si>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</si>
  <si>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</si>
  <si>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</si>
  <si>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</si>
  <si>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</si>
  <si>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LEVEL I DIAGNOSTIC ULTRASOUND</t>
  </si>
  <si>
    <t>LEVEL II DIAGNOSTIC ULTRASOUND</t>
  </si>
  <si>
    <t>PET SCANS</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</si>
  <si>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</si>
  <si>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</si>
  <si>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</si>
  <si>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</si>
  <si>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</si>
  <si>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</si>
  <si>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</si>
  <si>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</si>
  <si>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</si>
  <si>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</si>
  <si>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</si>
  <si>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</si>
  <si>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</si>
  <si>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</si>
  <si>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BEHAVIORAL AND SUBSTANCE ABUSE PARTIAL HOSPITALIZATION PROGRAM</t>
  </si>
  <si>
    <t>COUNSELLING OR INDIVIDUAL BRIEF PSYCHOTHERAPY</t>
  </si>
  <si>
    <t>INDIVIDUAL COMPREHENSIVE PSYCHOTHERAPY</t>
  </si>
  <si>
    <t>FAMILY PSYCHOTHERAPY</t>
  </si>
  <si>
    <t>GROUP PSYCHOTHERAPY</t>
  </si>
  <si>
    <t>ACTIVITY THERAPY</t>
  </si>
  <si>
    <t>BEHAVIORAL HEALTH - CASE MANAGEMENT AND TREATMENT PLAN DEVELOPMENT</t>
  </si>
  <si>
    <t>CRISIS INTERVENTION</t>
  </si>
  <si>
    <t>SCREENING FOR BEHAVIORAL CHANGE OR RISK ASSESSMENT</t>
  </si>
  <si>
    <t>PREVENTION COUNSELING</t>
  </si>
  <si>
    <t>INTENSIVE OUTPATIENT PSYCHIATRIC TREATMENT</t>
  </si>
  <si>
    <t>DAY REHABILITATION, HALF DAY</t>
  </si>
  <si>
    <t>DAY REHABILITATION, FULL DAY</t>
  </si>
  <si>
    <t>LEVEL I DIAGNOSTIC NUCLEAR MEDICINE</t>
  </si>
  <si>
    <t>LEVEL II DIAGNOSTIC NUCLEAR MEDICINE</t>
  </si>
  <si>
    <t>BEHAVIORAL HEALTH RESIDENTIAL TREATMENT</t>
  </si>
  <si>
    <t>LEVEL I DEVICE PLACEMENT FOR RADIATION THERAPY</t>
  </si>
  <si>
    <t>LEVEL I BRACHYTHERAPY SOURCES</t>
  </si>
  <si>
    <t>LEVEL II BRACHYTHERAPY SOURCES</t>
  </si>
  <si>
    <t>LEVEL III BRACHYTHERAPY SOURCES</t>
  </si>
  <si>
    <t>LEVEL II DEVICE PLACEMENT FOR RADIATION THERAPY</t>
  </si>
  <si>
    <t>LEVEL III DEVICE PLACEMENT FOR RADIATION THERAPY</t>
  </si>
  <si>
    <t>THERAPEUTIC NUCLEAR MEDICINE</t>
  </si>
  <si>
    <t>LEVEL I RADIATION THERAPY</t>
  </si>
  <si>
    <t>RADIOSURGERY</t>
  </si>
  <si>
    <t>LEVEL II RADIATION THERAPY</t>
  </si>
  <si>
    <t>LEVEL III RADIATION THERAPY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</si>
  <si>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</si>
  <si>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</si>
  <si>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</si>
  <si>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</si>
  <si>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</si>
  <si>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</si>
  <si>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</si>
  <si>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</si>
  <si>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</si>
  <si>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</si>
  <si>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</si>
  <si>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RESTORATIONS</t>
  </si>
  <si>
    <t>LEVEL I ENDODONTICS</t>
  </si>
  <si>
    <t>LEVEL II ENDODONTICS</t>
  </si>
  <si>
    <t>LEVEL III ENDODONTICS</t>
  </si>
  <si>
    <t>LEVEL I ORAL AND MAXILLOFACIAL PROCEDURES</t>
  </si>
  <si>
    <t>LEVEL II ORAL AND MAXILLOFACIAL PROCEDURES</t>
  </si>
  <si>
    <t>LEVEL III ORAL AND MAXILLOFACIAL PROCEDURES</t>
  </si>
  <si>
    <t>LEVEL IV ORAL AND MAXILLOFACIAL PROCEDURES</t>
  </si>
  <si>
    <t>LEVEL I ORTHODONTICS</t>
  </si>
  <si>
    <t>SEALANT</t>
  </si>
  <si>
    <t>DENTAL ANESTHESIA</t>
  </si>
  <si>
    <t>DIAGNOSTIC DENTAL PROCEDURES</t>
  </si>
  <si>
    <t>PREVENTIVE DENTAL PROCEDURES</t>
  </si>
  <si>
    <t>LEVEL II PERIODONTICS</t>
  </si>
  <si>
    <t>LEVEL II ORTHODONTICS</t>
  </si>
  <si>
    <t>ANESTHESIA</t>
  </si>
  <si>
    <t>Anesthesia</t>
  </si>
  <si>
    <t>LEVEL I DENTAL IMPLANTS</t>
  </si>
  <si>
    <t>LEVEL II DENTAL IMPLANTS</t>
  </si>
  <si>
    <t>LEVEL III CHEMISTRY TESTS</t>
  </si>
  <si>
    <t>Laboratory</t>
  </si>
  <si>
    <t>LEVEL I MOLECULAR PATHOLOGY AND GENETIC TESTS</t>
  </si>
  <si>
    <t>LEVEL II MOLECULAR PATHOLOGY AND GENETIC TESTS</t>
  </si>
  <si>
    <t>LEVEL III MOLECULAR PATHOLOGY AND GENETIC TESTS</t>
  </si>
  <si>
    <t>LEVEL III MICROBIOLOGY TESTS</t>
  </si>
  <si>
    <t>LEVEL II CONVENTIONAL RADIOLOGY</t>
  </si>
  <si>
    <t>LEVEL I PATHOLOGY TESTS</t>
  </si>
  <si>
    <t>LEVEL II PATHOLOGY TESTS</t>
  </si>
  <si>
    <t>PAP SMEARS</t>
  </si>
  <si>
    <t>LEVEL II BLOOD AND TISSUE TYPING TESTS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</si>
  <si>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</si>
  <si>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</si>
  <si>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</si>
  <si>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</si>
  <si>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</si>
  <si>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</si>
  <si>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</si>
  <si>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</si>
  <si>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</si>
  <si>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</si>
  <si>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</si>
  <si>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</si>
  <si>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</si>
  <si>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</si>
  <si>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</si>
  <si>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</si>
  <si>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</si>
  <si>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</si>
  <si>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</si>
  <si>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</si>
  <si>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MINOR FEMALE REPRODUCTIVE PROCEDURES</t>
  </si>
  <si>
    <t>AMBULATORY PATIENT MONITORING AND RELATED ASSESSMENTS</t>
  </si>
  <si>
    <t>TUBE REPLACEMENT, REVISION OR REMOVAL</t>
  </si>
  <si>
    <t>VASCULAR ACCESS BY NEEDLE OR CATHETER</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</si>
  <si>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</si>
  <si>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</si>
  <si>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</si>
  <si>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</si>
  <si>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</si>
  <si>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</si>
  <si>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</si>
  <si>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</si>
  <si>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</si>
  <si>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</si>
  <si>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</si>
  <si>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</si>
  <si>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</si>
  <si>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</si>
  <si>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</si>
  <si>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</si>
  <si>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</si>
  <si>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</si>
  <si>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</si>
  <si>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</si>
  <si>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</si>
  <si>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</si>
  <si>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</si>
  <si>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IMPLANTED TISSUE OF ANY TYPE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</si>
  <si>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</si>
  <si>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</si>
  <si>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</si>
  <si>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</si>
  <si>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</si>
  <si>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</si>
  <si>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</si>
  <si>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</si>
  <si>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</si>
  <si>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CLASS XIV COMBINED CHEMOTHERAPY AND PHARMACOTHERAPY</t>
  </si>
  <si>
    <t>OBSTETRICAL ULTRASOUND</t>
  </si>
  <si>
    <t>LEVEL I CONVENTIONAL RADIOLOGY</t>
  </si>
  <si>
    <t>ULTRASOUND GUIDANCE</t>
  </si>
  <si>
    <t>CT GUIDANCE</t>
  </si>
  <si>
    <t>RADIOLOGICAL GUIDANCE FOR THERAPEUTIC OR DIAGNOSTIC PROCEDURES</t>
  </si>
  <si>
    <t>MRI GUIDANCE</t>
  </si>
  <si>
    <t>RADIATION THERAPY MANAGEMENT</t>
  </si>
  <si>
    <t>CORNEAL TISSUE PROCESSING</t>
  </si>
  <si>
    <t>LEVEL I BLOOD AND TISSUE TYPING TESTS</t>
  </si>
  <si>
    <t>MINOR DEVICE EVALUATION AND INTERROGATION</t>
  </si>
  <si>
    <t>INCIDENTAL SERVICES FOR QUALITY OR PERFORMANCE MEASUREMENT</t>
  </si>
  <si>
    <t>MEDICAL VISIT INDICATOR</t>
  </si>
  <si>
    <t>LEVEL I ANCILLARY THERAPEUTIC SERVICES</t>
  </si>
  <si>
    <t>COMPLEX BLOOD COLLECTION SERVICES</t>
  </si>
  <si>
    <t>MINOR CHEMOTHERAPY DRUGS</t>
  </si>
  <si>
    <t>MINOR PHARMACOTHERAPY</t>
  </si>
  <si>
    <t>TELEHEALTH FACILITATION</t>
  </si>
  <si>
    <t>PEN FORMULAE</t>
  </si>
  <si>
    <t>BLOOD PROCESSING, STORAGE AND RELATED SERVICES</t>
  </si>
  <si>
    <t>MAJOR SIGNS, SYMPTOMS AND FINDINGS</t>
  </si>
  <si>
    <t>BACTERIAL AND TUBERCULOUS INFECTIONS OF NERVOUS SYSTEM</t>
  </si>
  <si>
    <t>NON-BACTERIAL INFECTIONS OF NERVOUS SYSTEM</t>
  </si>
  <si>
    <t>SPINAL DIAGNOSES AND INJURIES</t>
  </si>
  <si>
    <t>NERVOUS SYSTEM MALIGNANCY</t>
  </si>
  <si>
    <t>DEGENERATIVE NERVOUS SYSTEM DIAGNOSES EXC MULT SCLEROSIS</t>
  </si>
  <si>
    <t>MULTIPLE SCLEROSIS AND OTHER DEMYELINATING DISEASES</t>
  </si>
  <si>
    <t>OTHER CENTRAL NERVOUS SYSTEM DIAGNOSES</t>
  </si>
  <si>
    <t>TRANSIENT ISCHEMIA</t>
  </si>
  <si>
    <t>SEIZURE</t>
  </si>
  <si>
    <t>HEADACHES OTHER THAN MIGRAINE</t>
  </si>
  <si>
    <t>MIGRAINE</t>
  </si>
  <si>
    <t>AFTEREFFECTS OF CEREBROVASCULAR ACCIDENT</t>
  </si>
  <si>
    <t>NONSPECIFIC CVA AND PRECEREBRAL OCCLUSION W/O INFARC</t>
  </si>
  <si>
    <t>CVA AND PRECEREBRAL OCCLUSION W INFARCT</t>
  </si>
  <si>
    <t>CEREBRAL PALSY</t>
  </si>
  <si>
    <t>MALFUNCTION, REACTION, COMPLICATION OF NEUROLOGICAL DEVICE OR PROC</t>
  </si>
  <si>
    <t>HEAD TRAUMA WITH LOC/COMA MORE THEN 1 HR</t>
  </si>
  <si>
    <t>INTRACRANIAL HEMORRHAGE</t>
  </si>
  <si>
    <t>PERIPHERAL, CRANIAL, AND AUTONOMIC NERVE INJURIES</t>
  </si>
  <si>
    <t>PERIPHERAL AND OTHER VASCULAR RELATED INJURIES</t>
  </si>
  <si>
    <t>ACUTE MAJOR EYE INFECTIONS</t>
  </si>
  <si>
    <t>CATARACTS</t>
  </si>
  <si>
    <t>GLAUCOMA</t>
  </si>
  <si>
    <t>OTHER OPHTHALMIC SYSTEM DIAGNOSES</t>
  </si>
  <si>
    <t>CONJUNCTIVITIS</t>
  </si>
  <si>
    <t>OCULAR AND PERIOCULAR MALIGNANCY</t>
  </si>
  <si>
    <t>OTHER EYE INFECTION DIAGNOSES</t>
  </si>
  <si>
    <t>MALFUNCTION, REACTION, OR COMPLICATION OF OCULAR DEVICE OR PROCEDURE</t>
  </si>
  <si>
    <t>EAR, NOSE, MOUTH, THROAT, CRANIAL AND FACIAL MALIGNANCIES</t>
  </si>
  <si>
    <t>DENTAL AND ORAL DIAGNOSES AND INJURIES</t>
  </si>
  <si>
    <t>OTHER EAR, NOSE, MOUTH, THROAT AND CRANIOFACIAL DIAGNOSES</t>
  </si>
  <si>
    <t>MALFUNCTION, REACTION, OR COMPLICATION OF OTOLARYNGOLOGIC DEVICE OR PROCEDURE</t>
  </si>
  <si>
    <t>CYSTIC FIBROSIS - PULMONARY DISEASE</t>
  </si>
  <si>
    <t>RESPIRATORY MALIGNANCY</t>
  </si>
  <si>
    <t>BRONCHIOLITIS AND RSV PNEUMONIA</t>
  </si>
  <si>
    <t>CHRONIC OBSTRUCTIVE PULMONARY DISEASE</t>
  </si>
  <si>
    <t>ASTHMA</t>
  </si>
  <si>
    <t>OTHER RESPIRATORY SYSTEM DIAGNOSES</t>
  </si>
  <si>
    <t>STATUS ASTHMATICUS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</si>
  <si>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</si>
  <si>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</si>
  <si>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</si>
  <si>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</si>
  <si>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</si>
  <si>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</si>
  <si>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</si>
  <si>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</si>
  <si>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</si>
  <si>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ACUTE MYOCARDIAL INFARCTION</t>
  </si>
  <si>
    <t>OTHER CARDIOVASCULAR SYSTEM DIAGNOSES</t>
  </si>
  <si>
    <t>HEART FAILURE</t>
  </si>
  <si>
    <t>CARDIAC ARREST OR OTHER CAUSES OF MORTALITY</t>
  </si>
  <si>
    <t>PERIPHERAL AND OTHER VASCULAR DIAGNOSES</t>
  </si>
  <si>
    <t>PHLEBITIS</t>
  </si>
  <si>
    <t>ANGINA PECTORIS AND CORONARY ATHEROSCLEROSIS</t>
  </si>
  <si>
    <t>HYPERTENSION</t>
  </si>
  <si>
    <t>CARDIAC STRUCTURAL AND VALVULAR DIAGNOSES</t>
  </si>
  <si>
    <t>CARDIAC ARRHYTHMIA AND CONDUCTION DIAGNOSES</t>
  </si>
  <si>
    <t>ATRIAL FIBRILLATION</t>
  </si>
  <si>
    <t>CHEST PAIN</t>
  </si>
  <si>
    <t>SYNCOPE AND COLLAPSE</t>
  </si>
  <si>
    <t>CARDIOMYOPATHY DIAGNOSES</t>
  </si>
  <si>
    <t>ACUTE AND SUBACUTE ENDOCARDITIS</t>
  </si>
  <si>
    <t>CONTUSIONS TO EXTERNAL ORGANS OTHER THAN HEAD TRAUMA</t>
  </si>
  <si>
    <t>DIVERTICULITIS AND DIVERTICULOSIS</t>
  </si>
  <si>
    <t>INTESTINAL OBSTRUCTION DIAGNOSES</t>
  </si>
  <si>
    <t>GASTROINTESTINAL AND PERITONEAL INFECTION DIAGNOSES</t>
  </si>
  <si>
    <t>DIGESTIVE MALIGNANCY</t>
  </si>
  <si>
    <t>PEPTIC ULCER AND GASTRITIS</t>
  </si>
  <si>
    <t>ESOPHAGITIS AND OTHER ESOPHAGEAL DIAGNOSES</t>
  </si>
  <si>
    <t>OTHER GASTROINTESTINAL SYSTEM DIAGNOSES</t>
  </si>
  <si>
    <t>INFLAMMATORY BOWEL DISEASE</t>
  </si>
  <si>
    <t>NON-BACTERIAL GASTROENTERITIS, NAUSEA AND VOMITING</t>
  </si>
  <si>
    <t>ABDOMINAL PAIN</t>
  </si>
  <si>
    <t>MALFUNCTION, REACTION AND COMPLICATION OF GI DEVICE OR PROCEDURE</t>
  </si>
  <si>
    <t>CONSTIPATION</t>
  </si>
  <si>
    <t>HERNIA</t>
  </si>
  <si>
    <t>IRRITABLE BOWEL SYNDROME</t>
  </si>
  <si>
    <t>ALCOHOLIC LIVER DISEASE</t>
  </si>
  <si>
    <t>PANCREAS DIAGNOSES EXCEPT MALIGNANCY</t>
  </si>
  <si>
    <t>HEPATITIS WITHOUT COMA</t>
  </si>
  <si>
    <t>GALLBLADDER AND BILIARY TRACT DIAGNOSES</t>
  </si>
  <si>
    <t>CHOLECYSTITIS</t>
  </si>
  <si>
    <t>OTHER HEPATOBILIARY SYSTEM DIAGNOSES</t>
  </si>
  <si>
    <t>GASTROINTESTINAL VASCULAR INSUFFICIENCY</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</si>
  <si>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</si>
  <si>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</si>
  <si>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</si>
  <si>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</si>
  <si>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</si>
  <si>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</si>
  <si>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</si>
  <si>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CONNECTIVE TISSUE DIAGNOSES</t>
  </si>
  <si>
    <t>FRACTURES, DISLOCATIONS, SPRAINS AND OTHER INJURIES OF THE LOWER BACK</t>
  </si>
  <si>
    <t>SCIATICA</t>
  </si>
  <si>
    <t>MALFUNCTION, REACTION, COMPLIC OF ORTHOPEDIC DEVICE OR PROCEDURE</t>
  </si>
  <si>
    <t>OTHER MUSCULOSKELETAL SYSTEM AND CONNECTIVE TISSUE DIAGNOSES</t>
  </si>
  <si>
    <t>OSTEOPOROSIS</t>
  </si>
  <si>
    <t>NON-PRESSURE CHRONIC SKIN ULCERS</t>
  </si>
  <si>
    <t>MAJOR SKIN DIAGNOSES</t>
  </si>
  <si>
    <t>MALIGNANT BREAST DIAGNOSES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</si>
  <si>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</si>
  <si>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</si>
  <si>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</si>
  <si>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</si>
  <si>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</si>
  <si>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INBORN ERRORS OF METABOLISM</t>
  </si>
  <si>
    <t>OTHER ENDOCRINE SYSTEM DIAGNOSES</t>
  </si>
  <si>
    <t>ELECTROLYTE DISORDERS</t>
  </si>
  <si>
    <t>OBESITY</t>
  </si>
  <si>
    <t>THYROID AND PARATHYROID DIAGNOSES</t>
  </si>
  <si>
    <t>DIABETES WITH OPHTHALMIC MANIFESTATIONS</t>
  </si>
  <si>
    <t>DIABETES WITH NEUROLOGIC MANIFESTATIONS</t>
  </si>
  <si>
    <t>DIABETES WITHOUT COMPLICATIONS</t>
  </si>
  <si>
    <t>DIABETES WITH RENAL MANIFESTATIONS</t>
  </si>
  <si>
    <t>DIABETES WITH VASCULAR COMPLICATIONS INCLUDING FOOT AND OTHER SKIN ULCERS</t>
  </si>
  <si>
    <t>KIDNEY AND URINARY TRACT MALIGNANCY</t>
  </si>
  <si>
    <t>NEPHRITIS AND NEPHROSIS</t>
  </si>
  <si>
    <t>COMPLEX KIDNEY AND URINARY TRACT INFECTIONS</t>
  </si>
  <si>
    <t>URINARY STONES AND ACQUIRED UPPER URINARY TRACT OBSTRUCTION</t>
  </si>
  <si>
    <t>MALFUNCTION, REACTION, COMPLIC OF GENITOURINARY DEVICE OR PROC</t>
  </si>
  <si>
    <t>ACUTE LOWER URINARY TRACT INFECTIONS</t>
  </si>
  <si>
    <t>ACUTE KIDNEY INJURY</t>
  </si>
  <si>
    <t>MALE REPRODUCTIVE SYSTEM MALIGNANCY</t>
  </si>
  <si>
    <t>OTHER MALE REPRODUCTIVE SYSTEM DIAGNOSES</t>
  </si>
  <si>
    <t>PROSTATITIS</t>
  </si>
  <si>
    <t>MALE REPRODUCTIVE SYSTEM INFECTIONS</t>
  </si>
  <si>
    <t>FEMALE REPRODUCTIVE SYSTEM MALIGNANCY</t>
  </si>
  <si>
    <t>FEMALE REPRODUCTIVE SYSTEM INFECTIONS</t>
  </si>
  <si>
    <t>OTHER FEMALE REPRODUCTIVE SYSTEM AND MENSTRUAL DIAGNOSES</t>
  </si>
  <si>
    <t>LABOR AND DELIVERY RELATED DIAGNOSES</t>
  </si>
  <si>
    <t>POSTPARTUM AND POST ABORTION DIAGNOSES</t>
  </si>
  <si>
    <t>PRETERM LABOR DIAGNOSES</t>
  </si>
  <si>
    <t>ABORTION RELATED DIAGNOSES</t>
  </si>
  <si>
    <t>FALSE LABOR</t>
  </si>
  <si>
    <t>OTHER ANTEPARTUM DIAGNOSES</t>
  </si>
  <si>
    <t>ROUTINE PRENATAL CARE</t>
  </si>
  <si>
    <t>COMPLICATIONS OF TREATMENT AFFECTING PREGNANCY</t>
  </si>
  <si>
    <t>NORMAL NEONATE</t>
  </si>
  <si>
    <t>NEONATAL DIAGNOSES</t>
  </si>
  <si>
    <t>SUPERFICIAL INJURY TO SKIN AND SUBCUTANEOUS TISSUE</t>
  </si>
  <si>
    <t>OTHER HEMATOLOGICAL DIAGNOSES</t>
  </si>
  <si>
    <t>COAGULATION AND PLATELET DISORDERS AND CONGENITAL FACTOR DEFICIENCIES</t>
  </si>
  <si>
    <t>SICKLE CELL ANEMIA CRISIS</t>
  </si>
  <si>
    <t>ANEMIA, BLOOD AND BLOOD-FORMING ORGAN DISORDERS</t>
  </si>
  <si>
    <t>AFTERCARE, BURNS, CORROSIONS, OTHER INJURIES RELATED TO THE SKIN AND SUB TIS</t>
  </si>
  <si>
    <t>ACUTE LEUKEMIA</t>
  </si>
  <si>
    <t>LYMPHOMA, MYELOMA AND NON-ACUTE LEUKEMIA</t>
  </si>
  <si>
    <t>RADIOTHERAPY</t>
  </si>
  <si>
    <t>CHEMOTHERAPY</t>
  </si>
  <si>
    <t>LYMPHATIC AND OTHER MALIGNANCIES AND NEOPLASMS OF UNCERTAIN BEHAVIOR</t>
  </si>
  <si>
    <t>SEPTICEMIA AND DISSEMINATED INFECTIONS</t>
  </si>
  <si>
    <t>VIRAL ILLNESS</t>
  </si>
  <si>
    <t>OTHER INFECTIOUS AND PARASITIC DISEASES</t>
  </si>
  <si>
    <t>H. PYLORI INFECTION</t>
  </si>
  <si>
    <t>VIRAL MENINGITIS</t>
  </si>
  <si>
    <t>SCHIZOPHRENIA</t>
  </si>
  <si>
    <t>MAJOR DEPRESSIVE DIAGNOSES AND  OTHER OR UNSPECIFIED PSYCHOSES</t>
  </si>
  <si>
    <t>PERSONALITY AND IMPULSE CONTROL DIAGNOSES</t>
  </si>
  <si>
    <t>BIPOLAR DISORDERS</t>
  </si>
  <si>
    <t>DEPRESSION EXCEPT MAJOR DEPRESSIVE DIAGNOSES</t>
  </si>
  <si>
    <t>ADJUSTMENT DISORDERS AND NEUROSES EXCEPT DEPRESSIVE DIAGNOSES</t>
  </si>
  <si>
    <t>ACUTE ANXIETY AND DELIRIUM STATES</t>
  </si>
  <si>
    <t>ORGANIC BEHAVIORAL HEALTH DISTURBANCES</t>
  </si>
  <si>
    <t>INTELLECTUAL DISABILITY</t>
  </si>
  <si>
    <t>CHILDHOOD BEHAVIORAL DIAGNOSES</t>
  </si>
  <si>
    <t>EATING DISORDERS</t>
  </si>
  <si>
    <t>OTHER BEHAVIORAL HEALTH DIAGNOSES</t>
  </si>
  <si>
    <t>INTENTIONAL SELF-HARM AND ATTEMPTED SUICIDE</t>
  </si>
  <si>
    <t>OPIOID ABUSE AND DEPENDENCE</t>
  </si>
  <si>
    <t>COCAINE ABUSE AND DEPENDENCE</t>
  </si>
  <si>
    <t>ALCOHOL ABUSE AND DEPENDENCE</t>
  </si>
  <si>
    <t>OTHER DRUG ABUSE AND DEPENDENCE</t>
  </si>
  <si>
    <t>ALLERGIC REACTIONS</t>
  </si>
  <si>
    <t>OTHER COMPLICATIONS OF TREATMENT</t>
  </si>
  <si>
    <t>OTHER INJURY, POISONING AND TOXIC EFFECT DIAGNOSES</t>
  </si>
  <si>
    <t>TOXIC EFFECTS OF NON-MEDICINAL SUBSTANCES</t>
  </si>
  <si>
    <t>Burns</t>
  </si>
  <si>
    <t>ENCOUNTERS FOR CONTACT WITH HEALTH SERVICES</t>
  </si>
  <si>
    <t>AFTERCARE, MUSCULOSKELETAL SYSTEM AND CONNECTIVE TISSUE INJURIES</t>
  </si>
  <si>
    <t>REHABILITATION</t>
  </si>
  <si>
    <t>SIGNS, SYMPTOMS AND OTHER FACTORS INFLUENCING HEALTH STATUS</t>
  </si>
  <si>
    <t>OTHER AFTERCARE AND CONVALESCENCE</t>
  </si>
  <si>
    <t>NEONATAL AFTERCARE</t>
  </si>
  <si>
    <t>AFTERCARE FOR JOINT REPLACEMENT</t>
  </si>
  <si>
    <t>CONTRACEPTIVE MANAGEMENT</t>
  </si>
  <si>
    <t>ADULT PREVENTIVE MEDICINE</t>
  </si>
  <si>
    <t>CHILD PREVENTIVE MEDICINE</t>
  </si>
  <si>
    <t>GYNECOLOGIC PREVENTIVE MEDICINE</t>
  </si>
  <si>
    <t>PREVENTIVE OR SCREENING ENCOUNTER</t>
  </si>
  <si>
    <t>HIV INFECTION</t>
  </si>
  <si>
    <t>AIDS</t>
  </si>
  <si>
    <t>GENETIC COUNSELING</t>
  </si>
  <si>
    <t>ALTERATION IN CONSCIOUSNESS</t>
  </si>
  <si>
    <t>INPATIENT ONLY PROCEDURES</t>
  </si>
  <si>
    <t>Unassigned</t>
  </si>
  <si>
    <t>USER CUSTOMIZABLE INPATIENT PROCEDURES</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</si>
  <si>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</si>
  <si>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</si>
  <si>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</si>
  <si>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</si>
  <si>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</si>
  <si>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</si>
  <si>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</si>
  <si>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</si>
  <si>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</si>
  <si>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</si>
  <si>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</si>
  <si>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</si>
  <si>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</si>
  <si>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</si>
  <si>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</si>
  <si>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</si>
  <si>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</si>
  <si>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</si>
  <si>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</si>
  <si>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</si>
  <si>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</si>
  <si>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DURABLE MEDICAL EQUIPMENT - OXYGEN AND RELATED EQUIPMENT</t>
  </si>
  <si>
    <t>AMBULANCE SERVICES</t>
  </si>
  <si>
    <t>USER DEFINED 340B DRUGS</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</si>
  <si>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</si>
  <si>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</si>
  <si>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</si>
  <si>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</si>
  <si>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</si>
  <si>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</si>
  <si>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</si>
  <si>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</si>
  <si>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NONINVASIVE VENTILATION SUPPORT</t>
  </si>
  <si>
    <t>MINOR MUSCULOSKELETAL PROCEDURES</t>
  </si>
  <si>
    <t>LEVEL I BLOOD PRODUCTS</t>
  </si>
  <si>
    <t>LEVEL II BLOOD PRODUCTS</t>
  </si>
  <si>
    <t>INGUINAL, FEMORAL AND UMBILICAL HERNIA REPAIR</t>
  </si>
  <si>
    <t>ABDOMINAL HERNIA REPAIR</t>
  </si>
  <si>
    <t>TRANSPLANT PROCEDURES</t>
  </si>
  <si>
    <t>EMERGING TECHNOLOGY PROCEDURES</t>
  </si>
  <si>
    <t>LEVEL I OPIOID TREATMENT PROGRAM SERVICES</t>
  </si>
  <si>
    <t>LEVEL II OPIOID TREATMENT PROGRAM SERVICES</t>
  </si>
  <si>
    <t>EAPG Service Line</t>
  </si>
  <si>
    <t>General Surgery</t>
  </si>
  <si>
    <t>General Medicine</t>
  </si>
  <si>
    <t>Orthopedic Surgery</t>
  </si>
  <si>
    <t>Orthopedics</t>
  </si>
  <si>
    <t>Vascular Surgery</t>
  </si>
  <si>
    <t>Pulmonary</t>
  </si>
  <si>
    <t>Otolaryngology Surgery</t>
  </si>
  <si>
    <t>Cardiothoracic Surgery</t>
  </si>
  <si>
    <t>Interventional Cardiology</t>
  </si>
  <si>
    <t>Interventional Radiology</t>
  </si>
  <si>
    <t>Cardiology</t>
  </si>
  <si>
    <t>Ancillary Services</t>
  </si>
  <si>
    <t>Hematology</t>
  </si>
  <si>
    <t>Gastroenterology</t>
  </si>
  <si>
    <t>Ophthalmology</t>
  </si>
  <si>
    <t>Urology</t>
  </si>
  <si>
    <t>Urological Surgery</t>
  </si>
  <si>
    <t>Nephrology</t>
  </si>
  <si>
    <t>Dermatology</t>
  </si>
  <si>
    <t>Obstetrics</t>
  </si>
  <si>
    <t>Gynecological Surgery</t>
  </si>
  <si>
    <t>Neurology</t>
  </si>
  <si>
    <t>Behavioral Health</t>
  </si>
  <si>
    <t>Neurological Surgery</t>
  </si>
  <si>
    <t>Oral and Maxillofacial Surgery</t>
  </si>
  <si>
    <t>Otolaryngology</t>
  </si>
  <si>
    <t>Ophthalmology Surgery</t>
  </si>
  <si>
    <t>Therapeutic Radiology</t>
  </si>
  <si>
    <t>Diagnostic Radiology</t>
  </si>
  <si>
    <t>Preventive Care</t>
  </si>
  <si>
    <t>Diagnostic Nuclear Medicine</t>
  </si>
  <si>
    <t>Dental</t>
  </si>
  <si>
    <t>Gynecology</t>
  </si>
  <si>
    <t>Chemotherapy and Pharmacotherapy</t>
  </si>
  <si>
    <t>DME and Supplies</t>
  </si>
  <si>
    <t>Infectious Disease</t>
  </si>
  <si>
    <t>Oncology</t>
  </si>
  <si>
    <t>Rheumatology</t>
  </si>
  <si>
    <t>Pain Management</t>
  </si>
  <si>
    <t>Endocrinology</t>
  </si>
  <si>
    <t>Neonatology</t>
  </si>
  <si>
    <t>Substance Abuse</t>
  </si>
  <si>
    <t>Ambulance</t>
  </si>
  <si>
    <t>Transplant Procedures</t>
  </si>
  <si>
    <t>Line Number</t>
  </si>
  <si>
    <t>EAPG Code
(5 Digits)</t>
  </si>
  <si>
    <t>CALCULATOR VALUES ARE FOR PURPOSES OF ILLUSTRATION ONLY.</t>
  </si>
  <si>
    <t>Repeat Ancillary Discounting Flag</t>
  </si>
  <si>
    <t>Bilateral Adjustment Flag</t>
  </si>
  <si>
    <t>Column C</t>
  </si>
  <si>
    <t>Column D</t>
  </si>
  <si>
    <t>EAPG Payment Calculator Version:</t>
  </si>
  <si>
    <t>Table of Contents</t>
  </si>
  <si>
    <t>EAPG Table</t>
  </si>
  <si>
    <t>Provider Table</t>
  </si>
  <si>
    <t>The "EAPG Table" worksheet contains a list of the EAPG codes, descriptions, categorizations, and associated payment system parameters.</t>
  </si>
  <si>
    <t>3M™ EAPG Weight</t>
  </si>
  <si>
    <t>The "Calculator Instructions" worksheet provides detailed instructions for using the EAPG Payment Calculator, as well as supplemental documentation for certain values reported in the "Interactive EAPG Calculator" worksheet.</t>
  </si>
  <si>
    <t>General Instructions</t>
  </si>
  <si>
    <t>Preliminary Allowed</t>
  </si>
  <si>
    <t>THIS CALCULATOR IS PROVIDED FOR PURPOSES OF ILLUSTRATION ONLY</t>
  </si>
  <si>
    <t>Final EAPG Allowed</t>
  </si>
  <si>
    <t>EAPG Information and Payment System Parameters</t>
  </si>
  <si>
    <t>Is this Service Covered and Paid via EAPG?</t>
  </si>
  <si>
    <t>EAPG Payment Calculation</t>
  </si>
  <si>
    <t>When using this calculator, the user must specify whether each service is covered and qualifies for EAPG-based payment.</t>
  </si>
  <si>
    <t>Provider Information and Payment System Parameters</t>
  </si>
  <si>
    <t>PROVIDER INFORMATION AND PAYMENT SYSTEM PARAMETERS</t>
  </si>
  <si>
    <t>Repeat Ancillary Procedure Adjustment</t>
  </si>
  <si>
    <t>Bilateral Adjustment</t>
  </si>
  <si>
    <t>Indicates a value to be input by the user</t>
  </si>
  <si>
    <t>Calculator Instructions and Supplemental Information</t>
  </si>
  <si>
    <t>Wisconsin Medicaid EAPG Payment Calculator</t>
  </si>
  <si>
    <t>NPI</t>
  </si>
  <si>
    <t>Medicaid ID</t>
  </si>
  <si>
    <t>RY 2022, Effective 01/01/2022</t>
  </si>
  <si>
    <t>Wisconsin Medicaid EAPG Pricing Calculator</t>
  </si>
  <si>
    <t>Amery Regional Medical Center</t>
  </si>
  <si>
    <t>Ascension - All Saints</t>
  </si>
  <si>
    <t>Ascension - St. Francis Hospital</t>
  </si>
  <si>
    <t>Ascension Calumet Hospital</t>
  </si>
  <si>
    <t>Ascension Columbia St. Mary's - Ozaukee</t>
  </si>
  <si>
    <t>Ascension Columbia St. Mary's Hospital - Milw.</t>
  </si>
  <si>
    <t>Ascension Eagle River Hospital</t>
  </si>
  <si>
    <t>Ascension Good Samaritan Hospital</t>
  </si>
  <si>
    <t>Ascension NE Wis. - St Elizabeth</t>
  </si>
  <si>
    <t>Ascension NE Wisconsin - Mercy Campus</t>
  </si>
  <si>
    <t>Ascension Our Lady of Victory Hospital</t>
  </si>
  <si>
    <t>Ascension Sacred Heart - St Mary's</t>
  </si>
  <si>
    <t>Ascension Sacred Heart - St. Mary's Hospital</t>
  </si>
  <si>
    <t>Ascension SE Wisconsin - Elmbrook</t>
  </si>
  <si>
    <t>Ascension SE Wisconsin - St. Joseph's</t>
  </si>
  <si>
    <t>Ascension SE Wisconsin Hospital - Franklin Campus</t>
  </si>
  <si>
    <t>Ascension St Michael's Hospital</t>
  </si>
  <si>
    <t>Aspirus Langlade Memorial Hospital</t>
  </si>
  <si>
    <t>Aspirus Medford Hospital and Clinics</t>
  </si>
  <si>
    <t>Aspirus Riverview Hospital and Clinics, Inc</t>
  </si>
  <si>
    <t>Aspirus Wausau Hospital</t>
  </si>
  <si>
    <t>Aurora BayCare Medical Center</t>
  </si>
  <si>
    <t>Aurora Lakeland Medical Center</t>
  </si>
  <si>
    <t>Aurora Medical Center - Bay Area</t>
  </si>
  <si>
    <t>Aurora Medical Center - Grafton LLC</t>
  </si>
  <si>
    <t>Aurora Medical Center - Kenosha</t>
  </si>
  <si>
    <t>Aurora Medical Center in Summit</t>
  </si>
  <si>
    <t>Aurora Medical Center of Manitowoc Co Inc</t>
  </si>
  <si>
    <t>Aurora Medical Center of Oshkosh</t>
  </si>
  <si>
    <t>Aurora Medical Center of Washington County Inc</t>
  </si>
  <si>
    <t>Aurora Memorial Hospital - Burlington</t>
  </si>
  <si>
    <t>Aurora Psychiatric Hospital Inc</t>
  </si>
  <si>
    <t>Aurora Sheboygan Memorial Medical Center</t>
  </si>
  <si>
    <t>Aurora Sinai Medical Center Inc</t>
  </si>
  <si>
    <t>Aurora St Luke's Medical Center</t>
  </si>
  <si>
    <t>Aurora St. Luke's South Shore</t>
  </si>
  <si>
    <t>Aurora West Allis Med. Ctr</t>
  </si>
  <si>
    <t>Beaver Dam Community Hospitals Inc</t>
  </si>
  <si>
    <t>Bellin Health Oconto Hospital</t>
  </si>
  <si>
    <t>Bellin Memorial Hospital</t>
  </si>
  <si>
    <t>Bellin Psychiatric Center</t>
  </si>
  <si>
    <t>Beloit Memorial Hospital Inc</t>
  </si>
  <si>
    <t>Black River Memorial Hospital</t>
  </si>
  <si>
    <t>Boscobel Area Health Care</t>
  </si>
  <si>
    <t>Burnett Medical Center Inc</t>
  </si>
  <si>
    <t>Children's Health Care - Minneapolis</t>
  </si>
  <si>
    <t>Children's Health Care - St. Paul</t>
  </si>
  <si>
    <t>Children's Hospital of Wisconsin</t>
  </si>
  <si>
    <t>Children's Hospital of Wisconsin - Fox Valley</t>
  </si>
  <si>
    <t>Chippewa Valley Hospital</t>
  </si>
  <si>
    <t>Community Memorial Hospital</t>
  </si>
  <si>
    <t>Crossing Rivers Health</t>
  </si>
  <si>
    <t>Cumberland Memorial Hospital</t>
  </si>
  <si>
    <t>Dickinson County Memorial</t>
  </si>
  <si>
    <t>Divine Savior Healthcare Inc</t>
  </si>
  <si>
    <t>Door County Memorial Hospital</t>
  </si>
  <si>
    <t>Edgerton Hospital and Health Services</t>
  </si>
  <si>
    <t>Fairview University</t>
  </si>
  <si>
    <t>Flambeau Hospital Inc</t>
  </si>
  <si>
    <t>Fond du Lac County Health Care Center</t>
  </si>
  <si>
    <t>Fort HealthCare</t>
  </si>
  <si>
    <t>Froedtert Memorial Lutheran Hospital</t>
  </si>
  <si>
    <t>Froedtert South</t>
  </si>
  <si>
    <t>Grant Regional Health Center Inc</t>
  </si>
  <si>
    <t>Gundersen Lutheran Medical Center</t>
  </si>
  <si>
    <t>Gundersen Tri-County Hospital and Clinics</t>
  </si>
  <si>
    <t>Gunderson Moundview Memorial Hospital</t>
  </si>
  <si>
    <t>Hayward Area Memorial Hospital</t>
  </si>
  <si>
    <t>Holy Family Memorial Medical Center</t>
  </si>
  <si>
    <t>Howard Young Medical Center Inc</t>
  </si>
  <si>
    <t>Hudson Hospital</t>
  </si>
  <si>
    <t>Indianhead Medical Center Shell Lake Inc</t>
  </si>
  <si>
    <t>Lakeview Memorial</t>
  </si>
  <si>
    <t>Marshfield Clinic Health System - Lakeview Med. Ctr.</t>
  </si>
  <si>
    <t>Marshfield Med. Ctr. - Eau Claire</t>
  </si>
  <si>
    <t>Marshfield Med. Ctr. - Ladysmith</t>
  </si>
  <si>
    <t>Marshfield Med. Ctr. - Marshfield</t>
  </si>
  <si>
    <t>Marshfield Medical Center - Weston</t>
  </si>
  <si>
    <t>Mayo Clinic Health System - Chippewa Valley</t>
  </si>
  <si>
    <t>Mayo Clinic Health System - Oakridge</t>
  </si>
  <si>
    <t>Mayo Clinic Health System-Eau Claire</t>
  </si>
  <si>
    <t>Mayo Clinic Health System-Franciscan Health Care in Sparta</t>
  </si>
  <si>
    <t>Mayo Clinic Health System-Franciscan Healthcare</t>
  </si>
  <si>
    <t>Mayo Clinic Health System-Northland</t>
  </si>
  <si>
    <t>Mayo Clinic Health System-Red Cedar</t>
  </si>
  <si>
    <t>Memorial Hospital Inc</t>
  </si>
  <si>
    <t>Memorial Hospital of Lafayette County</t>
  </si>
  <si>
    <t>Memorial Medical Center</t>
  </si>
  <si>
    <t>Mercy Health System Corporation</t>
  </si>
  <si>
    <t>Mercy Walworth Hospital and Med Center</t>
  </si>
  <si>
    <t>Meriter Hospital Inc</t>
  </si>
  <si>
    <t>Midwest Orthopedic Specialty Hospital, LLC</t>
  </si>
  <si>
    <t>Mile Bluff Medical Center</t>
  </si>
  <si>
    <t>Milwaukee County Behavioral Health</t>
  </si>
  <si>
    <t>Monroe Clinic</t>
  </si>
  <si>
    <t>North Central Health Care Facilities</t>
  </si>
  <si>
    <t>Oakleaf Surgical Hospital</t>
  </si>
  <si>
    <t>Oconomowoc Memorial Hospital</t>
  </si>
  <si>
    <t>Orthopaedic Hospital of Wisconsin - Glendale</t>
  </si>
  <si>
    <t>Osceola Medical Center</t>
  </si>
  <si>
    <t>Prairie Ridge Health</t>
  </si>
  <si>
    <t>Reedsburg Area Medical Center</t>
  </si>
  <si>
    <t>Regions Hospital</t>
  </si>
  <si>
    <t>Richland Hospital Inc</t>
  </si>
  <si>
    <t>Ripon Medical Center</t>
  </si>
  <si>
    <t>River Falls Area Hospital</t>
  </si>
  <si>
    <t>Rockford Memorial Hospital</t>
  </si>
  <si>
    <t>Rogers Memorial Hospital - Oconomowoc</t>
  </si>
  <si>
    <t>Sacred Heart Hospital</t>
  </si>
  <si>
    <t>Sauk Prairie Memorial Hospital</t>
  </si>
  <si>
    <t>Southwest Health Center Inc</t>
  </si>
  <si>
    <t>Spooner Health</t>
  </si>
  <si>
    <t>St Agnes Hospital</t>
  </si>
  <si>
    <t>St Clare Hospital and Health Services</t>
  </si>
  <si>
    <t>St Clare Memorial Hospital</t>
  </si>
  <si>
    <t>St Croix Regional Medical Center</t>
  </si>
  <si>
    <t>St Joseph's Community Health Services Inc</t>
  </si>
  <si>
    <t>St Joseph's Community Hospital</t>
  </si>
  <si>
    <t>St Joseph's Hospital</t>
  </si>
  <si>
    <t>St Marys Hospital Medical Center</t>
  </si>
  <si>
    <t>St Mary's Hospital Medical Center</t>
  </si>
  <si>
    <t>St Mary's Hospital of Superior</t>
  </si>
  <si>
    <t>St Nicholas Hospital</t>
  </si>
  <si>
    <t>St Vincent Hospital</t>
  </si>
  <si>
    <t>St. Luke's</t>
  </si>
  <si>
    <t>St. Mary's</t>
  </si>
  <si>
    <t>St. Mary's Hospital</t>
  </si>
  <si>
    <t>St. Mary's Medical Center</t>
  </si>
  <si>
    <t xml:space="preserve">St. Vincent Hospital-Libertas </t>
  </si>
  <si>
    <t>Stoughton Hospital Association</t>
  </si>
  <si>
    <t>ThedaCare Medical Center - Appleton</t>
  </si>
  <si>
    <t>ThedaCare Medical Center - Berlin</t>
  </si>
  <si>
    <t>ThedaCare Medical Center - Neenah</t>
  </si>
  <si>
    <t>ThedaCare Medical Center - New London</t>
  </si>
  <si>
    <t>ThedaCare Medical Center - Shawano</t>
  </si>
  <si>
    <t>ThedaCare Medical Center - Waupaca</t>
  </si>
  <si>
    <t>ThedaCare Medical Center - Wild Rose</t>
  </si>
  <si>
    <t>Tomah Memorial Hospital Inc</t>
  </si>
  <si>
    <t>United Hospital</t>
  </si>
  <si>
    <t>University of WI Hospital and Clinics Authority</t>
  </si>
  <si>
    <t>Upland Hills Health Inc</t>
  </si>
  <si>
    <t>Vernon Memorial Hospital</t>
  </si>
  <si>
    <t>Watertown Regional Med Ctr</t>
  </si>
  <si>
    <t>Waukesha Memorial Hospital Inc</t>
  </si>
  <si>
    <t>Waupun Memorial Hospital</t>
  </si>
  <si>
    <t>Western Wis. Health</t>
  </si>
  <si>
    <t>Westfields Hospital</t>
  </si>
  <si>
    <t>Willow Creek Behavioral Health</t>
  </si>
  <si>
    <t>SHOULDER AND UPPER ARM PROCEDURES</t>
  </si>
  <si>
    <t>PELVIS, FEMUR AND UPPER LEG PROCEDURES</t>
  </si>
  <si>
    <t>PULMONARY REHABILITATION</t>
  </si>
  <si>
    <t>LEVEL I BLOOD AND BLOOD PRODUCT EXCHANGE</t>
  </si>
  <si>
    <t>LEVEL II BLOOD AND BLOOD PRODUCT EXCHANGE</t>
  </si>
  <si>
    <t>LEVEL I NERVE PROCEDURE W OR W/O NEUROLOGICAL DEVICE</t>
  </si>
  <si>
    <t>LEVEL II NERVE PROCEDURE W OR W/O NEUROLOGICAL DEVICE</t>
  </si>
  <si>
    <t>LEVEL III NERVE PROCEDURE W OR W/O NEUROLOGICAL DEVICE</t>
  </si>
  <si>
    <t>LEVEL IV NERVE PROCEDURE W OR W/O NEUROLOGICAL DEVICE</t>
  </si>
  <si>
    <t>INTRACRANIAL AND OTHER NEUROSURGICAL PROCEDURES</t>
  </si>
  <si>
    <t>MINOR AUDIOMETRIC TESTS AND SCREENING SERVICES</t>
  </si>
  <si>
    <t>OPHTHALMOLOGICAL TESTS AND PROCEDURES</t>
  </si>
  <si>
    <t>CATARACT PROCEDURES</t>
  </si>
  <si>
    <t>LEVEL I ANTERIOR SEGMENT EYE PROCEDURES</t>
  </si>
  <si>
    <t>LEVEL II ANTERIOR SEGMENT EYE PROCEDURES</t>
  </si>
  <si>
    <t>LEVEL I POSTERIOR SEGMENT EYE PROCEDURES</t>
  </si>
  <si>
    <t>LEVEL II POSTERIOR SEGMENT EYE PROCEDURES</t>
  </si>
  <si>
    <t>STRABISMUS AND MUSCLE EYE PROCEDURES</t>
  </si>
  <si>
    <t>LEVEL II REPAIR AND PLASTIC PROCEDURES OF EYE</t>
  </si>
  <si>
    <t>LEVEL II ANCLLARY THERAPEUTIC SERVICES</t>
  </si>
  <si>
    <t>MAMMOGRAPHY &amp; OTHER RELATED PROCEDURES</t>
  </si>
  <si>
    <t>DEVELOPMENTAL &amp; NEUROPSYCHOLOGICAL TESTING</t>
  </si>
  <si>
    <t>MEDICATION ADMINISTRATION &amp; OBSERVATION</t>
  </si>
  <si>
    <t>BEHAVIORAL HEATLH ASSESSMENT</t>
  </si>
  <si>
    <t>LEVEL I  ADJUNCTIVE GENERAL DENTAL SERVICES</t>
  </si>
  <si>
    <t>LEVEL I DENTAL FILM</t>
  </si>
  <si>
    <t>LEVEL II DENTAL FILM</t>
  </si>
  <si>
    <t>MINOR PULMONARY TESTS AND SERVICES</t>
  </si>
  <si>
    <t>MINOR OPHTHALMOLOGICAL INJECTION, SCRAPING AND TESTS</t>
  </si>
  <si>
    <t>ELECTRONIC ANALYSIS FOR PACEMAKERS AND OTHER DEVICES</t>
  </si>
  <si>
    <t>LEVEL I RADIATION TREATMENT PREPARATION &amp; PLANNING</t>
  </si>
  <si>
    <t>LEVEL II RADIATION TREATMENT PREPARATION &amp; PLANNING</t>
  </si>
  <si>
    <t>LEVEL III RADIATION TREATMENT PREPARATION &amp; PLANNING</t>
  </si>
  <si>
    <t>PERIPHERAL AND CRANIAL NERVE DIAGNOSES</t>
  </si>
  <si>
    <t>NONTRAUMATIC STUPOR &amp; COMA</t>
  </si>
  <si>
    <t>HEAD TRAUMA</t>
  </si>
  <si>
    <t>VERTIGINOUS DIAGNOSES EXCEPT FOR BENIGN VERTIGO</t>
  </si>
  <si>
    <t>INFECTIONS OF UPPER RESPIRATORY TRACT &amp; OTITIS MEDIA</t>
  </si>
  <si>
    <t>GASTROINTESTINAL HEMORRHAGE DIAGNOSES</t>
  </si>
  <si>
    <t>MALIGNANCY OF HEPATOBILIARY SYSTEM &amp; PANCREAS</t>
  </si>
  <si>
    <t>OTHER MAJOR LIVER DIAGNOSES</t>
  </si>
  <si>
    <t>FRACTURES, DISLOCATIONS, SPRAINS, OTHER INJURIES OF THE SHOULDER AND UPPER ARM</t>
  </si>
  <si>
    <t>FRACTURES, DISLOCATIONS &amp; OTHER INJURIES OF THE NECK, UPPER BACK AND CHEST</t>
  </si>
  <si>
    <t>PAIN</t>
  </si>
  <si>
    <t>DIABETES WITH OTHER MANIFESTATIONS &amp; COMPLICATIONS</t>
  </si>
  <si>
    <t>RENAL FAILURE</t>
  </si>
  <si>
    <t>OTHER KIDNEY AND URINARY TRACT DIAGNOSES, SIGNS &amp; SYMPTOMS</t>
  </si>
  <si>
    <t>POST-OPERATIVE, POST-TRAUMATIC, OTHER DEVICE INFECTIONS AND COMPLICATIONS</t>
  </si>
  <si>
    <t>FEVER</t>
  </si>
  <si>
    <t>POISONING OF MEDICINAL AGENTS</t>
  </si>
  <si>
    <t>EXTENSIVE 3RD DEGREE OR FULL THICKNESS BURNS W/O SKIN GRAFT</t>
  </si>
  <si>
    <t>PARTIAL THICKNESS BURNS W OR W/O SKIN GRAFT</t>
  </si>
  <si>
    <t>CAH</t>
  </si>
  <si>
    <t>AH</t>
  </si>
  <si>
    <t>PSYCH</t>
  </si>
  <si>
    <t>Payment Percentage</t>
  </si>
  <si>
    <t>Yes</t>
  </si>
  <si>
    <t>2</t>
  </si>
  <si>
    <t>1</t>
  </si>
  <si>
    <t>3</t>
  </si>
  <si>
    <t>25</t>
  </si>
  <si>
    <t>4</t>
  </si>
  <si>
    <t>23</t>
  </si>
  <si>
    <t>59</t>
  </si>
  <si>
    <t>24</t>
  </si>
  <si>
    <t>22</t>
  </si>
  <si>
    <t>5</t>
  </si>
  <si>
    <t>66</t>
  </si>
  <si>
    <t>76</t>
  </si>
  <si>
    <t>18</t>
  </si>
  <si>
    <t>50</t>
  </si>
  <si>
    <t>8</t>
  </si>
  <si>
    <t>10</t>
  </si>
  <si>
    <t>15</t>
  </si>
  <si>
    <t>7</t>
  </si>
  <si>
    <t>16</t>
  </si>
  <si>
    <t>14</t>
  </si>
  <si>
    <t>6</t>
  </si>
  <si>
    <t>70</t>
  </si>
  <si>
    <t>12</t>
  </si>
  <si>
    <t>48</t>
  </si>
  <si>
    <t>33</t>
  </si>
  <si>
    <t>11</t>
  </si>
  <si>
    <t>30</t>
  </si>
  <si>
    <t>27</t>
  </si>
  <si>
    <t>38</t>
  </si>
  <si>
    <t>20</t>
  </si>
  <si>
    <t>17</t>
  </si>
  <si>
    <t>28</t>
  </si>
  <si>
    <t>13</t>
  </si>
  <si>
    <t>60</t>
  </si>
  <si>
    <t>45</t>
  </si>
  <si>
    <t>47</t>
  </si>
  <si>
    <t>65</t>
  </si>
  <si>
    <t>62</t>
  </si>
  <si>
    <t>9</t>
  </si>
  <si>
    <t>42</t>
  </si>
  <si>
    <t>46</t>
  </si>
  <si>
    <t>21</t>
  </si>
  <si>
    <t>73</t>
  </si>
  <si>
    <t>36</t>
  </si>
  <si>
    <t>75</t>
  </si>
  <si>
    <t>51</t>
  </si>
  <si>
    <t>55</t>
  </si>
  <si>
    <t>52</t>
  </si>
  <si>
    <t>43</t>
  </si>
  <si>
    <t>26</t>
  </si>
  <si>
    <t>77</t>
  </si>
  <si>
    <t>32</t>
  </si>
  <si>
    <t>67</t>
  </si>
  <si>
    <t>39</t>
  </si>
  <si>
    <t>61</t>
  </si>
  <si>
    <t>29</t>
  </si>
  <si>
    <t>71</t>
  </si>
  <si>
    <t>72</t>
  </si>
  <si>
    <t>44</t>
  </si>
  <si>
    <t>31</t>
  </si>
  <si>
    <t>64</t>
  </si>
  <si>
    <t>49</t>
  </si>
  <si>
    <t>54</t>
  </si>
  <si>
    <t>58</t>
  </si>
  <si>
    <t>19</t>
  </si>
  <si>
    <t>69</t>
  </si>
  <si>
    <t>74</t>
  </si>
  <si>
    <t>35</t>
  </si>
  <si>
    <t>56</t>
  </si>
  <si>
    <t>63</t>
  </si>
  <si>
    <t>68</t>
  </si>
  <si>
    <t>99</t>
  </si>
  <si>
    <t>53</t>
  </si>
  <si>
    <t>57</t>
  </si>
  <si>
    <t>EAPG Type</t>
  </si>
  <si>
    <t>EAPG Type Description</t>
  </si>
  <si>
    <t>EAPG Category</t>
  </si>
  <si>
    <t>EAPG Category Description</t>
  </si>
  <si>
    <t>EAPG Service Line Description</t>
  </si>
  <si>
    <t>Diagnostic or Therapeutic Proc</t>
  </si>
  <si>
    <t>Skin and integumentary system procedures</t>
  </si>
  <si>
    <t>Ancillary</t>
  </si>
  <si>
    <t>Significant Procedure</t>
  </si>
  <si>
    <t>Breast procedures</t>
  </si>
  <si>
    <t>Musculoskeletal system procedures</t>
  </si>
  <si>
    <t>Cardiovascular procedures</t>
  </si>
  <si>
    <t>Pulmonary procedures</t>
  </si>
  <si>
    <t>Thoracic and chest procedures</t>
  </si>
  <si>
    <t>Gastrointestinal system procedures</t>
  </si>
  <si>
    <t>Radiologic Procedure</t>
  </si>
  <si>
    <t>Physical Therapy &amp; Rehab</t>
  </si>
  <si>
    <t>Incidental</t>
  </si>
  <si>
    <t>Incidental procedures and services</t>
  </si>
  <si>
    <t>Hepatobiliary procedures</t>
  </si>
  <si>
    <t>Other ancillary tests and procedures</t>
  </si>
  <si>
    <t>Hematologic, lymphatic, and endocrine procedures</t>
  </si>
  <si>
    <t>Ophthalmologic system procedures</t>
  </si>
  <si>
    <t>Genitourinary system procedures</t>
  </si>
  <si>
    <t>Male Reproductive system procedures</t>
  </si>
  <si>
    <t>Obstetric procedures</t>
  </si>
  <si>
    <t>Female Reproductive system procedures</t>
  </si>
  <si>
    <t>Neurologic system procedures</t>
  </si>
  <si>
    <t>Otolaryngologic system procedures</t>
  </si>
  <si>
    <t>Drug</t>
  </si>
  <si>
    <t>Radiation Therapy</t>
  </si>
  <si>
    <t>Case Management</t>
  </si>
  <si>
    <t>Radiologic procedures</t>
  </si>
  <si>
    <t>Radiology</t>
  </si>
  <si>
    <t>Behavioral Health &amp; Counseling</t>
  </si>
  <si>
    <t>Behavioral health illnesses and substance abuse therapies</t>
  </si>
  <si>
    <t>Per Diem</t>
  </si>
  <si>
    <t>Nuclear Medicine</t>
  </si>
  <si>
    <t>Dental procedures</t>
  </si>
  <si>
    <t>Dental Procedure</t>
  </si>
  <si>
    <t>Chemotherapy and other drugs</t>
  </si>
  <si>
    <t>DME</t>
  </si>
  <si>
    <t>Medical Visit</t>
  </si>
  <si>
    <t>Major signs, symptoms and findings</t>
  </si>
  <si>
    <t>Diseases and disorders of the nervous system</t>
  </si>
  <si>
    <t>Diseases and disorders of the circulatory system</t>
  </si>
  <si>
    <t>Diseases and disorders of the eye</t>
  </si>
  <si>
    <t>Ear, nose, mouth, throat and craniofacial diseases and disorders</t>
  </si>
  <si>
    <t>Diseases and disorders of the respiratory system</t>
  </si>
  <si>
    <t>Rehabilitation, aftercare, other factors influencing health status and other health services</t>
  </si>
  <si>
    <t>Diseases and disorders of the skin, subcutaneous tissue and breast</t>
  </si>
  <si>
    <t>Diseases and disorders of the digestive system</t>
  </si>
  <si>
    <t>Diseases and disorders of the hepatobiliary system and pancreas</t>
  </si>
  <si>
    <t>Diseases and disorders of the musculoskeletal system and connective tissue</t>
  </si>
  <si>
    <t>Endocrine, nutritional and metabolic diseases and disorders</t>
  </si>
  <si>
    <t>Diabetes Mellitus</t>
  </si>
  <si>
    <t>Diseases and disorders of the kidney and urinary tract</t>
  </si>
  <si>
    <t>Diseases and disorders of the male reproductive system</t>
  </si>
  <si>
    <t>Diseases and disorders of the female reproductive system</t>
  </si>
  <si>
    <t>Pregnancy, childbirth and the puerperium</t>
  </si>
  <si>
    <t>Neonates</t>
  </si>
  <si>
    <t>Diseases and disorders of blood, blood forming organs and immunologic disorders</t>
  </si>
  <si>
    <t>Lymphatic, hematopoietic, other malignancies, chemotherapy and radiotherapy</t>
  </si>
  <si>
    <t>Infectious and parasitic diseases, systemic or unspecified sites</t>
  </si>
  <si>
    <t>Behavioral health diseases and disorders</t>
  </si>
  <si>
    <t>Poisonings, toxic effects, other injuries and other complications of treatment</t>
  </si>
  <si>
    <t>Alcohol/drug use and alcohol/drug induced organic behavioral health disorders</t>
  </si>
  <si>
    <t>Preventive Medicine Services</t>
  </si>
  <si>
    <t>Human immunodeficiency virus infections</t>
  </si>
  <si>
    <t>No APG assigned</t>
  </si>
  <si>
    <t>Blood products</t>
  </si>
  <si>
    <t>Transplant procedures</t>
  </si>
  <si>
    <t>Other diagnostic or therapeutic procedures</t>
  </si>
  <si>
    <t>Procedure Packaging Flag</t>
  </si>
  <si>
    <t>Procedure Packaging Adjustment</t>
  </si>
  <si>
    <t>Packaged Ancillary Service</t>
  </si>
  <si>
    <t>Obs. Package Check</t>
  </si>
  <si>
    <t>Anc. Package Check</t>
  </si>
  <si>
    <t>Visit ID</t>
  </si>
  <si>
    <t>Obs. Repeat Packaging</t>
  </si>
  <si>
    <t xml:space="preserve">Wisconsin Department 
</t>
  </si>
  <si>
    <t>Column AA</t>
  </si>
  <si>
    <t>Column Z</t>
  </si>
  <si>
    <t>Cell Reference</t>
  </si>
  <si>
    <t>Field</t>
  </si>
  <si>
    <t>Column G</t>
  </si>
  <si>
    <t>Column H</t>
  </si>
  <si>
    <t>Ascension Sacred Heart Rehabilitation Institute</t>
  </si>
  <si>
    <t>1508920356</t>
  </si>
  <si>
    <t>Aspirus Stevens Point Hospital</t>
  </si>
  <si>
    <t>Froedtert Community Hospital - New Berlin</t>
  </si>
  <si>
    <t>Froedtert Community Hospital - Pewaukee</t>
  </si>
  <si>
    <t>Marshfield Med. Ctr. - Minocqua</t>
  </si>
  <si>
    <t>The Repeat Ancillary Procedure Adjustment is applied when there are multiple lines that have EAPG Type 4, and the given claim line does not have EAPG Code 450. If the Repeat Ancillary Procedure Discounting Flag is "Yes", then the given claim line will receive a multiplicative adjustment of 0.25 or 0.5, depending on the number of claim lines within a given visit meeting this criteria. Otherwise, no adjustment will be made.</t>
  </si>
  <si>
    <t>If the user determines that the outpatient service is not covered or paid via EAPG then the final EAPG allowed is $0. Otherwise, the final EAPG allowed is calculated by multiplying the Preliminary Allowed by the Payment Percentage.</t>
  </si>
  <si>
    <t>EAPG Packaging and Discounting Flags</t>
  </si>
  <si>
    <t>EAPG Packaging and Discounting Adjustments</t>
  </si>
  <si>
    <t>Subject to Ancillary Service Packaging</t>
  </si>
  <si>
    <t>E10</t>
  </si>
  <si>
    <t>E11</t>
  </si>
  <si>
    <t>E12</t>
  </si>
  <si>
    <t>E13</t>
  </si>
  <si>
    <t>Column I</t>
  </si>
  <si>
    <t>Column J</t>
  </si>
  <si>
    <t>Column N &amp; V</t>
  </si>
  <si>
    <t>This spreadsheet is designed to enable interested parties to predict payment under an Enhanced Ambulatory Payment Groups (EAPG) payment method for outpatient fee-for-service (FFS) visits covered by Wisconsin Medicaid. This version of the Wisconsin Medicaid EAPG Pricing Calculator applies to outpatient hospital visits from January 1, 2022 through December 31, 2022.</t>
  </si>
  <si>
    <t xml:space="preserve">Enter the 5-digit number containing the v3.16 EAPG code from the EAPG grouper output. </t>
  </si>
  <si>
    <t>The Procedure Packaging Adjustment is applied based on Wisconsin Medicaid EAPG grouper logic. If the Procedure Packaging Adjustment Flag is "Yes" then the given claim line will receive a multiplicative adjustment of 0. Otherwise, no adjustment will be made.</t>
  </si>
  <si>
    <t>OOS</t>
  </si>
  <si>
    <t>Out-of-state non-Major Border Hospital</t>
  </si>
  <si>
    <t>Enter based on the Visit ID from the EAPG grouper output. Used to determine the unique visits within a claim, which impacts the payment discounting adjustments. The field must be a whole number between 1 and 999.</t>
  </si>
  <si>
    <t>Enter based on the Bilateral Adjustment from the EAPG grouper output. Used in payment discounting adjustments. Enter either a “Yes” or “No”.</t>
  </si>
  <si>
    <t>Claim Header Covered EAPG Service Allowed Amount</t>
  </si>
  <si>
    <t>E14</t>
  </si>
  <si>
    <t>522005</t>
  </si>
  <si>
    <t>Lakeview Specialty Hospital &amp; Rehab Center</t>
  </si>
  <si>
    <t>LTAC</t>
  </si>
  <si>
    <t>522008</t>
  </si>
  <si>
    <t>Select Specialty Hospital-Madison</t>
  </si>
  <si>
    <t>522006</t>
  </si>
  <si>
    <t>Select Specialty Hospital-Milwaukee</t>
  </si>
  <si>
    <t>524014</t>
  </si>
  <si>
    <t>Brown County Community Treatment Center</t>
  </si>
  <si>
    <t>524008</t>
  </si>
  <si>
    <t>Mendota Mental Health Institute</t>
  </si>
  <si>
    <t>524019</t>
  </si>
  <si>
    <t>Norwood Health Center</t>
  </si>
  <si>
    <t>524018</t>
  </si>
  <si>
    <t>Rogers Memorial Hospital - Brown Deer</t>
  </si>
  <si>
    <t>Rogers Memorial Hospital - Milwaukee</t>
  </si>
  <si>
    <t>524026</t>
  </si>
  <si>
    <t>Waukesha County Mental Health Center</t>
  </si>
  <si>
    <t>524002</t>
  </si>
  <si>
    <t>Winnebago Mental Health Institute</t>
  </si>
  <si>
    <t>242004</t>
  </si>
  <si>
    <t>Healtheast Bethesda Lutheran</t>
  </si>
  <si>
    <t>523027</t>
  </si>
  <si>
    <t>Rehabilitation Hospital of Wisconsin, LLC</t>
  </si>
  <si>
    <t>240019</t>
  </si>
  <si>
    <t>SMDC Medical Center aka Miller Dwan</t>
  </si>
  <si>
    <t>523028</t>
  </si>
  <si>
    <t>UW Health Rehabilitation Hospital</t>
  </si>
  <si>
    <t>143028</t>
  </si>
  <si>
    <t>Van Matre Healthsouth Rehab Hospital</t>
  </si>
  <si>
    <r>
      <t xml:space="preserve">Change History: </t>
    </r>
    <r>
      <rPr>
        <sz val="10"/>
        <rFont val="Arial"/>
        <family val="2"/>
      </rPr>
      <t>Initial Version</t>
    </r>
  </si>
  <si>
    <t xml:space="preserve">The "Interactive EAPG Calculator" worksheet is designed to allow a user to calculate payments for outpatient hospital services covered by Wisconsin Medicaid's fee-for-service program and reimbursed through Wisconsin's EAPG-based payment system, as defined in Attachment 4.19-B of Wisconsin’s Title XIX State Plan. This version of the EAPG Payment Calculator is intended to calculate payments for outpatient hospital claims with first dates of service from January 1, 2022 through December 31, 2022. This does not include outpatient max fee schedule pricing outside of the EAPG methodology. </t>
  </si>
  <si>
    <t>The calculated EAPG allowed amount for an entire claim based on user inputs. This does not include the portion of the claim allowed amount reimbursed under the outpatient max fee schedule outside of EAPGs.</t>
  </si>
  <si>
    <t>If the Bilateral Adjustment Flag is "Yes", then the  given claim line will receive a multiplicative adjustment of 1.5. Otherwise, no adjustment will be made.</t>
  </si>
  <si>
    <t>The Medicaid provider ID, limited to hospitals in the “Provider Table”. If the provider is an out-of-state non-major border hospital, enter a value of "OOS".</t>
  </si>
  <si>
    <t>The provider name, populated from the "Provider Table" worksheet based on the provider Medicaid ID entered in cell E10.</t>
  </si>
  <si>
    <t>The provider type, populated from the "Provider Table" worksheet based on the provider Medicaid ID entered in cell E10.</t>
  </si>
  <si>
    <t>Based on the EAPG code that has been entered in Column G, the EAPG description is pulled from the "EAPG Table" worksheet.</t>
  </si>
  <si>
    <t>Based on the EAPG code that has been entered in Column G, the EAPG relative weight is pulled from the "EAPG Table" worksheet.</t>
  </si>
  <si>
    <t>Based on the EAPG code that has been entered in Column G, the EAPG Type is pulled from the "EAPG Table" worksheet.</t>
  </si>
  <si>
    <t>EAPG Packaging and Discounting Flags and Adjustments</t>
  </si>
  <si>
    <t>Multiple Significant Procedure Adjustment</t>
  </si>
  <si>
    <t>The Multiple Significant Procedure Adjustment is applied when there are multiple lines within a visit that have an EAPG Type of 2. If the Multiple Significant Procedure Adjustment Flag is "Yes", then the given claim line will receive a multiplicative adjustment of 0.25 or 0.5, depending on the number of claim lines within a given visit meeting this criteria. Otherwise, no adjustment will be made.</t>
  </si>
  <si>
    <t>The preliminary EAPG allowed amount before applying the EAPG Packaging and Discounting Adjustments. This is calculated as (EAPG Weight) x (EAPG Base Rate).</t>
  </si>
  <si>
    <t>Header total EAPG service allowed:</t>
  </si>
  <si>
    <t>Multiple Significant Procedure Flag</t>
  </si>
  <si>
    <t xml:space="preserve"> of Health Services</t>
  </si>
  <si>
    <r>
      <t xml:space="preserve">For additional information about the Wisconsin Medicaid EAPG pricing method, refer to the ForwardHealth Online Handbook at </t>
    </r>
    <r>
      <rPr>
        <u/>
        <sz val="10"/>
        <color rgb="FF0000FF"/>
        <rFont val="Arial"/>
        <family val="2"/>
      </rPr>
      <t>www.forwardhealth.wi.gov/</t>
    </r>
    <r>
      <rPr>
        <sz val="10"/>
        <color theme="1"/>
        <rFont val="Arial"/>
        <family val="2"/>
      </rPr>
      <t xml:space="preserve">, the Wisconsin Medicaid State Plan (specifically Attachment 4.19-B), and the Enhanced Ambulatory Patient Grouping page on the ForwardHealth Portal at </t>
    </r>
    <r>
      <rPr>
        <u/>
        <sz val="10"/>
        <color rgb="FF0000FF"/>
        <rFont val="Arial"/>
        <family val="2"/>
      </rPr>
      <t>https://www.forwardhealth.wi.gov/WIPortal/content/html/EAPG/EAPGHome.htm.spage#.</t>
    </r>
    <r>
      <rPr>
        <sz val="10"/>
        <color theme="1"/>
        <rFont val="Arial"/>
        <family val="2"/>
      </rPr>
      <t xml:space="preserve">
Questions related to EAPG reimbursement can be submitted to </t>
    </r>
    <r>
      <rPr>
        <u/>
        <sz val="10"/>
        <color rgb="FF0000FF"/>
        <rFont val="Arial"/>
        <family val="2"/>
      </rPr>
      <t>DHSDMSBRS@dhs.wisconsin.gov</t>
    </r>
    <r>
      <rPr>
        <sz val="10"/>
        <rFont val="Arial"/>
        <family val="2"/>
      </rPr>
      <t>.</t>
    </r>
  </si>
  <si>
    <t>The EAPG base rate for the provider, populated from the "Provider Table" worksheet based on the provider Medicaid ID entered in cell E10.</t>
  </si>
  <si>
    <r>
      <t xml:space="preserve">Used to indicate if a given claim line is covered and qualifies for EAPG-based payment. User must enter "EAPG" or "Other" into this field. To determine outpatient fee schedule services carved out of the EAPG payment methodology, see the DHS outpatient hospital max fee schedule at </t>
    </r>
    <r>
      <rPr>
        <u/>
        <sz val="10"/>
        <color rgb="FF0000FF"/>
        <rFont val="Arial"/>
        <family val="2"/>
      </rPr>
      <t>https://www.forwardhealth.wi.gov/WIPortal/Subsystem/Publications/MaxFeeDownload.aspx#OutpatientHospital</t>
    </r>
    <r>
      <rPr>
        <sz val="10"/>
        <rFont val="Arial"/>
        <family val="2"/>
      </rPr>
      <t xml:space="preserve">. </t>
    </r>
  </si>
  <si>
    <t>The product of the EAPG Packaging and Discounting Adjustments.</t>
  </si>
  <si>
    <t>REHAB</t>
  </si>
  <si>
    <r>
      <t>2. Portions of these documents have been reproduced with permission of 3M Company. © 2020 3M</t>
    </r>
    <r>
      <rPr>
        <sz val="10"/>
        <color theme="1"/>
        <rFont val="Calibri"/>
        <family val="2"/>
      </rPr>
      <t>™</t>
    </r>
    <r>
      <rPr>
        <sz val="10"/>
        <color theme="1"/>
        <rFont val="Arial"/>
        <family val="2"/>
      </rPr>
      <t>. All Rights Reserved.</t>
    </r>
  </si>
  <si>
    <t>This spreadsheet allows calculation of payment for all lines of a single claim with the input of only a few data elements. One of those data elements is the EAPG. The EAPG for the service line must be determined outside of this calculator and entered as a data element by the user. For more information on EAPGs, contact 3M Health Information Systems, which developed and maintains the software.</t>
  </si>
  <si>
    <t>This spreadsheet contains data obtained through the use of proprietary software created, owned, and licensed by the 3M Company. All copyrights in and to the 3M Software™ are owned by 3M. All rights reserved.</t>
  </si>
  <si>
    <r>
      <rPr>
        <b/>
        <sz val="10"/>
        <color theme="1"/>
        <rFont val="Arial"/>
        <family val="2"/>
      </rPr>
      <t xml:space="preserve">This spreadsheet is intended to be a demonstration of Medicaid FFS outpatient pricing for services reimbursed under the EAPG payment methodology. It does not include pricing for services paid under the max fee schedule. </t>
    </r>
    <r>
      <rPr>
        <sz val="10"/>
        <color theme="1"/>
        <rFont val="Arial"/>
        <family val="2"/>
      </rPr>
      <t xml:space="preserve">Also, it may not capture all the editing and pricing complexity of the Wisconsin Medicaid Management Information System (MMIS). In the event of differences between the actual Medicaid FFS claim payment and the results of this tool, the actual claim payment should be considered final. </t>
    </r>
  </si>
  <si>
    <t>3M EAPG Discount Flag Assignments</t>
  </si>
  <si>
    <t>The EAPG discount flag assignments, which are generated by the 3M™ EAPG software.</t>
  </si>
  <si>
    <t>1. EAPG weights were calculated by 3M™ Health Information Systems for EAPG version 3.16. The weights listed have been adjusted to reflect a scale factor of 2.0 and a normalization factor of 1.0481.</t>
  </si>
  <si>
    <t>The "Provider Table" worksheet contains a list of all hospitals active in Wisconsin Medicaid as of January 1, 2022. It also includes each provider's numerical parameters used in the EAPG pricing calculation.</t>
  </si>
  <si>
    <t>Rate Year (RY) 2022; Updated March 16, 2022</t>
  </si>
  <si>
    <t>Column F</t>
  </si>
  <si>
    <t>Columns M through W</t>
  </si>
  <si>
    <t>Column M &amp; U</t>
  </si>
  <si>
    <t>Column T</t>
  </si>
  <si>
    <t>Column R &amp; W</t>
  </si>
  <si>
    <t>Column Y</t>
  </si>
  <si>
    <t>ARMC Behavioral Health Center</t>
  </si>
  <si>
    <t>Aurora Medical Center - Mount Pleasant</t>
  </si>
  <si>
    <t>ProHealth Waukesha Memorial Hospital - Mukwonago</t>
  </si>
  <si>
    <t>Froedtert Community Hospital - Mequon</t>
  </si>
  <si>
    <t>n/a</t>
  </si>
  <si>
    <t>Froedtert Community Hospital - Oak Creek</t>
  </si>
  <si>
    <t>Mirmount Behavioral Health</t>
  </si>
  <si>
    <r>
      <t xml:space="preserve">The fields highlighted in green need to be populated by the user. The calculator populates values associated with the user-defined EAPG code and provider Medicaid ID, and then it calculates the Medicaid allowed amount for the outpatient hospital visit.
</t>
    </r>
    <r>
      <rPr>
        <b/>
        <sz val="10"/>
        <rFont val="Arial"/>
        <family val="2"/>
      </rPr>
      <t>This calculator is intended to calculate payment for a single outpatient hospital claim. Enter each detail line in the same order as originally submitted in the claim.”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</si>
</sst>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3" formatCode="_(* #,##0.00_);_(* \(#,##0.00\);_(* &quot;-&quot;??_);_(@_)"/>
    <numFmt numFmtId="164" formatCode="0.0000"/>
    <numFmt numFmtId="165" formatCode="&quot;$&quot;#,##0.00"/>
    <numFmt numFmtId="166" formatCode="0.0"/>
    <numFmt numFmtId="167" formatCode="_([$$-409]* #,##0.00_);_([$$-409]* \(#,##0.00\);_([$$-409]* &quot;-&quot;??_);_(@_)"/>
    <numFmt numFmtId="168" formatCode="_(* #,##0.0000_);_(* \(#,##0.0000\);_(* &quot;-&quot;??_);_(@_)"/>
    <numFmt numFmtId="169" formatCode="000"/>
    <numFmt numFmtId="170" formatCode="00000"/>
  </numFmts>
  <fonts count="3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0"/>
      <color theme="1"/>
      <name val="Arial"/>
      <family val="2"/>
    </font>
    <font>
      <b/>
      <sz val="10"/>
      <color theme="0"/>
      <name val="Arial"/>
      <family val="2"/>
    </font>
    <font>
      <sz val="10"/>
      <color rgb="FF0000FF"/>
      <name val="Arial"/>
      <family val="2"/>
    </font>
    <font>
      <sz val="10"/>
      <name val="Arial"/>
      <family val="2"/>
    </font>
    <font>
      <b/>
      <sz val="16"/>
      <color theme="0"/>
      <name val="Arial"/>
      <family val="2"/>
    </font>
    <font>
      <i/>
      <sz val="10"/>
      <color theme="1"/>
      <name val="Arial"/>
      <family val="2"/>
    </font>
    <font>
      <sz val="10"/>
      <color theme="0"/>
      <name val="Arial"/>
      <family val="2"/>
    </font>
    <font>
      <sz val="11"/>
      <color rgb="FFFF0000"/>
      <name val="Calibri"/>
      <family val="2"/>
      <scheme val="minor"/>
    </font>
    <font>
      <b/>
      <sz val="20"/>
      <color indexed="9"/>
      <name val="Arial"/>
      <family val="2"/>
    </font>
    <font>
      <b/>
      <sz val="12"/>
      <color indexed="9"/>
      <name val="Arial"/>
      <family val="2"/>
    </font>
    <font>
      <b/>
      <sz val="10"/>
      <name val="Arial"/>
      <family val="2"/>
    </font>
    <font>
      <sz val="10"/>
      <name val="Palatino Linotype"/>
      <family val="1"/>
    </font>
    <font>
      <b/>
      <sz val="10"/>
      <color indexed="9"/>
      <name val="Arial"/>
      <family val="2"/>
    </font>
    <font>
      <b/>
      <sz val="10"/>
      <color rgb="FF0070C0"/>
      <name val="Arial"/>
      <family val="2"/>
    </font>
    <font>
      <sz val="10"/>
      <color theme="1"/>
      <name val="Calibri"/>
      <family val="2"/>
    </font>
    <font>
      <b/>
      <i/>
      <sz val="10"/>
      <color theme="0"/>
      <name val="Arial"/>
      <family val="2"/>
    </font>
    <font>
      <b/>
      <sz val="18"/>
      <color theme="0"/>
      <name val="Arial"/>
      <family val="2"/>
    </font>
    <font>
      <b/>
      <sz val="11"/>
      <color theme="0"/>
      <name val="Arial"/>
      <family val="2"/>
    </font>
    <font>
      <sz val="20"/>
      <color rgb="FF0070C0"/>
      <name val="Baskerville Old Face"/>
      <family val="1"/>
    </font>
    <font>
      <u/>
      <sz val="10"/>
      <color rgb="FF0000FF"/>
      <name val="Arial"/>
      <family val="2"/>
    </font>
    <font>
      <b/>
      <i/>
      <sz val="8"/>
      <color theme="1"/>
      <name val="Arial"/>
      <family val="2"/>
    </font>
    <font>
      <b/>
      <sz val="18"/>
      <color indexed="9"/>
      <name val="Arial"/>
      <family val="2"/>
    </font>
    <font>
      <b/>
      <sz val="11"/>
      <color indexed="9"/>
      <name val="Arial"/>
      <family val="2"/>
    </font>
    <font>
      <sz val="11"/>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indexed="9"/>
        <bgColor indexed="64"/>
      </patternFill>
    </fill>
    <fill>
      <patternFill patternType="solid">
        <fgColor theme="4" tint="-0.499984740745262"/>
        <bgColor indexed="64"/>
      </patternFill>
    </fill>
    <fill>
      <patternFill patternType="solid">
        <fgColor rgb="FF002060"/>
        <bgColor indexed="64"/>
      </patternFill>
    </fill>
    <fill>
      <patternFill patternType="solid">
        <fgColor theme="0" tint="-0.14999847407452621"/>
        <bgColor indexed="64"/>
      </patternFill>
    </fill>
  </fills>
  <borders count="54">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theme="1"/>
      </bottom>
      <diagonal/>
    </border>
    <border>
      <left/>
      <right/>
      <top style="thin">
        <color indexed="64"/>
      </top>
      <bottom/>
      <diagonal/>
    </border>
    <border>
      <left/>
      <right style="thin">
        <color indexed="64"/>
      </right>
      <top/>
      <bottom style="thin">
        <color theme="1"/>
      </bottom>
      <diagonal/>
    </border>
    <border>
      <left/>
      <right/>
      <top/>
      <bottom style="hair">
        <color auto="1"/>
      </bottom>
      <diagonal/>
    </border>
    <border>
      <left/>
      <right style="thin">
        <color indexed="64"/>
      </right>
      <top/>
      <bottom style="hair">
        <color auto="1"/>
      </bottom>
      <diagonal/>
    </border>
    <border>
      <left style="thin">
        <color indexed="64"/>
      </left>
      <right/>
      <top/>
      <bottom style="thin">
        <color theme="1"/>
      </bottom>
      <diagonal/>
    </border>
    <border>
      <left style="thin">
        <color indexed="64"/>
      </left>
      <right/>
      <top/>
      <bottom style="hair">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auto="1"/>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bottom style="thin">
        <color theme="0"/>
      </bottom>
      <diagonal/>
    </border>
    <border>
      <left/>
      <right/>
      <top/>
      <bottom style="thin">
        <color theme="0"/>
      </bottom>
      <diagonal/>
    </border>
    <border>
      <left/>
      <right style="thin">
        <color indexed="64"/>
      </right>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2"/>
      </right>
      <top style="thin">
        <color theme="2"/>
      </top>
      <bottom style="thin">
        <color theme="2"/>
      </bottom>
      <diagonal/>
    </border>
    <border>
      <left style="thin">
        <color theme="2"/>
      </left>
      <right style="thin">
        <color theme="2"/>
      </right>
      <top style="thin">
        <color theme="2"/>
      </top>
      <bottom style="thin">
        <color theme="2"/>
      </bottom>
      <diagonal/>
    </border>
    <border>
      <left style="thin">
        <color theme="2"/>
      </left>
      <right style="thin">
        <color indexed="64"/>
      </right>
      <top style="thin">
        <color theme="2"/>
      </top>
      <bottom style="thin">
        <color theme="2"/>
      </bottom>
      <diagonal/>
    </border>
    <border>
      <left style="thin">
        <color indexed="64"/>
      </left>
      <right/>
      <top style="hair">
        <color auto="1"/>
      </top>
      <bottom/>
      <diagonal/>
    </border>
    <border>
      <left/>
      <right/>
      <top style="hair">
        <color auto="1"/>
      </top>
      <bottom/>
      <diagonal/>
    </border>
    <border>
      <left/>
      <right style="thin">
        <color indexed="64"/>
      </right>
      <top style="hair">
        <color auto="1"/>
      </top>
      <bottom/>
      <diagonal/>
    </border>
    <border>
      <left style="thin">
        <color indexed="64"/>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auto="1"/>
      </right>
      <top/>
      <bottom style="thin">
        <color theme="0"/>
      </bottom>
      <diagonal/>
    </border>
    <border>
      <left style="thin">
        <color indexed="64"/>
      </left>
      <right style="thin">
        <color theme="2"/>
      </right>
      <top style="thin">
        <color theme="0"/>
      </top>
      <bottom style="thin">
        <color theme="2"/>
      </bottom>
      <diagonal/>
    </border>
    <border>
      <left style="thin">
        <color theme="2"/>
      </left>
      <right style="thin">
        <color theme="2"/>
      </right>
      <top style="thin">
        <color theme="0"/>
      </top>
      <bottom style="thin">
        <color theme="2"/>
      </bottom>
      <diagonal/>
    </border>
    <border>
      <left style="thin">
        <color theme="2"/>
      </left>
      <right style="thin">
        <color indexed="64"/>
      </right>
      <top style="thin">
        <color theme="0"/>
      </top>
      <bottom style="thin">
        <color theme="2"/>
      </bottom>
      <diagonal/>
    </border>
    <border>
      <left style="thin">
        <color indexed="64"/>
      </left>
      <right style="thin">
        <color theme="2"/>
      </right>
      <top style="thin">
        <color theme="2"/>
      </top>
      <bottom style="thin">
        <color indexed="64"/>
      </bottom>
      <diagonal/>
    </border>
    <border>
      <left style="thin">
        <color theme="2"/>
      </left>
      <right style="thin">
        <color theme="2"/>
      </right>
      <top style="thin">
        <color theme="2"/>
      </top>
      <bottom style="thin">
        <color indexed="64"/>
      </bottom>
      <diagonal/>
    </border>
    <border>
      <left style="thin">
        <color theme="2"/>
      </left>
      <right style="thin">
        <color indexed="64"/>
      </right>
      <top style="thin">
        <color theme="2"/>
      </top>
      <bottom style="thin">
        <color indexed="64"/>
      </bottom>
      <diagonal/>
    </border>
    <border>
      <left style="thin">
        <color indexed="64"/>
      </left>
      <right/>
      <top style="thin">
        <color theme="0"/>
      </top>
      <bottom/>
      <diagonal/>
    </border>
    <border>
      <left/>
      <right/>
      <top style="thin">
        <color theme="0"/>
      </top>
      <bottom/>
      <diagonal/>
    </border>
    <border>
      <left/>
      <right style="thin">
        <color indexed="64"/>
      </right>
      <top style="thin">
        <color theme="0"/>
      </top>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hair">
        <color auto="1"/>
      </top>
      <bottom style="thin">
        <color indexed="64"/>
      </bottom>
      <diagonal/>
    </border>
  </borders>
  <cellStyleXfs count="5">
    <xf numFmtId="0" fontId="0" fillId="0" borderId="0"/>
    <xf numFmtId="0" fontId="9" fillId="0" borderId="0"/>
    <xf numFmtId="0" fontId="5" fillId="0" borderId="0"/>
    <xf numFmtId="9" fontId="29" fillId="0" borderId="0" applyFont="0" applyFill="0" applyBorder="0" applyAlignment="0" applyProtection="0"/>
    <xf numFmtId="43" fontId="29" fillId="0" borderId="0" applyFont="0" applyFill="0" applyBorder="0" applyAlignment="0" applyProtection="0"/>
  </cellStyleXfs>
  <cellXfs count="325">
    <xf numFmtId="0" fontId="0" fillId="0" borderId="0" xfId="0"/>
    <xf numFmtId="0" fontId="5" fillId="2" borderId="0" xfId="0" applyFont="1" applyFill="1"/>
    <xf numFmtId="0" fontId="6" fillId="2" borderId="8" xfId="0" applyFont="1" applyFill="1" applyBorder="1" applyAlignment="1">
      <alignment horizontal="center" wrapText="1"/>
    </xf>
    <xf numFmtId="0" fontId="6" fillId="2" borderId="10" xfId="0" applyFont="1" applyFill="1" applyBorder="1" applyAlignment="1">
      <alignment horizontal="center" wrapText="1"/>
    </xf>
    <xf numFmtId="0" fontId="5" fillId="2" borderId="7" xfId="0" applyFont="1" applyFill="1" applyBorder="1"/>
    <xf numFmtId="0" fontId="5" fillId="2" borderId="0" xfId="0" applyFont="1" applyFill="1" applyBorder="1"/>
    <xf numFmtId="0" fontId="6" fillId="2" borderId="13" xfId="0" applyFont="1" applyFill="1" applyBorder="1" applyAlignment="1">
      <alignment horizontal="center" wrapText="1"/>
    </xf>
    <xf numFmtId="0" fontId="6" fillId="2" borderId="15" xfId="0" applyFont="1" applyFill="1" applyBorder="1" applyAlignment="1">
      <alignment horizontal="center" wrapText="1"/>
    </xf>
    <xf numFmtId="0" fontId="6" fillId="2" borderId="6" xfId="0" applyFont="1" applyFill="1" applyBorder="1" applyAlignment="1">
      <alignment horizontal="center" wrapText="1"/>
    </xf>
    <xf numFmtId="0" fontId="0" fillId="2" borderId="0" xfId="0" applyFill="1" applyBorder="1"/>
    <xf numFmtId="0" fontId="11" fillId="3" borderId="17" xfId="0" applyFont="1" applyFill="1" applyBorder="1"/>
    <xf numFmtId="0" fontId="11" fillId="3" borderId="18" xfId="0" applyFont="1" applyFill="1" applyBorder="1"/>
    <xf numFmtId="0" fontId="6" fillId="3" borderId="16" xfId="0" applyFont="1" applyFill="1" applyBorder="1"/>
    <xf numFmtId="15" fontId="16" fillId="4" borderId="6" xfId="1" quotePrefix="1" applyNumberFormat="1" applyFont="1" applyFill="1" applyBorder="1" applyAlignment="1">
      <alignment horizontal="left" vertical="center" wrapText="1"/>
    </xf>
    <xf numFmtId="0" fontId="8" fillId="2" borderId="0" xfId="0" applyFont="1" applyFill="1" applyBorder="1"/>
    <xf numFmtId="0" fontId="16" fillId="4" borderId="6" xfId="0" applyFont="1" applyFill="1" applyBorder="1" applyAlignment="1">
      <alignment horizontal="left"/>
    </xf>
    <xf numFmtId="0" fontId="16" fillId="4" borderId="7" xfId="0" applyFont="1" applyFill="1" applyBorder="1" applyAlignment="1">
      <alignment horizontal="left"/>
    </xf>
    <xf numFmtId="0" fontId="16" fillId="4" borderId="16" xfId="0" applyFont="1" applyFill="1" applyBorder="1" applyAlignment="1">
      <alignment horizontal="left"/>
    </xf>
    <xf numFmtId="0" fontId="16" fillId="4" borderId="17" xfId="0" applyFont="1" applyFill="1" applyBorder="1" applyAlignment="1">
      <alignment horizontal="left"/>
    </xf>
    <xf numFmtId="0" fontId="16" fillId="4" borderId="18" xfId="0" applyFont="1" applyFill="1" applyBorder="1" applyAlignment="1">
      <alignment horizontal="left"/>
    </xf>
    <xf numFmtId="15" fontId="16" fillId="4" borderId="6" xfId="1" quotePrefix="1" applyNumberFormat="1" applyFont="1" applyFill="1" applyBorder="1" applyAlignment="1">
      <alignment horizontal="left" vertical="center"/>
    </xf>
    <xf numFmtId="15" fontId="16" fillId="4" borderId="0" xfId="1" quotePrefix="1" applyNumberFormat="1" applyFont="1" applyFill="1" applyBorder="1" applyAlignment="1">
      <alignment horizontal="left" vertical="center"/>
    </xf>
    <xf numFmtId="15" fontId="16" fillId="4" borderId="7" xfId="1" quotePrefix="1" applyNumberFormat="1" applyFont="1" applyFill="1" applyBorder="1" applyAlignment="1">
      <alignment horizontal="left" vertical="center"/>
    </xf>
    <xf numFmtId="0" fontId="9" fillId="5" borderId="6" xfId="1" applyFill="1" applyBorder="1" applyAlignment="1">
      <alignment wrapText="1"/>
    </xf>
    <xf numFmtId="0" fontId="9" fillId="5" borderId="0" xfId="1" applyFill="1" applyBorder="1" applyAlignment="1">
      <alignment wrapText="1"/>
    </xf>
    <xf numFmtId="0" fontId="9" fillId="5" borderId="7" xfId="1" applyFill="1" applyBorder="1" applyAlignment="1">
      <alignment wrapText="1"/>
    </xf>
    <xf numFmtId="0" fontId="16" fillId="4" borderId="0" xfId="1" applyFont="1" applyFill="1" applyBorder="1" applyAlignment="1">
      <alignment horizontal="left" vertical="center" wrapText="1"/>
    </xf>
    <xf numFmtId="0" fontId="16" fillId="4" borderId="0" xfId="0" applyFont="1" applyFill="1" applyBorder="1" applyAlignment="1">
      <alignment horizontal="left"/>
    </xf>
    <xf numFmtId="0" fontId="17" fillId="2" borderId="0" xfId="0" applyFont="1" applyFill="1"/>
    <xf numFmtId="0" fontId="0" fillId="2" borderId="0" xfId="0" applyFill="1"/>
    <xf numFmtId="0" fontId="13" fillId="2" borderId="0" xfId="0" applyFont="1" applyFill="1"/>
    <xf numFmtId="0" fontId="13" fillId="2" borderId="0" xfId="0" applyFont="1" applyFill="1" applyAlignment="1">
      <alignment vertical="center"/>
    </xf>
    <xf numFmtId="0" fontId="9" fillId="2" borderId="0" xfId="0" applyFont="1" applyFill="1"/>
    <xf numFmtId="15" fontId="16" fillId="4" borderId="6" xfId="1" quotePrefix="1" applyNumberFormat="1" applyFont="1" applyFill="1" applyBorder="1" applyAlignment="1"/>
    <xf numFmtId="0" fontId="5" fillId="2" borderId="9" xfId="0" applyFont="1" applyFill="1" applyBorder="1"/>
    <xf numFmtId="0" fontId="8" fillId="2" borderId="0" xfId="0" applyFont="1" applyFill="1" applyBorder="1" applyAlignment="1">
      <alignment horizontal="center"/>
    </xf>
    <xf numFmtId="0" fontId="6" fillId="2" borderId="2" xfId="0" applyFont="1" applyFill="1" applyBorder="1" applyAlignment="1">
      <alignment horizontal="center" wrapText="1"/>
    </xf>
    <xf numFmtId="0" fontId="6" fillId="2" borderId="9" xfId="0" applyFont="1" applyFill="1" applyBorder="1" applyAlignment="1">
      <alignment horizontal="center" wrapText="1"/>
    </xf>
    <xf numFmtId="0" fontId="6" fillId="2" borderId="3" xfId="0" applyFont="1" applyFill="1" applyBorder="1" applyAlignment="1">
      <alignment horizontal="center" wrapText="1"/>
    </xf>
    <xf numFmtId="0" fontId="9" fillId="2" borderId="11" xfId="0" applyFont="1" applyFill="1" applyBorder="1"/>
    <xf numFmtId="0" fontId="9" fillId="2" borderId="33" xfId="0" applyFont="1" applyFill="1" applyBorder="1"/>
    <xf numFmtId="0" fontId="16" fillId="4" borderId="36" xfId="0" applyFont="1" applyFill="1" applyBorder="1" applyAlignment="1">
      <alignment horizontal="center"/>
    </xf>
    <xf numFmtId="0" fontId="16" fillId="4" borderId="37" xfId="0" applyFont="1" applyFill="1" applyBorder="1" applyAlignment="1">
      <alignment horizontal="center"/>
    </xf>
    <xf numFmtId="0" fontId="9" fillId="0" borderId="38" xfId="0" applyFont="1" applyBorder="1" applyAlignment="1">
      <alignment horizontal="center" vertical="center"/>
    </xf>
    <xf numFmtId="0" fontId="9" fillId="0" borderId="39" xfId="0" applyFont="1" applyBorder="1" applyAlignment="1">
      <alignment vertical="center"/>
    </xf>
    <xf numFmtId="0" fontId="9" fillId="2" borderId="40" xfId="0" applyFont="1" applyFill="1" applyBorder="1" applyAlignment="1">
      <alignment vertical="center" wrapText="1"/>
    </xf>
    <xf numFmtId="0" fontId="9" fillId="2" borderId="31" xfId="0" applyFont="1" applyFill="1" applyBorder="1" applyAlignment="1">
      <alignment vertical="center" wrapText="1"/>
    </xf>
    <xf numFmtId="0" fontId="9" fillId="0" borderId="30" xfId="0" applyFont="1" applyBorder="1" applyAlignment="1">
      <alignment vertical="center" wrapText="1"/>
    </xf>
    <xf numFmtId="0" fontId="9" fillId="0" borderId="31" xfId="0" applyFont="1" applyBorder="1" applyAlignment="1">
      <alignment vertical="center" wrapText="1"/>
    </xf>
    <xf numFmtId="0" fontId="9" fillId="2" borderId="38" xfId="0" applyFont="1" applyFill="1" applyBorder="1" applyAlignment="1">
      <alignment horizontal="center" vertical="center"/>
    </xf>
    <xf numFmtId="0" fontId="9" fillId="2" borderId="39" xfId="0" applyFont="1" applyFill="1" applyBorder="1" applyAlignment="1">
      <alignment vertical="center"/>
    </xf>
    <xf numFmtId="0" fontId="9" fillId="2" borderId="29" xfId="0" applyFont="1" applyFill="1" applyBorder="1" applyAlignment="1">
      <alignment horizontal="center" vertical="center"/>
    </xf>
    <xf numFmtId="0" fontId="9" fillId="2" borderId="30" xfId="0" applyFont="1" applyFill="1" applyBorder="1" applyAlignment="1">
      <alignment vertical="center"/>
    </xf>
    <xf numFmtId="0" fontId="9" fillId="2" borderId="41" xfId="0" applyFont="1" applyFill="1" applyBorder="1" applyAlignment="1">
      <alignment horizontal="center" vertical="center"/>
    </xf>
    <xf numFmtId="0" fontId="9" fillId="2" borderId="42" xfId="0" applyFont="1" applyFill="1" applyBorder="1" applyAlignment="1">
      <alignment vertical="center"/>
    </xf>
    <xf numFmtId="0" fontId="9" fillId="2" borderId="43" xfId="0" applyFont="1" applyFill="1" applyBorder="1" applyAlignment="1">
      <alignment vertical="center" wrapText="1"/>
    </xf>
    <xf numFmtId="0" fontId="16" fillId="4" borderId="35" xfId="0" applyFont="1" applyFill="1" applyBorder="1" applyAlignment="1">
      <alignment horizontal="left"/>
    </xf>
    <xf numFmtId="0" fontId="16" fillId="2" borderId="6" xfId="0" applyFont="1" applyFill="1" applyBorder="1"/>
    <xf numFmtId="0" fontId="16" fillId="2" borderId="0" xfId="0" applyFont="1" applyFill="1" applyBorder="1"/>
    <xf numFmtId="0" fontId="16" fillId="2" borderId="7" xfId="0" applyFont="1" applyFill="1" applyBorder="1"/>
    <xf numFmtId="15" fontId="16" fillId="2" borderId="6" xfId="1" quotePrefix="1" applyNumberFormat="1" applyFont="1" applyFill="1" applyBorder="1" applyAlignment="1">
      <alignment horizontal="left" vertical="center" wrapText="1"/>
    </xf>
    <xf numFmtId="0" fontId="16" fillId="2" borderId="0" xfId="1" applyFont="1" applyFill="1" applyBorder="1" applyAlignment="1">
      <alignment horizontal="left" vertical="center" wrapText="1"/>
    </xf>
    <xf numFmtId="0" fontId="16" fillId="2" borderId="7" xfId="1" applyFont="1" applyFill="1" applyBorder="1" applyAlignment="1">
      <alignment horizontal="left" vertical="center" wrapText="1"/>
    </xf>
    <xf numFmtId="2" fontId="9" fillId="2" borderId="0" xfId="0" applyNumberFormat="1" applyFont="1" applyFill="1" applyBorder="1" applyAlignment="1">
      <alignment horizontal="center"/>
    </xf>
    <xf numFmtId="0" fontId="6" fillId="2" borderId="9" xfId="0" applyFont="1" applyFill="1" applyBorder="1" applyAlignment="1">
      <alignment horizontal="left" wrapText="1"/>
    </xf>
    <xf numFmtId="2" fontId="8" fillId="2" borderId="0" xfId="0" applyNumberFormat="1" applyFont="1" applyFill="1" applyBorder="1" applyAlignment="1">
      <alignment horizontal="center"/>
    </xf>
    <xf numFmtId="0" fontId="9" fillId="3" borderId="38" xfId="0" applyFont="1" applyFill="1" applyBorder="1" applyAlignment="1">
      <alignment horizontal="center" vertical="center"/>
    </xf>
    <xf numFmtId="0" fontId="9" fillId="3" borderId="29" xfId="0" applyFont="1" applyFill="1" applyBorder="1" applyAlignment="1">
      <alignment horizontal="center" vertical="center"/>
    </xf>
    <xf numFmtId="15" fontId="9" fillId="4" borderId="6" xfId="1" quotePrefix="1" applyNumberFormat="1" applyFill="1" applyBorder="1" applyAlignment="1">
      <alignment horizontal="left" vertical="center" indent="8"/>
    </xf>
    <xf numFmtId="0" fontId="9" fillId="2" borderId="0" xfId="0" applyFont="1" applyFill="1" applyBorder="1"/>
    <xf numFmtId="0" fontId="9" fillId="2" borderId="0" xfId="0" applyFont="1" applyFill="1" applyBorder="1" applyAlignment="1">
      <alignment horizontal="center"/>
    </xf>
    <xf numFmtId="0" fontId="9" fillId="2" borderId="11" xfId="0" applyFont="1" applyFill="1" applyBorder="1" applyAlignment="1">
      <alignment horizontal="center"/>
    </xf>
    <xf numFmtId="0" fontId="9" fillId="2" borderId="33" xfId="0" applyFont="1" applyFill="1" applyBorder="1" applyAlignment="1">
      <alignment horizontal="center"/>
    </xf>
    <xf numFmtId="0" fontId="23" fillId="6" borderId="6" xfId="0" applyFont="1" applyFill="1" applyBorder="1" applyAlignment="1">
      <alignment horizontal="left"/>
    </xf>
    <xf numFmtId="0" fontId="22" fillId="6" borderId="7" xfId="0" applyFont="1" applyFill="1" applyBorder="1" applyAlignment="1">
      <alignment horizontal="left"/>
    </xf>
    <xf numFmtId="0" fontId="22" fillId="6" borderId="2" xfId="0" applyFont="1" applyFill="1" applyBorder="1" applyAlignment="1">
      <alignment horizontal="left"/>
    </xf>
    <xf numFmtId="0" fontId="22" fillId="6" borderId="9" xfId="0" applyFont="1" applyFill="1" applyBorder="1" applyAlignment="1"/>
    <xf numFmtId="0" fontId="22" fillId="6" borderId="3" xfId="0" applyFont="1" applyFill="1" applyBorder="1" applyAlignment="1"/>
    <xf numFmtId="0" fontId="22" fillId="2" borderId="0" xfId="0" applyFont="1" applyFill="1" applyBorder="1" applyAlignment="1"/>
    <xf numFmtId="0" fontId="22" fillId="2" borderId="0" xfId="0" applyFont="1" applyFill="1" applyBorder="1" applyAlignment="1">
      <alignment horizontal="left"/>
    </xf>
    <xf numFmtId="0" fontId="23" fillId="2" borderId="0" xfId="0" applyFont="1" applyFill="1" applyBorder="1" applyAlignment="1"/>
    <xf numFmtId="0" fontId="22" fillId="6" borderId="0" xfId="0" applyFont="1" applyFill="1" applyBorder="1" applyAlignment="1">
      <alignment horizontal="left"/>
    </xf>
    <xf numFmtId="0" fontId="23" fillId="6" borderId="1" xfId="0" applyFont="1" applyFill="1" applyBorder="1" applyAlignment="1"/>
    <xf numFmtId="0" fontId="23" fillId="6" borderId="5" xfId="0" applyFont="1" applyFill="1" applyBorder="1" applyAlignment="1"/>
    <xf numFmtId="0" fontId="23" fillId="6" borderId="4" xfId="0" applyFont="1" applyFill="1" applyBorder="1" applyAlignment="1">
      <alignment horizontal="left"/>
    </xf>
    <xf numFmtId="15" fontId="24" fillId="4" borderId="7" xfId="1" quotePrefix="1" applyNumberFormat="1" applyFont="1" applyFill="1" applyBorder="1" applyAlignment="1">
      <alignment horizontal="left" vertical="center" wrapText="1"/>
    </xf>
    <xf numFmtId="0" fontId="5" fillId="0" borderId="6" xfId="0" applyFont="1" applyBorder="1" applyAlignment="1">
      <alignment wrapText="1"/>
    </xf>
    <xf numFmtId="0" fontId="5" fillId="2" borderId="6" xfId="0" applyFont="1" applyFill="1" applyBorder="1" applyAlignment="1">
      <alignment horizontal="left" wrapText="1"/>
    </xf>
    <xf numFmtId="0" fontId="5" fillId="2" borderId="6" xfId="0" applyFont="1" applyFill="1" applyBorder="1" applyAlignment="1">
      <alignment wrapText="1"/>
    </xf>
    <xf numFmtId="0" fontId="26" fillId="2" borderId="0" xfId="0" applyFont="1" applyFill="1" applyBorder="1" applyAlignment="1">
      <alignment wrapText="1"/>
    </xf>
    <xf numFmtId="0" fontId="14" fillId="7" borderId="9" xfId="1" applyFont="1" applyFill="1" applyBorder="1" applyAlignment="1">
      <alignment horizontal="left" vertical="center"/>
    </xf>
    <xf numFmtId="0" fontId="14" fillId="7" borderId="3" xfId="1" applyFont="1" applyFill="1" applyBorder="1" applyAlignment="1">
      <alignment horizontal="left" vertical="center"/>
    </xf>
    <xf numFmtId="0" fontId="15" fillId="7" borderId="0" xfId="1" applyFont="1" applyFill="1" applyBorder="1" applyAlignment="1">
      <alignment horizontal="left" vertical="center"/>
    </xf>
    <xf numFmtId="0" fontId="15" fillId="7" borderId="7" xfId="1" applyFont="1" applyFill="1" applyBorder="1" applyAlignment="1">
      <alignment horizontal="left" vertical="center"/>
    </xf>
    <xf numFmtId="0" fontId="27" fillId="7" borderId="2" xfId="1" applyFont="1" applyFill="1" applyBorder="1" applyAlignment="1">
      <alignment horizontal="left" vertical="center"/>
    </xf>
    <xf numFmtId="0" fontId="28" fillId="7" borderId="6" xfId="1" applyFont="1" applyFill="1" applyBorder="1" applyAlignment="1">
      <alignment horizontal="left" vertical="center"/>
    </xf>
    <xf numFmtId="15" fontId="28" fillId="7" borderId="6" xfId="1" applyNumberFormat="1" applyFont="1" applyFill="1" applyBorder="1" applyAlignment="1"/>
    <xf numFmtId="0" fontId="14" fillId="7" borderId="2" xfId="1" applyFont="1" applyFill="1" applyBorder="1" applyAlignment="1">
      <alignment horizontal="centerContinuous" vertical="center"/>
    </xf>
    <xf numFmtId="15" fontId="15" fillId="7" borderId="6" xfId="1" applyNumberFormat="1" applyFont="1" applyFill="1" applyBorder="1" applyAlignment="1">
      <alignment horizontal="centerContinuous" wrapText="1"/>
    </xf>
    <xf numFmtId="0" fontId="15" fillId="7" borderId="6" xfId="1" applyFont="1" applyFill="1" applyBorder="1" applyAlignment="1">
      <alignment horizontal="centerContinuous" vertical="center"/>
    </xf>
    <xf numFmtId="0" fontId="14" fillId="7" borderId="9" xfId="1" applyFont="1" applyFill="1" applyBorder="1" applyAlignment="1">
      <alignment horizontal="centerContinuous" vertical="center"/>
    </xf>
    <xf numFmtId="0" fontId="14" fillId="7" borderId="3" xfId="1" applyFont="1" applyFill="1" applyBorder="1" applyAlignment="1">
      <alignment horizontal="centerContinuous" vertical="center"/>
    </xf>
    <xf numFmtId="0" fontId="15" fillId="7" borderId="0" xfId="1" applyFont="1" applyFill="1" applyBorder="1" applyAlignment="1">
      <alignment horizontal="centerContinuous" vertical="center"/>
    </xf>
    <xf numFmtId="0" fontId="15" fillId="7" borderId="7" xfId="1" applyFont="1" applyFill="1" applyBorder="1" applyAlignment="1">
      <alignment horizontal="centerContinuous" vertical="center"/>
    </xf>
    <xf numFmtId="15" fontId="28" fillId="7" borderId="6" xfId="1" applyNumberFormat="1" applyFont="1" applyFill="1" applyBorder="1" applyAlignment="1">
      <alignment horizontal="left"/>
    </xf>
    <xf numFmtId="0" fontId="7" fillId="7" borderId="9" xfId="0" applyFont="1" applyFill="1" applyBorder="1" applyAlignment="1">
      <alignment horizontal="centerContinuous" wrapText="1"/>
    </xf>
    <xf numFmtId="0" fontId="7" fillId="7" borderId="0" xfId="0" applyFont="1" applyFill="1" applyBorder="1" applyAlignment="1">
      <alignment horizontal="centerContinuous" wrapText="1"/>
    </xf>
    <xf numFmtId="0" fontId="7" fillId="7" borderId="1" xfId="0" applyFont="1" applyFill="1" applyBorder="1" applyAlignment="1">
      <alignment horizontal="centerContinuous" wrapText="1"/>
    </xf>
    <xf numFmtId="0" fontId="8" fillId="2" borderId="0" xfId="0" quotePrefix="1" applyFont="1" applyFill="1" applyBorder="1" applyAlignment="1">
      <alignment horizontal="center"/>
    </xf>
    <xf numFmtId="0" fontId="9" fillId="2" borderId="2" xfId="0" applyFont="1" applyFill="1" applyBorder="1" applyAlignment="1">
      <alignment horizontal="center"/>
    </xf>
    <xf numFmtId="0" fontId="9" fillId="2" borderId="6" xfId="0" applyFont="1" applyFill="1" applyBorder="1" applyAlignment="1">
      <alignment horizontal="center"/>
    </xf>
    <xf numFmtId="0" fontId="9" fillId="2" borderId="14" xfId="0" applyFont="1" applyFill="1" applyBorder="1" applyAlignment="1">
      <alignment horizontal="center"/>
    </xf>
    <xf numFmtId="0" fontId="9" fillId="2" borderId="32" xfId="0" applyFont="1" applyFill="1" applyBorder="1" applyAlignment="1">
      <alignment horizontal="center"/>
    </xf>
    <xf numFmtId="0" fontId="9" fillId="2" borderId="0" xfId="0" applyFont="1" applyFill="1" applyBorder="1" applyAlignment="1">
      <alignment horizontal="left"/>
    </xf>
    <xf numFmtId="0" fontId="9" fillId="2" borderId="11" xfId="0" applyFont="1" applyFill="1" applyBorder="1" applyAlignment="1">
      <alignment horizontal="left"/>
    </xf>
    <xf numFmtId="0" fontId="9" fillId="2" borderId="9" xfId="0" applyFont="1" applyFill="1" applyBorder="1" applyAlignment="1">
      <alignment horizontal="left"/>
    </xf>
    <xf numFmtId="0" fontId="9" fillId="2" borderId="3" xfId="0" applyFont="1" applyFill="1" applyBorder="1" applyAlignment="1">
      <alignment horizontal="center"/>
    </xf>
    <xf numFmtId="0" fontId="9" fillId="2" borderId="7" xfId="0" applyFont="1" applyFill="1" applyBorder="1" applyAlignment="1">
      <alignment horizontal="center"/>
    </xf>
    <xf numFmtId="0" fontId="9" fillId="2" borderId="12" xfId="0" applyFont="1" applyFill="1" applyBorder="1" applyAlignment="1">
      <alignment horizontal="center"/>
    </xf>
    <xf numFmtId="164" fontId="9" fillId="2" borderId="9" xfId="0" applyNumberFormat="1" applyFont="1" applyFill="1" applyBorder="1" applyAlignment="1">
      <alignment horizontal="center"/>
    </xf>
    <xf numFmtId="164" fontId="9" fillId="2" borderId="0" xfId="0" applyNumberFormat="1" applyFont="1" applyFill="1" applyBorder="1" applyAlignment="1">
      <alignment horizontal="center"/>
    </xf>
    <xf numFmtId="164" fontId="9" fillId="2" borderId="11" xfId="0" applyNumberFormat="1" applyFont="1" applyFill="1" applyBorder="1" applyAlignment="1">
      <alignment horizontal="center"/>
    </xf>
    <xf numFmtId="167" fontId="9" fillId="2" borderId="7" xfId="0" applyNumberFormat="1" applyFont="1" applyFill="1" applyBorder="1" applyAlignment="1">
      <alignment horizontal="center"/>
    </xf>
    <xf numFmtId="167" fontId="9" fillId="2" borderId="12" xfId="0" applyNumberFormat="1" applyFont="1" applyFill="1" applyBorder="1" applyAlignment="1">
      <alignment horizontal="center"/>
    </xf>
    <xf numFmtId="167" fontId="9" fillId="2" borderId="34" xfId="0" applyNumberFormat="1" applyFont="1" applyFill="1" applyBorder="1" applyAlignment="1">
      <alignment horizontal="center"/>
    </xf>
    <xf numFmtId="0" fontId="10" fillId="7" borderId="2" xfId="0" applyFont="1" applyFill="1" applyBorder="1" applyAlignment="1">
      <alignment horizontal="left"/>
    </xf>
    <xf numFmtId="0" fontId="7" fillId="7" borderId="9" xfId="0" applyFont="1" applyFill="1" applyBorder="1" applyAlignment="1">
      <alignment horizontal="left"/>
    </xf>
    <xf numFmtId="15" fontId="18" fillId="7" borderId="6" xfId="1" applyNumberFormat="1" applyFont="1" applyFill="1" applyBorder="1" applyAlignment="1">
      <alignment horizontal="left"/>
    </xf>
    <xf numFmtId="0" fontId="7" fillId="7" borderId="0" xfId="0" applyFont="1" applyFill="1" applyBorder="1" applyAlignment="1">
      <alignment horizontal="left"/>
    </xf>
    <xf numFmtId="0" fontId="7" fillId="7" borderId="6" xfId="0" applyFont="1" applyFill="1" applyBorder="1" applyAlignment="1">
      <alignment horizontal="left" vertical="center"/>
    </xf>
    <xf numFmtId="0" fontId="7" fillId="7" borderId="0" xfId="0" applyFont="1" applyFill="1" applyBorder="1" applyAlignment="1">
      <alignment horizontal="left" vertical="center"/>
    </xf>
    <xf numFmtId="0" fontId="7" fillId="7" borderId="7" xfId="0" applyFont="1" applyFill="1" applyBorder="1" applyAlignment="1">
      <alignment horizontal="left" vertical="center"/>
    </xf>
    <xf numFmtId="0" fontId="21" fillId="7" borderId="4" xfId="0" applyFont="1" applyFill="1" applyBorder="1" applyAlignment="1">
      <alignment horizontal="left" vertical="center"/>
    </xf>
    <xf numFmtId="0" fontId="7" fillId="7" borderId="1" xfId="0" applyFont="1" applyFill="1" applyBorder="1" applyAlignment="1">
      <alignment horizontal="left" vertical="center"/>
    </xf>
    <xf numFmtId="0" fontId="7" fillId="7" borderId="5" xfId="0" applyFont="1" applyFill="1" applyBorder="1" applyAlignment="1">
      <alignment horizontal="left" vertical="center"/>
    </xf>
    <xf numFmtId="0" fontId="7" fillId="7" borderId="16" xfId="0" applyFont="1" applyFill="1" applyBorder="1"/>
    <xf numFmtId="0" fontId="12" fillId="7" borderId="17" xfId="0" applyFont="1" applyFill="1" applyBorder="1"/>
    <xf numFmtId="0" fontId="12" fillId="7" borderId="18" xfId="0" applyFont="1" applyFill="1" applyBorder="1"/>
    <xf numFmtId="0" fontId="7" fillId="7" borderId="16" xfId="0" applyFont="1" applyFill="1" applyBorder="1" applyAlignment="1">
      <alignment horizontal="centerContinuous" wrapText="1"/>
    </xf>
    <xf numFmtId="0" fontId="6" fillId="7" borderId="17" xfId="0" applyFont="1" applyFill="1" applyBorder="1" applyAlignment="1">
      <alignment horizontal="centerContinuous" wrapText="1"/>
    </xf>
    <xf numFmtId="0" fontId="6" fillId="7" borderId="18" xfId="0" applyFont="1" applyFill="1" applyBorder="1" applyAlignment="1">
      <alignment horizontal="centerContinuous" wrapText="1"/>
    </xf>
    <xf numFmtId="0" fontId="6" fillId="2" borderId="0" xfId="0" applyFont="1" applyFill="1" applyBorder="1" applyAlignment="1">
      <alignment horizontal="center" wrapText="1"/>
    </xf>
    <xf numFmtId="0" fontId="6" fillId="2" borderId="0" xfId="0" applyFont="1" applyFill="1" applyBorder="1" applyAlignment="1">
      <alignment horizontal="left" wrapText="1"/>
    </xf>
    <xf numFmtId="0" fontId="6" fillId="2" borderId="7" xfId="0" applyFont="1" applyFill="1" applyBorder="1" applyAlignment="1">
      <alignment horizontal="center" wrapText="1"/>
    </xf>
    <xf numFmtId="0" fontId="6" fillId="4" borderId="50" xfId="0" applyFont="1" applyFill="1" applyBorder="1"/>
    <xf numFmtId="0" fontId="6" fillId="7" borderId="9" xfId="0" applyFont="1" applyFill="1" applyBorder="1" applyAlignment="1">
      <alignment horizontal="centerContinuous" wrapText="1"/>
    </xf>
    <xf numFmtId="0" fontId="6" fillId="7" borderId="50" xfId="0" applyFont="1" applyFill="1" applyBorder="1" applyAlignment="1">
      <alignment horizontal="centerContinuous" wrapText="1"/>
    </xf>
    <xf numFmtId="1" fontId="0" fillId="2" borderId="0" xfId="0" applyNumberFormat="1" applyFill="1"/>
    <xf numFmtId="0" fontId="0" fillId="3" borderId="0" xfId="0" applyFill="1" applyAlignment="1">
      <alignment horizontal="center"/>
    </xf>
    <xf numFmtId="0" fontId="0" fillId="3" borderId="11" xfId="0" applyFill="1" applyBorder="1" applyAlignment="1">
      <alignment horizontal="center"/>
    </xf>
    <xf numFmtId="0" fontId="5" fillId="2" borderId="3" xfId="0" applyFont="1" applyFill="1" applyBorder="1"/>
    <xf numFmtId="0" fontId="7" fillId="7" borderId="7" xfId="0" applyFont="1" applyFill="1" applyBorder="1" applyAlignment="1">
      <alignment horizontal="centerContinuous" wrapText="1"/>
    </xf>
    <xf numFmtId="0" fontId="7" fillId="7" borderId="5" xfId="0" applyFont="1" applyFill="1" applyBorder="1" applyAlignment="1">
      <alignment horizontal="centerContinuous" wrapText="1"/>
    </xf>
    <xf numFmtId="0" fontId="6" fillId="2" borderId="18" xfId="0" applyFont="1" applyFill="1" applyBorder="1" applyAlignment="1">
      <alignment horizontal="center" wrapText="1"/>
    </xf>
    <xf numFmtId="0" fontId="9" fillId="2" borderId="7" xfId="0" applyFont="1" applyFill="1" applyBorder="1" applyAlignment="1">
      <alignment vertical="center" wrapText="1"/>
    </xf>
    <xf numFmtId="0" fontId="16" fillId="4" borderId="23" xfId="0" applyFont="1" applyFill="1" applyBorder="1" applyAlignment="1">
      <alignment horizontal="center"/>
    </xf>
    <xf numFmtId="0" fontId="16" fillId="4" borderId="24" xfId="0" applyFont="1" applyFill="1" applyBorder="1" applyAlignment="1">
      <alignment horizontal="center"/>
    </xf>
    <xf numFmtId="0" fontId="16" fillId="4" borderId="25" xfId="0" applyFont="1" applyFill="1" applyBorder="1" applyAlignment="1">
      <alignment horizontal="center"/>
    </xf>
    <xf numFmtId="0" fontId="9" fillId="2" borderId="6" xfId="0" applyFont="1" applyFill="1" applyBorder="1" applyAlignment="1">
      <alignment horizontal="center" vertical="center"/>
    </xf>
    <xf numFmtId="0" fontId="9" fillId="2" borderId="0" xfId="0" applyFont="1" applyFill="1" applyBorder="1" applyAlignment="1">
      <alignment vertical="center"/>
    </xf>
    <xf numFmtId="0" fontId="9" fillId="2" borderId="0" xfId="0" applyFont="1" applyFill="1" applyBorder="1"/>
    <xf numFmtId="0" fontId="9" fillId="0" borderId="30" xfId="0" applyFont="1" applyFill="1" applyBorder="1" applyAlignment="1">
      <alignment vertical="center"/>
    </xf>
    <xf numFmtId="0" fontId="9" fillId="0" borderId="31" xfId="0" applyFont="1" applyFill="1" applyBorder="1" applyAlignment="1">
      <alignment vertical="center" wrapText="1"/>
    </xf>
    <xf numFmtId="0" fontId="4" fillId="2" borderId="0" xfId="0" applyFont="1" applyFill="1"/>
    <xf numFmtId="0" fontId="4" fillId="7" borderId="9" xfId="0" applyFont="1" applyFill="1" applyBorder="1" applyAlignment="1">
      <alignment horizontal="left"/>
    </xf>
    <xf numFmtId="0" fontId="4" fillId="7" borderId="3" xfId="0" applyFont="1" applyFill="1" applyBorder="1" applyAlignment="1">
      <alignment horizontal="left"/>
    </xf>
    <xf numFmtId="0" fontId="4" fillId="7" borderId="0" xfId="0" applyFont="1" applyFill="1" applyBorder="1" applyAlignment="1">
      <alignment horizontal="left"/>
    </xf>
    <xf numFmtId="0" fontId="4" fillId="7" borderId="7" xfId="0" applyFont="1" applyFill="1" applyBorder="1" applyAlignment="1">
      <alignment horizontal="left"/>
    </xf>
    <xf numFmtId="0" fontId="4" fillId="2" borderId="6" xfId="0" applyFont="1" applyFill="1" applyBorder="1"/>
    <xf numFmtId="0" fontId="4" fillId="2" borderId="0" xfId="0" applyFont="1" applyFill="1" applyBorder="1"/>
    <xf numFmtId="0" fontId="4" fillId="2" borderId="7" xfId="0" applyFont="1" applyFill="1" applyBorder="1"/>
    <xf numFmtId="0" fontId="6" fillId="3" borderId="17" xfId="0" applyFont="1" applyFill="1" applyBorder="1"/>
    <xf numFmtId="0" fontId="4" fillId="2" borderId="0" xfId="0" applyFont="1" applyFill="1" applyBorder="1" applyAlignment="1">
      <alignment horizontal="center"/>
    </xf>
    <xf numFmtId="0" fontId="7" fillId="7" borderId="17" xfId="0" applyFont="1" applyFill="1" applyBorder="1"/>
    <xf numFmtId="0" fontId="4" fillId="2" borderId="0" xfId="0" quotePrefix="1" applyFont="1" applyFill="1" applyBorder="1" applyAlignment="1">
      <alignment horizontal="center"/>
    </xf>
    <xf numFmtId="0" fontId="4" fillId="2" borderId="2" xfId="0" applyFont="1" applyFill="1" applyBorder="1" applyAlignment="1">
      <alignment horizontal="centerContinuous" wrapText="1"/>
    </xf>
    <xf numFmtId="0" fontId="4" fillId="2" borderId="9" xfId="0" applyFont="1" applyFill="1" applyBorder="1" applyAlignment="1">
      <alignment horizontal="centerContinuous" wrapText="1"/>
    </xf>
    <xf numFmtId="0" fontId="4" fillId="2" borderId="9" xfId="0" applyFont="1" applyFill="1" applyBorder="1" applyAlignment="1">
      <alignment horizontal="right" indent="1"/>
    </xf>
    <xf numFmtId="43" fontId="4" fillId="2" borderId="0" xfId="0" applyNumberFormat="1" applyFont="1" applyFill="1" applyBorder="1"/>
    <xf numFmtId="0" fontId="4" fillId="2" borderId="6" xfId="0" applyFont="1" applyFill="1" applyBorder="1" applyAlignment="1">
      <alignment horizontal="centerContinuous" wrapText="1"/>
    </xf>
    <xf numFmtId="0" fontId="4" fillId="2" borderId="0" xfId="0" applyFont="1" applyFill="1" applyBorder="1" applyAlignment="1">
      <alignment horizontal="centerContinuous" wrapText="1"/>
    </xf>
    <xf numFmtId="0" fontId="4" fillId="2" borderId="0" xfId="0" applyFont="1" applyFill="1" applyBorder="1" applyAlignment="1">
      <alignment horizontal="right" indent="1"/>
    </xf>
    <xf numFmtId="0" fontId="6" fillId="2" borderId="4" xfId="0" applyFont="1" applyFill="1" applyBorder="1" applyAlignment="1">
      <alignment horizontal="centerContinuous" wrapText="1"/>
    </xf>
    <xf numFmtId="0" fontId="6" fillId="2" borderId="1" xfId="0" applyFont="1" applyFill="1" applyBorder="1" applyAlignment="1">
      <alignment horizontal="centerContinuous" wrapText="1"/>
    </xf>
    <xf numFmtId="0" fontId="6" fillId="2" borderId="1" xfId="0" applyFont="1" applyFill="1" applyBorder="1" applyAlignment="1">
      <alignment horizontal="right" indent="1"/>
    </xf>
    <xf numFmtId="0" fontId="6" fillId="2" borderId="16" xfId="0" applyFont="1" applyFill="1" applyBorder="1" applyAlignment="1">
      <alignment horizontal="centerContinuous" wrapText="1"/>
    </xf>
    <xf numFmtId="0" fontId="6" fillId="2" borderId="17" xfId="0" applyFont="1" applyFill="1" applyBorder="1" applyAlignment="1">
      <alignment horizontal="centerContinuous" wrapText="1"/>
    </xf>
    <xf numFmtId="0" fontId="6" fillId="2" borderId="18" xfId="0" applyFont="1" applyFill="1" applyBorder="1" applyAlignment="1">
      <alignment horizontal="centerContinuous" wrapText="1"/>
    </xf>
    <xf numFmtId="0" fontId="6" fillId="8" borderId="0" xfId="0" applyFont="1" applyFill="1" applyBorder="1" applyAlignment="1">
      <alignment horizontal="centerContinuous" wrapText="1"/>
    </xf>
    <xf numFmtId="0" fontId="6" fillId="8" borderId="17" xfId="0" applyFont="1" applyFill="1" applyBorder="1" applyAlignment="1">
      <alignment horizontal="centerContinuous" wrapText="1"/>
    </xf>
    <xf numFmtId="0" fontId="6" fillId="8" borderId="7" xfId="0" applyFont="1" applyFill="1" applyBorder="1" applyAlignment="1">
      <alignment horizontal="center" wrapText="1"/>
    </xf>
    <xf numFmtId="0" fontId="6" fillId="8" borderId="8" xfId="0" applyFont="1" applyFill="1" applyBorder="1" applyAlignment="1">
      <alignment horizontal="center" wrapText="1"/>
    </xf>
    <xf numFmtId="0" fontId="4" fillId="4" borderId="17" xfId="0" applyFont="1" applyFill="1" applyBorder="1"/>
    <xf numFmtId="0" fontId="4" fillId="4" borderId="50" xfId="0" applyFont="1" applyFill="1" applyBorder="1"/>
    <xf numFmtId="0" fontId="4" fillId="4" borderId="16" xfId="0" applyFont="1" applyFill="1" applyBorder="1"/>
    <xf numFmtId="0" fontId="4" fillId="4" borderId="18" xfId="0" applyFont="1" applyFill="1" applyBorder="1"/>
    <xf numFmtId="0" fontId="6" fillId="4" borderId="16" xfId="0" applyFont="1" applyFill="1" applyBorder="1"/>
    <xf numFmtId="0" fontId="6" fillId="4" borderId="17" xfId="0" applyFont="1" applyFill="1" applyBorder="1" applyAlignment="1">
      <alignment horizontal="right"/>
    </xf>
    <xf numFmtId="165" fontId="6" fillId="4" borderId="18" xfId="0" applyNumberFormat="1" applyFont="1" applyFill="1" applyBorder="1" applyAlignment="1">
      <alignment horizontal="center"/>
    </xf>
    <xf numFmtId="0" fontId="4" fillId="2" borderId="15" xfId="0" applyFont="1" applyFill="1" applyBorder="1"/>
    <xf numFmtId="0" fontId="4" fillId="2" borderId="15" xfId="0" applyFont="1" applyFill="1" applyBorder="1" applyAlignment="1">
      <alignment horizontal="center"/>
    </xf>
    <xf numFmtId="169" fontId="0" fillId="3" borderId="0" xfId="0" quotePrefix="1" applyNumberFormat="1" applyFill="1" applyAlignment="1">
      <alignment horizontal="center"/>
    </xf>
    <xf numFmtId="0" fontId="4" fillId="2" borderId="0" xfId="0" applyFont="1" applyFill="1" applyBorder="1" applyAlignment="1">
      <alignment horizontal="left"/>
    </xf>
    <xf numFmtId="170" fontId="0" fillId="3" borderId="0" xfId="0" applyNumberFormat="1" applyFill="1" applyAlignment="1">
      <alignment horizontal="center"/>
    </xf>
    <xf numFmtId="168" fontId="4" fillId="2" borderId="0" xfId="4" applyNumberFormat="1" applyFont="1" applyFill="1" applyBorder="1" applyAlignment="1">
      <alignment horizontal="center"/>
    </xf>
    <xf numFmtId="0" fontId="4" fillId="8" borderId="7" xfId="0" applyFont="1" applyFill="1" applyBorder="1" applyAlignment="1">
      <alignment horizontal="center"/>
    </xf>
    <xf numFmtId="0" fontId="4" fillId="2" borderId="15" xfId="0" applyFont="1" applyFill="1" applyBorder="1" applyAlignment="1">
      <alignment horizontal="left"/>
    </xf>
    <xf numFmtId="0" fontId="4" fillId="8" borderId="0" xfId="0" applyFont="1" applyFill="1" applyBorder="1" applyAlignment="1">
      <alignment horizontal="center"/>
    </xf>
    <xf numFmtId="166" fontId="4" fillId="2" borderId="7" xfId="0" applyNumberFormat="1" applyFont="1" applyFill="1" applyBorder="1" applyAlignment="1">
      <alignment horizontal="center"/>
    </xf>
    <xf numFmtId="2" fontId="4" fillId="2" borderId="0" xfId="0" applyNumberFormat="1" applyFont="1" applyFill="1" applyAlignment="1">
      <alignment horizontal="center"/>
    </xf>
    <xf numFmtId="2" fontId="4" fillId="2" borderId="7" xfId="0" applyNumberFormat="1" applyFont="1" applyFill="1" applyBorder="1" applyAlignment="1">
      <alignment horizontal="center"/>
    </xf>
    <xf numFmtId="165" fontId="4" fillId="2" borderId="6" xfId="0" applyNumberFormat="1" applyFont="1" applyFill="1" applyBorder="1"/>
    <xf numFmtId="9" fontId="4" fillId="2" borderId="0" xfId="3" applyFont="1" applyFill="1" applyBorder="1" applyAlignment="1">
      <alignment horizontal="center"/>
    </xf>
    <xf numFmtId="165" fontId="4" fillId="2" borderId="7" xfId="0" applyNumberFormat="1" applyFont="1" applyFill="1" applyBorder="1"/>
    <xf numFmtId="0" fontId="4" fillId="2" borderId="6" xfId="0" applyFont="1" applyFill="1" applyBorder="1" applyAlignment="1">
      <alignment horizontal="center"/>
    </xf>
    <xf numFmtId="2" fontId="4" fillId="2" borderId="6" xfId="0" applyNumberFormat="1" applyFont="1" applyFill="1" applyBorder="1" applyAlignment="1">
      <alignment horizontal="center"/>
    </xf>
    <xf numFmtId="2" fontId="4" fillId="2" borderId="0" xfId="0" applyNumberFormat="1" applyFont="1" applyFill="1" applyBorder="1" applyAlignment="1">
      <alignment horizontal="center"/>
    </xf>
    <xf numFmtId="0" fontId="4" fillId="2" borderId="19" xfId="0" applyFont="1" applyFill="1" applyBorder="1" applyAlignment="1">
      <alignment horizontal="center"/>
    </xf>
    <xf numFmtId="169" fontId="0" fillId="3" borderId="11" xfId="0" quotePrefix="1" applyNumberFormat="1" applyFill="1" applyBorder="1" applyAlignment="1">
      <alignment horizontal="center"/>
    </xf>
    <xf numFmtId="0" fontId="4" fillId="2" borderId="11" xfId="0" applyFont="1" applyFill="1" applyBorder="1" applyAlignment="1">
      <alignment horizontal="left"/>
    </xf>
    <xf numFmtId="170" fontId="0" fillId="3" borderId="11" xfId="0" applyNumberFormat="1" applyFill="1" applyBorder="1" applyAlignment="1">
      <alignment horizontal="center"/>
    </xf>
    <xf numFmtId="168" fontId="4" fillId="2" borderId="11" xfId="4" applyNumberFormat="1" applyFont="1" applyFill="1" applyBorder="1" applyAlignment="1">
      <alignment horizontal="center"/>
    </xf>
    <xf numFmtId="0" fontId="4" fillId="2" borderId="11" xfId="0" applyFont="1" applyFill="1" applyBorder="1" applyAlignment="1">
      <alignment horizontal="center"/>
    </xf>
    <xf numFmtId="0" fontId="4" fillId="8" borderId="12" xfId="0" applyFont="1" applyFill="1" applyBorder="1" applyAlignment="1">
      <alignment horizontal="center"/>
    </xf>
    <xf numFmtId="0" fontId="4" fillId="8" borderId="11" xfId="0" applyFont="1" applyFill="1" applyBorder="1" applyAlignment="1">
      <alignment horizontal="center"/>
    </xf>
    <xf numFmtId="166" fontId="4" fillId="2" borderId="12" xfId="0" applyNumberFormat="1" applyFont="1" applyFill="1" applyBorder="1" applyAlignment="1">
      <alignment horizontal="center"/>
    </xf>
    <xf numFmtId="2" fontId="4" fillId="2" borderId="14" xfId="0" applyNumberFormat="1" applyFont="1" applyFill="1" applyBorder="1" applyAlignment="1">
      <alignment horizontal="center"/>
    </xf>
    <xf numFmtId="2" fontId="4" fillId="2" borderId="11" xfId="0" applyNumberFormat="1" applyFont="1" applyFill="1" applyBorder="1" applyAlignment="1">
      <alignment horizontal="center"/>
    </xf>
    <xf numFmtId="2" fontId="4" fillId="2" borderId="12" xfId="0" applyNumberFormat="1" applyFont="1" applyFill="1" applyBorder="1" applyAlignment="1">
      <alignment horizontal="center"/>
    </xf>
    <xf numFmtId="165" fontId="4" fillId="2" borderId="14" xfId="0" applyNumberFormat="1" applyFont="1" applyFill="1" applyBorder="1"/>
    <xf numFmtId="9" fontId="4" fillId="2" borderId="11" xfId="3" applyFont="1" applyFill="1" applyBorder="1" applyAlignment="1">
      <alignment horizontal="center"/>
    </xf>
    <xf numFmtId="165" fontId="4" fillId="2" borderId="12" xfId="0" applyNumberFormat="1" applyFont="1" applyFill="1" applyBorder="1"/>
    <xf numFmtId="169" fontId="0" fillId="3" borderId="0" xfId="0" applyNumberFormat="1" applyFill="1" applyAlignment="1">
      <alignment horizontal="center"/>
    </xf>
    <xf numFmtId="169" fontId="0" fillId="3" borderId="11" xfId="0" applyNumberFormat="1" applyFill="1" applyBorder="1" applyAlignment="1">
      <alignment horizontal="center"/>
    </xf>
    <xf numFmtId="0" fontId="4" fillId="2" borderId="33" xfId="0" applyFont="1" applyFill="1" applyBorder="1" applyAlignment="1">
      <alignment horizontal="center"/>
    </xf>
    <xf numFmtId="0" fontId="4" fillId="2" borderId="1" xfId="0" applyFont="1" applyFill="1" applyBorder="1" applyAlignment="1">
      <alignment horizontal="center"/>
    </xf>
    <xf numFmtId="0" fontId="4" fillId="2" borderId="14" xfId="0" applyFont="1" applyFill="1" applyBorder="1" applyAlignment="1">
      <alignment horizontal="center"/>
    </xf>
    <xf numFmtId="0" fontId="14" fillId="7" borderId="6" xfId="1" applyFont="1" applyFill="1" applyBorder="1" applyAlignment="1">
      <alignment horizontal="centerContinuous" vertical="center"/>
    </xf>
    <xf numFmtId="0" fontId="9" fillId="0" borderId="29" xfId="0" applyFont="1" applyFill="1" applyBorder="1" applyAlignment="1">
      <alignment horizontal="center" vertical="center" wrapText="1"/>
    </xf>
    <xf numFmtId="0" fontId="9" fillId="2" borderId="0" xfId="0" applyFont="1" applyFill="1" applyBorder="1" applyAlignment="1">
      <alignment vertical="center" wrapText="1"/>
    </xf>
    <xf numFmtId="164" fontId="5" fillId="2" borderId="0" xfId="0" applyNumberFormat="1" applyFont="1" applyFill="1"/>
    <xf numFmtId="0" fontId="9" fillId="2" borderId="9" xfId="0" applyFont="1" applyFill="1" applyBorder="1" applyAlignment="1">
      <alignment horizontal="center"/>
    </xf>
    <xf numFmtId="0" fontId="9" fillId="2" borderId="9" xfId="0" applyFont="1" applyFill="1" applyBorder="1"/>
    <xf numFmtId="167" fontId="9" fillId="2" borderId="9" xfId="0" applyNumberFormat="1" applyFont="1" applyFill="1" applyBorder="1" applyAlignment="1">
      <alignment horizontal="center"/>
    </xf>
    <xf numFmtId="15" fontId="9" fillId="4" borderId="6" xfId="1" quotePrefix="1" applyNumberFormat="1" applyFill="1" applyBorder="1" applyAlignment="1">
      <alignment vertical="center" wrapText="1"/>
    </xf>
    <xf numFmtId="15" fontId="9" fillId="4" borderId="0" xfId="1" quotePrefix="1" applyNumberFormat="1" applyFill="1" applyBorder="1" applyAlignment="1">
      <alignment vertical="center" wrapText="1"/>
    </xf>
    <xf numFmtId="15" fontId="9" fillId="4" borderId="7" xfId="1" quotePrefix="1" applyNumberFormat="1" applyFill="1" applyBorder="1" applyAlignment="1">
      <alignment vertical="center" wrapText="1"/>
    </xf>
    <xf numFmtId="0" fontId="16" fillId="2" borderId="6" xfId="0" applyFont="1" applyFill="1" applyBorder="1"/>
    <xf numFmtId="0" fontId="16" fillId="2" borderId="0" xfId="0" applyFont="1" applyFill="1" applyBorder="1"/>
    <xf numFmtId="0" fontId="16" fillId="2" borderId="7" xfId="0" applyFont="1" applyFill="1" applyBorder="1"/>
    <xf numFmtId="0" fontId="9" fillId="2" borderId="4" xfId="0" applyFont="1" applyFill="1" applyBorder="1" applyAlignment="1">
      <alignment horizontal="center"/>
    </xf>
    <xf numFmtId="0" fontId="9" fillId="2" borderId="1" xfId="0" applyFont="1" applyFill="1" applyBorder="1" applyAlignment="1">
      <alignment horizontal="left"/>
    </xf>
    <xf numFmtId="164" fontId="9" fillId="2" borderId="1" xfId="0" applyNumberFormat="1" applyFont="1" applyFill="1" applyBorder="1" applyAlignment="1">
      <alignment horizontal="center"/>
    </xf>
    <xf numFmtId="0" fontId="9" fillId="2" borderId="5" xfId="0" applyFont="1" applyFill="1" applyBorder="1" applyAlignment="1">
      <alignment horizontal="center"/>
    </xf>
    <xf numFmtId="0" fontId="0" fillId="3" borderId="50" xfId="0" applyFill="1" applyBorder="1"/>
    <xf numFmtId="0" fontId="0" fillId="2" borderId="3" xfId="0" applyFill="1" applyBorder="1"/>
    <xf numFmtId="0" fontId="16" fillId="2" borderId="7" xfId="0" applyFont="1" applyFill="1" applyBorder="1" applyAlignment="1">
      <alignment vertical="center" wrapText="1"/>
    </xf>
    <xf numFmtId="0" fontId="3" fillId="2" borderId="2" xfId="2" applyFont="1" applyFill="1" applyBorder="1" applyAlignment="1">
      <alignment vertical="center"/>
    </xf>
    <xf numFmtId="0" fontId="3" fillId="2" borderId="6" xfId="0" applyFont="1" applyFill="1" applyBorder="1"/>
    <xf numFmtId="0" fontId="9" fillId="2" borderId="0" xfId="0" applyFont="1" applyFill="1" applyBorder="1"/>
    <xf numFmtId="0" fontId="9" fillId="2" borderId="51" xfId="0" applyFont="1" applyFill="1" applyBorder="1" applyAlignment="1">
      <alignment horizontal="center"/>
    </xf>
    <xf numFmtId="0" fontId="9" fillId="2" borderId="52" xfId="0" applyFont="1" applyFill="1" applyBorder="1" applyAlignment="1">
      <alignment horizontal="center"/>
    </xf>
    <xf numFmtId="0" fontId="9" fillId="2" borderId="52" xfId="0" applyFont="1" applyFill="1" applyBorder="1"/>
    <xf numFmtId="167" fontId="9" fillId="2" borderId="53" xfId="0" applyNumberFormat="1" applyFont="1" applyFill="1" applyBorder="1" applyAlignment="1">
      <alignment horizontal="center"/>
    </xf>
    <xf numFmtId="15" fontId="9" fillId="4" borderId="6" xfId="1" quotePrefix="1" applyNumberFormat="1" applyFill="1" applyBorder="1" applyAlignment="1">
      <alignment vertical="center" wrapText="1"/>
    </xf>
    <xf numFmtId="15" fontId="9" fillId="4" borderId="0" xfId="1" quotePrefix="1" applyNumberFormat="1" applyFill="1" applyBorder="1" applyAlignment="1">
      <alignment vertical="center" wrapText="1"/>
    </xf>
    <xf numFmtId="15" fontId="9" fillId="4" borderId="7" xfId="1" quotePrefix="1" applyNumberFormat="1" applyFill="1" applyBorder="1" applyAlignment="1">
      <alignment vertical="center" wrapText="1"/>
    </xf>
    <xf numFmtId="0" fontId="26" fillId="2" borderId="4" xfId="0" applyFont="1" applyFill="1" applyBorder="1" applyAlignment="1">
      <alignment horizontal="left" wrapText="1"/>
    </xf>
    <xf numFmtId="0" fontId="26" fillId="2" borderId="1" xfId="0" applyFont="1" applyFill="1" applyBorder="1" applyAlignment="1">
      <alignment horizontal="left" wrapText="1"/>
    </xf>
    <xf numFmtId="0" fontId="26" fillId="2" borderId="5" xfId="0" applyFont="1" applyFill="1" applyBorder="1" applyAlignment="1">
      <alignment horizontal="left" wrapText="1"/>
    </xf>
    <xf numFmtId="0" fontId="16" fillId="2" borderId="6" xfId="0" applyFont="1" applyFill="1" applyBorder="1"/>
    <xf numFmtId="0" fontId="16" fillId="2" borderId="0" xfId="0" applyFont="1" applyFill="1" applyBorder="1"/>
    <xf numFmtId="0" fontId="16" fillId="2" borderId="7" xfId="0" applyFont="1" applyFill="1" applyBorder="1"/>
    <xf numFmtId="0" fontId="9" fillId="2" borderId="6" xfId="1" applyFill="1" applyBorder="1" applyAlignment="1">
      <alignment wrapText="1"/>
    </xf>
    <xf numFmtId="0" fontId="9" fillId="2" borderId="0" xfId="1" applyFill="1" applyBorder="1" applyAlignment="1">
      <alignment wrapText="1"/>
    </xf>
    <xf numFmtId="0" fontId="9" fillId="2" borderId="7" xfId="1" applyFill="1" applyBorder="1" applyAlignment="1">
      <alignment wrapText="1"/>
    </xf>
    <xf numFmtId="0" fontId="3" fillId="0" borderId="6" xfId="0" applyFont="1" applyBorder="1" applyAlignment="1">
      <alignment horizontal="left" wrapText="1"/>
    </xf>
    <xf numFmtId="0" fontId="5" fillId="0" borderId="0" xfId="0" applyFont="1" applyBorder="1" applyAlignment="1">
      <alignment horizontal="left" wrapText="1"/>
    </xf>
    <xf numFmtId="0" fontId="5" fillId="0" borderId="7" xfId="0" applyFont="1" applyBorder="1" applyAlignment="1">
      <alignment horizontal="left" wrapText="1"/>
    </xf>
    <xf numFmtId="0" fontId="2" fillId="0" borderId="6" xfId="0" applyFont="1" applyBorder="1" applyAlignment="1">
      <alignment horizontal="left" wrapText="1"/>
    </xf>
    <xf numFmtId="0" fontId="3" fillId="2" borderId="6" xfId="0" applyFont="1" applyFill="1" applyBorder="1" applyAlignment="1">
      <alignment horizontal="left" wrapText="1"/>
    </xf>
    <xf numFmtId="0" fontId="5" fillId="2" borderId="0" xfId="0" applyFont="1" applyFill="1" applyBorder="1" applyAlignment="1">
      <alignment horizontal="left" wrapText="1"/>
    </xf>
    <xf numFmtId="0" fontId="5" fillId="2" borderId="7" xfId="0" applyFont="1" applyFill="1" applyBorder="1" applyAlignment="1">
      <alignment horizontal="left" wrapText="1"/>
    </xf>
    <xf numFmtId="0" fontId="9" fillId="0" borderId="47" xfId="0" applyFont="1" applyBorder="1" applyAlignment="1">
      <alignment vertical="center" wrapText="1"/>
    </xf>
    <xf numFmtId="0" fontId="9" fillId="0" borderId="48" xfId="0" applyFont="1" applyBorder="1" applyAlignment="1">
      <alignment vertical="center" wrapText="1"/>
    </xf>
    <xf numFmtId="0" fontId="9" fillId="0" borderId="49" xfId="0" applyFont="1" applyBorder="1" applyAlignment="1">
      <alignment vertical="center" wrapText="1"/>
    </xf>
    <xf numFmtId="0" fontId="9" fillId="0" borderId="26" xfId="0" applyFont="1" applyBorder="1" applyAlignment="1">
      <alignment horizontal="center" wrapText="1"/>
    </xf>
    <xf numFmtId="0" fontId="9" fillId="0" borderId="27" xfId="0" applyFont="1" applyBorder="1" applyAlignment="1">
      <alignment horizontal="center" wrapText="1"/>
    </xf>
    <xf numFmtId="0" fontId="9" fillId="0" borderId="28" xfId="0" applyFont="1" applyBorder="1" applyAlignment="1">
      <alignment horizontal="center" wrapText="1"/>
    </xf>
    <xf numFmtId="0" fontId="9" fillId="0" borderId="20" xfId="0" applyFont="1" applyBorder="1"/>
    <xf numFmtId="0" fontId="9" fillId="0" borderId="21" xfId="0" applyFont="1" applyBorder="1"/>
    <xf numFmtId="0" fontId="9" fillId="0" borderId="22" xfId="0" applyFont="1" applyBorder="1"/>
    <xf numFmtId="0" fontId="19" fillId="0" borderId="26" xfId="0" applyFont="1" applyBorder="1"/>
    <xf numFmtId="0" fontId="19" fillId="0" borderId="27" xfId="0" applyFont="1" applyBorder="1"/>
    <xf numFmtId="0" fontId="19" fillId="0" borderId="28" xfId="0" applyFont="1" applyBorder="1"/>
    <xf numFmtId="0" fontId="9" fillId="0" borderId="26" xfId="0" applyFont="1" applyBorder="1" applyAlignment="1">
      <alignment wrapText="1"/>
    </xf>
    <xf numFmtId="0" fontId="9" fillId="0" borderId="27" xfId="0" applyFont="1" applyBorder="1" applyAlignment="1">
      <alignment wrapText="1"/>
    </xf>
    <xf numFmtId="0" fontId="9" fillId="0" borderId="28" xfId="0" applyFont="1" applyBorder="1" applyAlignment="1">
      <alignment wrapText="1"/>
    </xf>
    <xf numFmtId="0" fontId="19" fillId="0" borderId="23" xfId="0" applyFont="1" applyBorder="1"/>
    <xf numFmtId="0" fontId="19" fillId="0" borderId="24" xfId="0" applyFont="1" applyBorder="1"/>
    <xf numFmtId="0" fontId="19" fillId="0" borderId="25" xfId="0" applyFont="1" applyBorder="1"/>
    <xf numFmtId="0" fontId="9" fillId="2" borderId="6" xfId="0" applyFont="1" applyFill="1" applyBorder="1"/>
    <xf numFmtId="0" fontId="9" fillId="2" borderId="0" xfId="0" applyFont="1" applyFill="1" applyBorder="1"/>
    <xf numFmtId="0" fontId="9" fillId="2" borderId="7" xfId="0" applyFont="1" applyFill="1" applyBorder="1"/>
    <xf numFmtId="0" fontId="19" fillId="2" borderId="44" xfId="0" applyFont="1" applyFill="1" applyBorder="1"/>
    <xf numFmtId="0" fontId="19" fillId="2" borderId="45" xfId="0" applyFont="1" applyFill="1" applyBorder="1"/>
    <xf numFmtId="0" fontId="19" fillId="2" borderId="46" xfId="0" applyFont="1" applyFill="1" applyBorder="1"/>
    <xf numFmtId="0" fontId="9" fillId="2" borderId="6" xfId="0" applyFont="1" applyFill="1" applyBorder="1" applyAlignment="1">
      <alignment vertical="center" wrapText="1"/>
    </xf>
    <xf numFmtId="0" fontId="9" fillId="2" borderId="0" xfId="0" applyFont="1" applyFill="1" applyBorder="1" applyAlignment="1">
      <alignment vertical="center" wrapText="1"/>
    </xf>
    <xf numFmtId="0" fontId="9" fillId="2" borderId="7" xfId="0" applyFont="1" applyFill="1" applyBorder="1" applyAlignment="1">
      <alignment vertical="center" wrapText="1"/>
    </xf>
    <xf numFmtId="0" fontId="9" fillId="2" borderId="26" xfId="0" applyFont="1" applyFill="1" applyBorder="1" applyAlignment="1">
      <alignment vertical="center" wrapText="1"/>
    </xf>
    <xf numFmtId="0" fontId="9" fillId="2" borderId="27" xfId="0" applyFont="1" applyFill="1" applyBorder="1" applyAlignment="1">
      <alignment vertical="center" wrapText="1"/>
    </xf>
    <xf numFmtId="0" fontId="9" fillId="2" borderId="28" xfId="0" applyFont="1" applyFill="1" applyBorder="1" applyAlignment="1">
      <alignment vertical="center" wrapText="1"/>
    </xf>
    <xf numFmtId="0" fontId="9" fillId="2" borderId="6" xfId="0" applyFont="1" applyFill="1" applyBorder="1" applyAlignment="1">
      <alignment wrapText="1"/>
    </xf>
    <xf numFmtId="0" fontId="9" fillId="2" borderId="0" xfId="0" applyFont="1" applyFill="1" applyBorder="1" applyAlignment="1">
      <alignment wrapText="1"/>
    </xf>
    <xf numFmtId="0" fontId="9" fillId="2" borderId="7" xfId="0" applyFont="1" applyFill="1" applyBorder="1" applyAlignment="1">
      <alignment wrapText="1"/>
    </xf>
    <xf numFmtId="8" fontId="6" fillId="0" borderId="16" xfId="0" applyNumberFormat="1" applyFont="1" applyFill="1" applyBorder="1" applyAlignment="1">
      <alignment horizontal="left" indent="1"/>
    </xf>
    <xf numFmtId="0" fontId="0" fillId="0" borderId="17" xfId="0" applyBorder="1" applyAlignment="1">
      <alignment horizontal="left" indent="1"/>
    </xf>
    <xf numFmtId="0" fontId="0" fillId="0" borderId="18" xfId="0" applyBorder="1" applyAlignment="1">
      <alignment horizontal="left" indent="1"/>
    </xf>
    <xf numFmtId="165" fontId="4" fillId="2" borderId="1" xfId="0" applyNumberFormat="1" applyFont="1" applyFill="1" applyBorder="1" applyAlignment="1">
      <alignment horizontal="left" indent="1"/>
    </xf>
    <xf numFmtId="0" fontId="0" fillId="0" borderId="1" xfId="0" applyBorder="1" applyAlignment="1">
      <alignment horizontal="left" indent="1"/>
    </xf>
    <xf numFmtId="0" fontId="0" fillId="0" borderId="5" xfId="0" applyBorder="1" applyAlignment="1">
      <alignment horizontal="left" indent="1"/>
    </xf>
    <xf numFmtId="0" fontId="4" fillId="2" borderId="0" xfId="0" applyFont="1" applyFill="1" applyBorder="1" applyAlignment="1">
      <alignment horizontal="left" indent="1"/>
    </xf>
    <xf numFmtId="0" fontId="0" fillId="0" borderId="0" xfId="0" applyAlignment="1">
      <alignment horizontal="left" indent="1"/>
    </xf>
    <xf numFmtId="0" fontId="0" fillId="0" borderId="7" xfId="0" applyBorder="1" applyAlignment="1">
      <alignment horizontal="left" indent="1"/>
    </xf>
  </cellXfs>
  <cellStyles count="5">
    <cellStyle name="Comma" xfId="4" builtinId="3"/>
    <cellStyle name="Normal" xfId="0" builtinId="0"/>
    <cellStyle name="Normal 2" xfId="2" xr:uid="{00000000-0005-0000-0000-000002000000}"/>
    <cellStyle name="Normal 2 3" xfId="1" xr:uid="{00000000-0005-0000-0000-000003000000}"/>
    <cellStyle name="Percent" xfId="3" builtinId="5"/>
  </cellStyles>
  <dxfs count="0"/>
  <tableStyles count="0" defaultTableStyle="TableStyleMedium2" defaultPivotStyle="PivotStyleLight16"/>
  <colors>
    <mruColors>
      <color rgb="FF0000FF"/>
      <color rgb="FF00FF00"/>
      <color rgb="FF00FFFF"/>
      <color rgb="FF92D050"/>
      <color rgb="FF0070C0"/>
      <color rgb="FF008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forwardhealth.wi.gov/WIPortal/content/html/EAPG/EAPGHome.htm.spage" TargetMode="External"/><Relationship Id="rId2" Type="http://schemas.openxmlformats.org/officeDocument/2006/relationships/hyperlink" Target="http://www.forwardhealth.wi.gov/" TargetMode="External"/><Relationship Id="rId1" Type="http://schemas.openxmlformats.org/officeDocument/2006/relationships/image" Target="../media/image1.png"/><Relationship Id="rId4" Type="http://schemas.openxmlformats.org/officeDocument/2006/relationships/hyperlink" Target="mailto:DHSDMSBRS@dhs.wisconsin.gov"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forwardhealth.wi.gov/WIPortal/Subsystem/Publications/MaxFeeDownload.aspx#OutpatientHospital"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142876</xdr:colOff>
      <xdr:row>5</xdr:row>
      <xdr:rowOff>40488</xdr:rowOff>
    </xdr:from>
    <xdr:to>
      <xdr:col>4</xdr:col>
      <xdr:colOff>52818</xdr:colOff>
      <xdr:row>7</xdr:row>
      <xdr:rowOff>237376</xdr:rowOff>
    </xdr:to>
    <xdr:pic>
      <xdr:nvPicPr>
        <xdr:cNvPr id="3" name="Picture 2">
          <a:extLst>
            <a:ext uri="{FF2B5EF4-FFF2-40B4-BE49-F238E27FC236}">
              <a16:creationId xmlns:a16="http://schemas.microsoft.com/office/drawing/2014/main" id="{0718CFA2-32CE-407C-9D1C-4ABC7F1D67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7576" y="1202538"/>
          <a:ext cx="767192" cy="739813"/>
        </a:xfrm>
        <a:prstGeom prst="rect">
          <a:avLst/>
        </a:prstGeom>
      </xdr:spPr>
    </xdr:pic>
    <xdr:clientData/>
  </xdr:twoCellAnchor>
  <xdr:twoCellAnchor>
    <xdr:from>
      <xdr:col>1</xdr:col>
      <xdr:colOff>15240</xdr:colOff>
      <xdr:row>23</xdr:row>
      <xdr:rowOff>220980</xdr:rowOff>
    </xdr:from>
    <xdr:to>
      <xdr:col>2</xdr:col>
      <xdr:colOff>144780</xdr:colOff>
      <xdr:row>23</xdr:row>
      <xdr:rowOff>358140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43F09B72-DBF4-4B17-A327-AD699AFD0401}"/>
            </a:ext>
          </a:extLst>
        </xdr:cNvPr>
        <xdr:cNvSpPr/>
      </xdr:nvSpPr>
      <xdr:spPr>
        <a:xfrm>
          <a:off x="198120" y="6560820"/>
          <a:ext cx="1478280" cy="137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7620</xdr:colOff>
      <xdr:row>23</xdr:row>
      <xdr:rowOff>533400</xdr:rowOff>
    </xdr:from>
    <xdr:to>
      <xdr:col>4</xdr:col>
      <xdr:colOff>708660</xdr:colOff>
      <xdr:row>23</xdr:row>
      <xdr:rowOff>693420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8E75D233-29FE-43A0-A15D-2DDD6D7FFF90}"/>
            </a:ext>
          </a:extLst>
        </xdr:cNvPr>
        <xdr:cNvSpPr/>
      </xdr:nvSpPr>
      <xdr:spPr>
        <a:xfrm>
          <a:off x="190500" y="6873240"/>
          <a:ext cx="4808220" cy="160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297180</xdr:colOff>
      <xdr:row>23</xdr:row>
      <xdr:rowOff>883920</xdr:rowOff>
    </xdr:from>
    <xdr:to>
      <xdr:col>4</xdr:col>
      <xdr:colOff>1333500</xdr:colOff>
      <xdr:row>23</xdr:row>
      <xdr:rowOff>1013460</xdr:rowOff>
    </xdr:to>
    <xdr:sp macro="" textlink="">
      <xdr:nvSpPr>
        <xdr:cNvPr id="6" name="Rectangle 5">
          <a:hlinkClick xmlns:r="http://schemas.openxmlformats.org/officeDocument/2006/relationships" r:id="rId4"/>
          <a:extLst>
            <a:ext uri="{FF2B5EF4-FFF2-40B4-BE49-F238E27FC236}">
              <a16:creationId xmlns:a16="http://schemas.microsoft.com/office/drawing/2014/main" id="{FCA0A5A4-EB31-4A53-BAF7-E527EC6170BF}"/>
            </a:ext>
          </a:extLst>
        </xdr:cNvPr>
        <xdr:cNvSpPr/>
      </xdr:nvSpPr>
      <xdr:spPr>
        <a:xfrm>
          <a:off x="3703320" y="7223760"/>
          <a:ext cx="1920240" cy="1295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7620</xdr:colOff>
      <xdr:row>16</xdr:row>
      <xdr:rowOff>739140</xdr:rowOff>
    </xdr:from>
    <xdr:to>
      <xdr:col>3</xdr:col>
      <xdr:colOff>5067300</xdr:colOff>
      <xdr:row>16</xdr:row>
      <xdr:rowOff>998220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6671739-D7C6-4E01-BE51-DA6842E874EC}"/>
            </a:ext>
          </a:extLst>
        </xdr:cNvPr>
        <xdr:cNvSpPr/>
      </xdr:nvSpPr>
      <xdr:spPr>
        <a:xfrm>
          <a:off x="4053840" y="5173980"/>
          <a:ext cx="5059680" cy="2590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G26"/>
  <sheetViews>
    <sheetView tabSelected="1" zoomScaleNormal="100" zoomScaleSheetLayoutView="83" workbookViewId="0"/>
  </sheetViews>
  <sheetFormatPr defaultColWidth="8.7109375" defaultRowHeight="15" x14ac:dyDescent="0.25"/>
  <cols>
    <col min="1" max="1" width="2.7109375" style="1" customWidth="1"/>
    <col min="2" max="2" width="19.7109375" style="32" customWidth="1"/>
    <col min="3" max="3" width="27.28515625" style="32" customWidth="1"/>
    <col min="4" max="4" width="12.85546875" style="32" customWidth="1"/>
    <col min="5" max="5" width="43.28515625" style="32" customWidth="1"/>
    <col min="6" max="6" width="2.7109375" style="1" customWidth="1"/>
    <col min="7" max="16384" width="8.7109375" style="29"/>
  </cols>
  <sheetData>
    <row r="2" spans="2:7" ht="23.25" x14ac:dyDescent="0.35">
      <c r="B2" s="75" t="s">
        <v>690</v>
      </c>
      <c r="C2" s="76"/>
      <c r="D2" s="76"/>
      <c r="E2" s="77"/>
      <c r="F2" s="78"/>
      <c r="G2" s="78"/>
    </row>
    <row r="3" spans="2:7" ht="23.25" x14ac:dyDescent="0.35">
      <c r="B3" s="73" t="s">
        <v>689</v>
      </c>
      <c r="C3" s="81"/>
      <c r="D3" s="81"/>
      <c r="E3" s="74"/>
      <c r="F3" s="79"/>
      <c r="G3" s="79"/>
    </row>
    <row r="4" spans="2:7" x14ac:dyDescent="0.25">
      <c r="B4" s="84" t="s">
        <v>7</v>
      </c>
      <c r="C4" s="82"/>
      <c r="D4" s="82"/>
      <c r="E4" s="83"/>
      <c r="F4" s="80"/>
      <c r="G4" s="80"/>
    </row>
    <row r="5" spans="2:7" x14ac:dyDescent="0.25">
      <c r="B5" s="23"/>
      <c r="C5" s="24"/>
      <c r="D5" s="24"/>
      <c r="E5" s="25"/>
    </row>
    <row r="6" spans="2:7" ht="22.5" customHeight="1" x14ac:dyDescent="0.25">
      <c r="B6" s="33" t="s">
        <v>665</v>
      </c>
      <c r="C6" s="21"/>
      <c r="D6" s="21"/>
      <c r="E6" s="85" t="s">
        <v>1050</v>
      </c>
    </row>
    <row r="7" spans="2:7" ht="20.25" customHeight="1" x14ac:dyDescent="0.25">
      <c r="B7" s="20" t="s">
        <v>1144</v>
      </c>
      <c r="C7" s="21"/>
      <c r="D7" s="21"/>
      <c r="E7" s="85" t="s">
        <v>1130</v>
      </c>
    </row>
    <row r="8" spans="2:7" ht="20.25" customHeight="1" x14ac:dyDescent="0.25">
      <c r="B8" s="13"/>
      <c r="C8" s="26"/>
      <c r="D8" s="26"/>
      <c r="E8" s="85"/>
    </row>
    <row r="9" spans="2:7" x14ac:dyDescent="0.25">
      <c r="B9" s="60"/>
      <c r="C9" s="61"/>
      <c r="D9" s="61"/>
      <c r="E9" s="62"/>
    </row>
    <row r="10" spans="2:7" ht="14.45" customHeight="1" x14ac:dyDescent="0.25">
      <c r="B10" s="20" t="s">
        <v>1114</v>
      </c>
      <c r="C10" s="21"/>
      <c r="D10" s="21"/>
      <c r="E10" s="22"/>
    </row>
    <row r="11" spans="2:7" x14ac:dyDescent="0.25">
      <c r="B11" s="264"/>
      <c r="C11" s="265"/>
      <c r="D11" s="265"/>
      <c r="E11" s="266"/>
    </row>
    <row r="12" spans="2:7" x14ac:dyDescent="0.25">
      <c r="B12" s="244"/>
      <c r="C12" s="245"/>
      <c r="D12" s="245"/>
      <c r="E12" s="246"/>
    </row>
    <row r="13" spans="2:7" x14ac:dyDescent="0.25">
      <c r="B13" s="264"/>
      <c r="C13" s="265"/>
      <c r="D13" s="265"/>
      <c r="E13" s="266"/>
    </row>
    <row r="14" spans="2:7" x14ac:dyDescent="0.25">
      <c r="B14" s="68"/>
      <c r="C14" s="245"/>
      <c r="D14" s="245"/>
      <c r="E14" s="246"/>
    </row>
    <row r="15" spans="2:7" x14ac:dyDescent="0.25">
      <c r="B15" s="244"/>
      <c r="C15" s="245"/>
      <c r="D15" s="245"/>
      <c r="E15" s="246"/>
    </row>
    <row r="16" spans="2:7" x14ac:dyDescent="0.25">
      <c r="B16" s="264"/>
      <c r="C16" s="265"/>
      <c r="D16" s="265"/>
      <c r="E16" s="266"/>
    </row>
    <row r="17" spans="2:6" ht="11.45" customHeight="1" x14ac:dyDescent="0.25">
      <c r="B17" s="270"/>
      <c r="C17" s="271"/>
      <c r="D17" s="271"/>
      <c r="E17" s="272"/>
    </row>
    <row r="18" spans="2:6" ht="55.9" customHeight="1" x14ac:dyDescent="0.25">
      <c r="B18" s="276" t="s">
        <v>1075</v>
      </c>
      <c r="C18" s="277"/>
      <c r="D18" s="277"/>
      <c r="E18" s="278"/>
      <c r="F18" s="86"/>
    </row>
    <row r="19" spans="2:6" ht="5.45" customHeight="1" x14ac:dyDescent="0.25">
      <c r="B19" s="247"/>
      <c r="C19" s="248"/>
      <c r="D19" s="248"/>
      <c r="E19" s="249"/>
    </row>
    <row r="20" spans="2:6" ht="76.150000000000006" customHeight="1" x14ac:dyDescent="0.25">
      <c r="B20" s="279" t="s">
        <v>1139</v>
      </c>
      <c r="C20" s="277"/>
      <c r="D20" s="277"/>
      <c r="E20" s="278"/>
      <c r="F20" s="86"/>
    </row>
    <row r="21" spans="2:6" x14ac:dyDescent="0.25">
      <c r="B21" s="247"/>
      <c r="C21" s="248"/>
      <c r="D21" s="248"/>
      <c r="E21" s="249"/>
    </row>
    <row r="22" spans="2:6" ht="55.9" customHeight="1" x14ac:dyDescent="0.25">
      <c r="B22" s="280" t="s">
        <v>1137</v>
      </c>
      <c r="C22" s="281"/>
      <c r="D22" s="281"/>
      <c r="E22" s="282"/>
      <c r="F22" s="88"/>
    </row>
    <row r="23" spans="2:6" x14ac:dyDescent="0.25">
      <c r="B23" s="247"/>
      <c r="C23" s="248"/>
      <c r="D23" s="248"/>
      <c r="E23" s="249"/>
    </row>
    <row r="24" spans="2:6" ht="81" customHeight="1" x14ac:dyDescent="0.25">
      <c r="B24" s="280" t="s">
        <v>1131</v>
      </c>
      <c r="C24" s="281"/>
      <c r="D24" s="281"/>
      <c r="E24" s="282"/>
      <c r="F24" s="87"/>
    </row>
    <row r="25" spans="2:6" x14ac:dyDescent="0.25">
      <c r="B25" s="273"/>
      <c r="C25" s="274"/>
      <c r="D25" s="274"/>
      <c r="E25" s="275"/>
    </row>
    <row r="26" spans="2:6" ht="25.5" customHeight="1" x14ac:dyDescent="0.25">
      <c r="B26" s="267" t="s">
        <v>1138</v>
      </c>
      <c r="C26" s="268"/>
      <c r="D26" s="268"/>
      <c r="E26" s="269"/>
      <c r="F26" s="89"/>
    </row>
  </sheetData>
  <sheetProtection algorithmName="SHA-512" hashValue="nJJqmqOE08dLnVWEk6SSysGMh1Kf36nZjS2rbdBk4b0hKz/1SdEP44H/CuiURj6RwTJC4POlzYFF8XIehSUY+w==" saltValue="HDTdf0X99aZ7ftwcR59ZEw==" spinCount="100000" sheet="1" objects="1" scenarios="1"/>
  <mergeCells count="10">
    <mergeCell ref="B11:E11"/>
    <mergeCell ref="B26:E26"/>
    <mergeCell ref="B17:E17"/>
    <mergeCell ref="B25:E25"/>
    <mergeCell ref="B18:E18"/>
    <mergeCell ref="B20:E20"/>
    <mergeCell ref="B22:E22"/>
    <mergeCell ref="B24:E24"/>
    <mergeCell ref="B13:E13"/>
    <mergeCell ref="B16:E16"/>
  </mergeCells>
  <printOptions horizontalCentered="1"/>
  <pageMargins left="0.7" right="0.7" top="0.75" bottom="0.75" header="0.3" footer="0.3"/>
  <pageSetup scale="8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G16"/>
  <sheetViews>
    <sheetView zoomScaleNormal="100" zoomScaleSheetLayoutView="68" workbookViewId="0"/>
  </sheetViews>
  <sheetFormatPr defaultColWidth="8.7109375" defaultRowHeight="15" x14ac:dyDescent="0.25"/>
  <cols>
    <col min="1" max="1" width="2.7109375" style="1" customWidth="1"/>
    <col min="2" max="2" width="25.7109375" style="29" customWidth="1"/>
    <col min="3" max="3" width="21.28515625" style="29" customWidth="1"/>
    <col min="4" max="4" width="37" style="29" customWidth="1"/>
    <col min="5" max="5" width="24.7109375" style="29" customWidth="1"/>
    <col min="6" max="6" width="2.7109375" style="1" customWidth="1"/>
    <col min="7" max="16384" width="8.7109375" style="29"/>
  </cols>
  <sheetData>
    <row r="2" spans="2:7" ht="20.25" customHeight="1" x14ac:dyDescent="0.25">
      <c r="B2" s="94" t="s">
        <v>686</v>
      </c>
      <c r="C2" s="90"/>
      <c r="D2" s="90"/>
      <c r="E2" s="91"/>
    </row>
    <row r="3" spans="2:7" ht="20.25" customHeight="1" x14ac:dyDescent="0.25">
      <c r="B3" s="96" t="str">
        <f>'Cover Page'!$B$7</f>
        <v>Rate Year (RY) 2022; Updated March 16, 2022</v>
      </c>
      <c r="C3" s="92"/>
      <c r="D3" s="92"/>
      <c r="E3" s="93"/>
    </row>
    <row r="4" spans="2:7" ht="20.25" customHeight="1" x14ac:dyDescent="0.25">
      <c r="B4" s="95" t="s">
        <v>666</v>
      </c>
      <c r="C4" s="92"/>
      <c r="D4" s="92"/>
      <c r="E4" s="93"/>
    </row>
    <row r="5" spans="2:7" x14ac:dyDescent="0.25">
      <c r="B5" s="289"/>
      <c r="C5" s="290"/>
      <c r="D5" s="290"/>
      <c r="E5" s="291"/>
    </row>
    <row r="6" spans="2:7" x14ac:dyDescent="0.25">
      <c r="B6" s="292" t="s">
        <v>685</v>
      </c>
      <c r="C6" s="293"/>
      <c r="D6" s="293"/>
      <c r="E6" s="294"/>
    </row>
    <row r="7" spans="2:7" ht="27" customHeight="1" x14ac:dyDescent="0.25">
      <c r="B7" s="295" t="s">
        <v>671</v>
      </c>
      <c r="C7" s="296"/>
      <c r="D7" s="296"/>
      <c r="E7" s="297"/>
      <c r="G7" s="30"/>
    </row>
    <row r="8" spans="2:7" x14ac:dyDescent="0.25">
      <c r="B8" s="286"/>
      <c r="C8" s="287"/>
      <c r="D8" s="287"/>
      <c r="E8" s="288"/>
    </row>
    <row r="9" spans="2:7" x14ac:dyDescent="0.25">
      <c r="B9" s="292" t="s">
        <v>6</v>
      </c>
      <c r="C9" s="293"/>
      <c r="D9" s="293"/>
      <c r="E9" s="294"/>
    </row>
    <row r="10" spans="2:7" ht="68.25" customHeight="1" x14ac:dyDescent="0.25">
      <c r="B10" s="310" t="s">
        <v>1115</v>
      </c>
      <c r="C10" s="311"/>
      <c r="D10" s="311"/>
      <c r="E10" s="312"/>
    </row>
    <row r="11" spans="2:7" x14ac:dyDescent="0.25">
      <c r="B11" s="286"/>
      <c r="C11" s="287"/>
      <c r="D11" s="287"/>
      <c r="E11" s="288"/>
    </row>
    <row r="12" spans="2:7" x14ac:dyDescent="0.25">
      <c r="B12" s="304" t="s">
        <v>667</v>
      </c>
      <c r="C12" s="305"/>
      <c r="D12" s="305"/>
      <c r="E12" s="306"/>
    </row>
    <row r="13" spans="2:7" ht="29.1" customHeight="1" x14ac:dyDescent="0.25">
      <c r="B13" s="307" t="s">
        <v>669</v>
      </c>
      <c r="C13" s="308"/>
      <c r="D13" s="308"/>
      <c r="E13" s="309"/>
    </row>
    <row r="14" spans="2:7" x14ac:dyDescent="0.25">
      <c r="B14" s="301"/>
      <c r="C14" s="302"/>
      <c r="D14" s="302"/>
      <c r="E14" s="303"/>
    </row>
    <row r="15" spans="2:7" x14ac:dyDescent="0.25">
      <c r="B15" s="298" t="s">
        <v>668</v>
      </c>
      <c r="C15" s="299"/>
      <c r="D15" s="299"/>
      <c r="E15" s="300"/>
    </row>
    <row r="16" spans="2:7" ht="30" customHeight="1" x14ac:dyDescent="0.25">
      <c r="B16" s="283" t="s">
        <v>1143</v>
      </c>
      <c r="C16" s="284"/>
      <c r="D16" s="284"/>
      <c r="E16" s="285"/>
    </row>
  </sheetData>
  <sheetProtection algorithmName="SHA-512" hashValue="ZMrdhLotuiYYqXKyIHbsHq8LEajIm3jL1Daut5GtTDQTytjnAf/l7e9KQrwowW527QyIK8oLSpCqYv9ALzlKHw==" saltValue="ZM3B8eNfMPpBQz232obNLg==" spinCount="100000" sheet="1" objects="1" scenarios="1"/>
  <mergeCells count="12">
    <mergeCell ref="B16:E16"/>
    <mergeCell ref="B8:E8"/>
    <mergeCell ref="B5:E5"/>
    <mergeCell ref="B6:E6"/>
    <mergeCell ref="B7:E7"/>
    <mergeCell ref="B15:E15"/>
    <mergeCell ref="B14:E14"/>
    <mergeCell ref="B11:E11"/>
    <mergeCell ref="B12:E12"/>
    <mergeCell ref="B13:E13"/>
    <mergeCell ref="B9:E9"/>
    <mergeCell ref="B10:E10"/>
  </mergeCells>
  <printOptions horizontalCentered="1"/>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F35"/>
  <sheetViews>
    <sheetView zoomScaleNormal="100" zoomScaleSheetLayoutView="87" workbookViewId="0">
      <pane xSplit="1" ySplit="9" topLeftCell="B10" activePane="bottomRight" state="frozen"/>
      <selection pane="topRight" activeCell="B1" sqref="B1"/>
      <selection pane="bottomLeft" activeCell="A10" sqref="A10"/>
      <selection pane="bottomRight" activeCell="B10" sqref="B10"/>
    </sheetView>
  </sheetViews>
  <sheetFormatPr defaultColWidth="8.7109375" defaultRowHeight="15.75" x14ac:dyDescent="0.3"/>
  <cols>
    <col min="1" max="1" width="2.7109375" style="1" customWidth="1"/>
    <col min="2" max="2" width="14.7109375" style="28" customWidth="1"/>
    <col min="3" max="3" width="41.7109375" style="28" customWidth="1"/>
    <col min="4" max="4" width="74.7109375" style="28" customWidth="1"/>
    <col min="5" max="5" width="2.7109375" style="1" customWidth="1"/>
    <col min="6" max="16384" width="8.7109375" style="29"/>
  </cols>
  <sheetData>
    <row r="2" spans="2:6" ht="26.25" x14ac:dyDescent="0.25">
      <c r="B2" s="94" t="s">
        <v>686</v>
      </c>
      <c r="C2" s="100"/>
      <c r="D2" s="101"/>
      <c r="F2" s="30"/>
    </row>
    <row r="3" spans="2:6" x14ac:dyDescent="0.25">
      <c r="B3" s="104" t="str">
        <f>'Cover Page'!$B$7</f>
        <v>Rate Year (RY) 2022; Updated March 16, 2022</v>
      </c>
      <c r="C3" s="102"/>
      <c r="D3" s="103"/>
    </row>
    <row r="4" spans="2:6" x14ac:dyDescent="0.25">
      <c r="B4" s="95" t="s">
        <v>685</v>
      </c>
      <c r="C4" s="102"/>
      <c r="D4" s="103"/>
    </row>
    <row r="5" spans="2:6" ht="8.25" customHeight="1" x14ac:dyDescent="0.25">
      <c r="B5" s="57"/>
      <c r="C5" s="58"/>
      <c r="D5" s="59"/>
    </row>
    <row r="6" spans="2:6" ht="15" x14ac:dyDescent="0.25">
      <c r="B6" s="15" t="s">
        <v>672</v>
      </c>
      <c r="C6" s="27"/>
      <c r="D6" s="16"/>
    </row>
    <row r="7" spans="2:6" ht="72" customHeight="1" x14ac:dyDescent="0.25">
      <c r="B7" s="313" t="s">
        <v>1158</v>
      </c>
      <c r="C7" s="314"/>
      <c r="D7" s="315"/>
    </row>
    <row r="8" spans="2:6" ht="8.25" customHeight="1" x14ac:dyDescent="0.25">
      <c r="B8" s="301"/>
      <c r="C8" s="302"/>
      <c r="D8" s="303"/>
    </row>
    <row r="9" spans="2:6" ht="15" x14ac:dyDescent="0.25">
      <c r="B9" s="155" t="s">
        <v>1053</v>
      </c>
      <c r="C9" s="156" t="s">
        <v>1054</v>
      </c>
      <c r="D9" s="157" t="s">
        <v>8</v>
      </c>
    </row>
    <row r="10" spans="2:6" ht="15" x14ac:dyDescent="0.25">
      <c r="B10" s="56" t="s">
        <v>680</v>
      </c>
      <c r="C10" s="41"/>
      <c r="D10" s="42"/>
    </row>
    <row r="11" spans="2:6" ht="27" customHeight="1" x14ac:dyDescent="0.25">
      <c r="B11" s="66" t="s">
        <v>1068</v>
      </c>
      <c r="C11" s="44" t="s">
        <v>1</v>
      </c>
      <c r="D11" s="45" t="s">
        <v>1118</v>
      </c>
    </row>
    <row r="12" spans="2:6" ht="25.5" x14ac:dyDescent="0.25">
      <c r="B12" s="43" t="s">
        <v>1069</v>
      </c>
      <c r="C12" s="44" t="s">
        <v>2</v>
      </c>
      <c r="D12" s="45" t="s">
        <v>1119</v>
      </c>
    </row>
    <row r="13" spans="2:6" ht="25.5" x14ac:dyDescent="0.25">
      <c r="B13" s="43" t="s">
        <v>1070</v>
      </c>
      <c r="C13" s="44" t="s">
        <v>3</v>
      </c>
      <c r="D13" s="45" t="s">
        <v>1120</v>
      </c>
    </row>
    <row r="14" spans="2:6" ht="27.6" customHeight="1" x14ac:dyDescent="0.25">
      <c r="B14" s="49" t="s">
        <v>1071</v>
      </c>
      <c r="C14" s="50" t="s">
        <v>4</v>
      </c>
      <c r="D14" s="45" t="s">
        <v>1132</v>
      </c>
      <c r="F14" s="31"/>
    </row>
    <row r="15" spans="2:6" ht="38.25" x14ac:dyDescent="0.25">
      <c r="B15" s="158" t="s">
        <v>1083</v>
      </c>
      <c r="C15" s="239" t="s">
        <v>1082</v>
      </c>
      <c r="D15" s="256" t="s">
        <v>1116</v>
      </c>
      <c r="F15" s="31"/>
    </row>
    <row r="16" spans="2:6" ht="15" x14ac:dyDescent="0.25">
      <c r="B16" s="17" t="s">
        <v>676</v>
      </c>
      <c r="C16" s="18"/>
      <c r="D16" s="19"/>
    </row>
    <row r="17" spans="2:6" ht="81" customHeight="1" x14ac:dyDescent="0.25">
      <c r="B17" s="67" t="s">
        <v>663</v>
      </c>
      <c r="C17" s="47" t="s">
        <v>677</v>
      </c>
      <c r="D17" s="48" t="s">
        <v>1133</v>
      </c>
    </row>
    <row r="18" spans="2:6" ht="39.75" customHeight="1" x14ac:dyDescent="0.25">
      <c r="B18" s="67" t="s">
        <v>664</v>
      </c>
      <c r="C18" s="52" t="s">
        <v>1048</v>
      </c>
      <c r="D18" s="162" t="s">
        <v>1080</v>
      </c>
    </row>
    <row r="19" spans="2:6" ht="3.75" customHeight="1" x14ac:dyDescent="0.25">
      <c r="B19" s="51"/>
      <c r="C19" s="52"/>
      <c r="D19" s="46"/>
    </row>
    <row r="20" spans="2:6" ht="33" customHeight="1" x14ac:dyDescent="0.25">
      <c r="B20" s="67" t="s">
        <v>1145</v>
      </c>
      <c r="C20" s="47" t="s">
        <v>9</v>
      </c>
      <c r="D20" s="48" t="s">
        <v>1076</v>
      </c>
    </row>
    <row r="21" spans="2:6" ht="35.25" customHeight="1" x14ac:dyDescent="0.25">
      <c r="B21" s="51" t="s">
        <v>1055</v>
      </c>
      <c r="C21" s="52" t="s">
        <v>10</v>
      </c>
      <c r="D21" s="46" t="s">
        <v>1121</v>
      </c>
    </row>
    <row r="22" spans="2:6" ht="34.5" customHeight="1" x14ac:dyDescent="0.25">
      <c r="B22" s="51" t="s">
        <v>1056</v>
      </c>
      <c r="C22" s="52" t="s">
        <v>11</v>
      </c>
      <c r="D22" s="46" t="s">
        <v>1122</v>
      </c>
    </row>
    <row r="23" spans="2:6" ht="30.75" customHeight="1" x14ac:dyDescent="0.25">
      <c r="B23" s="51" t="s">
        <v>1072</v>
      </c>
      <c r="C23" s="52" t="s">
        <v>970</v>
      </c>
      <c r="D23" s="162" t="s">
        <v>1123</v>
      </c>
    </row>
    <row r="24" spans="2:6" ht="36.75" customHeight="1" x14ac:dyDescent="0.25">
      <c r="B24" s="67" t="s">
        <v>1073</v>
      </c>
      <c r="C24" s="52" t="s">
        <v>683</v>
      </c>
      <c r="D24" s="162" t="s">
        <v>1081</v>
      </c>
    </row>
    <row r="25" spans="2:6" ht="15" x14ac:dyDescent="0.25">
      <c r="B25" s="158"/>
      <c r="C25" s="159"/>
      <c r="D25" s="154"/>
    </row>
    <row r="26" spans="2:6" ht="15" x14ac:dyDescent="0.25">
      <c r="B26" s="17" t="s">
        <v>1124</v>
      </c>
      <c r="C26" s="18"/>
      <c r="D26" s="19"/>
    </row>
    <row r="27" spans="2:6" ht="42" customHeight="1" x14ac:dyDescent="0.25">
      <c r="B27" s="238" t="s">
        <v>1146</v>
      </c>
      <c r="C27" s="47" t="s">
        <v>1140</v>
      </c>
      <c r="D27" s="48" t="s">
        <v>1141</v>
      </c>
      <c r="F27" s="31"/>
    </row>
    <row r="28" spans="2:6" ht="76.5" customHeight="1" x14ac:dyDescent="0.25">
      <c r="B28" s="51" t="s">
        <v>1147</v>
      </c>
      <c r="C28" s="52" t="s">
        <v>1125</v>
      </c>
      <c r="D28" s="162" t="s">
        <v>1126</v>
      </c>
    </row>
    <row r="29" spans="2:6" ht="77.25" customHeight="1" x14ac:dyDescent="0.25">
      <c r="B29" s="51" t="s">
        <v>1074</v>
      </c>
      <c r="C29" s="52" t="s">
        <v>682</v>
      </c>
      <c r="D29" s="162" t="s">
        <v>1063</v>
      </c>
    </row>
    <row r="30" spans="2:6" ht="36" customHeight="1" x14ac:dyDescent="0.25">
      <c r="B30" s="51" t="s">
        <v>1148</v>
      </c>
      <c r="C30" s="52" t="s">
        <v>683</v>
      </c>
      <c r="D30" s="162" t="s">
        <v>1117</v>
      </c>
    </row>
    <row r="31" spans="2:6" ht="54" customHeight="1" x14ac:dyDescent="0.25">
      <c r="B31" s="51" t="s">
        <v>1149</v>
      </c>
      <c r="C31" s="52" t="s">
        <v>1044</v>
      </c>
      <c r="D31" s="162" t="s">
        <v>1077</v>
      </c>
    </row>
    <row r="32" spans="2:6" ht="15" x14ac:dyDescent="0.25">
      <c r="B32" s="17" t="s">
        <v>678</v>
      </c>
      <c r="C32" s="18"/>
      <c r="D32" s="19"/>
    </row>
    <row r="33" spans="2:4" ht="45.75" customHeight="1" x14ac:dyDescent="0.25">
      <c r="B33" s="51" t="s">
        <v>1150</v>
      </c>
      <c r="C33" s="52" t="s">
        <v>673</v>
      </c>
      <c r="D33" s="46" t="s">
        <v>1127</v>
      </c>
    </row>
    <row r="34" spans="2:4" ht="28.5" customHeight="1" x14ac:dyDescent="0.25">
      <c r="B34" s="51" t="s">
        <v>1052</v>
      </c>
      <c r="C34" s="161" t="s">
        <v>894</v>
      </c>
      <c r="D34" s="162" t="s">
        <v>1134</v>
      </c>
    </row>
    <row r="35" spans="2:4" ht="54" customHeight="1" x14ac:dyDescent="0.25">
      <c r="B35" s="53" t="s">
        <v>1051</v>
      </c>
      <c r="C35" s="54" t="s">
        <v>675</v>
      </c>
      <c r="D35" s="55" t="s">
        <v>1064</v>
      </c>
    </row>
  </sheetData>
  <sheetProtection algorithmName="SHA-512" hashValue="RrEWH5eCeRLncWyhlL+GvGu7izXC8iFKa/GD1/LIdI4PHEMeSko+SfH1qRZIQgv09+/GgOZlAutl8DPJW4qwIQ==" saltValue="AXrJ8G9vBu+y46Uwd0/8Mg==" spinCount="100000" sheet="1" insertHyperlinks="0"/>
  <mergeCells count="2">
    <mergeCell ref="B8:D8"/>
    <mergeCell ref="B7:D7"/>
  </mergeCells>
  <printOptions horizontalCentered="1"/>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B1:AA551"/>
  <sheetViews>
    <sheetView zoomScale="70" zoomScaleNormal="70" zoomScaleSheetLayoutView="70" workbookViewId="0">
      <pane ySplit="19" topLeftCell="A20" activePane="bottomLeft" state="frozen"/>
      <selection pane="bottomLeft" activeCell="A20" sqref="A20"/>
    </sheetView>
  </sheetViews>
  <sheetFormatPr defaultColWidth="9.140625" defaultRowHeight="12.75" x14ac:dyDescent="0.2"/>
  <cols>
    <col min="1" max="1" width="2.7109375" style="163" customWidth="1"/>
    <col min="2" max="2" width="18.5703125" style="163" customWidth="1"/>
    <col min="3" max="3" width="23.85546875" style="163" customWidth="1"/>
    <col min="4" max="4" width="17.140625" style="163" customWidth="1"/>
    <col min="5" max="5" width="0.85546875" style="163" customWidth="1"/>
    <col min="6" max="6" width="12.7109375" style="163" customWidth="1"/>
    <col min="7" max="7" width="65.140625" style="163" customWidth="1"/>
    <col min="8" max="9" width="8.7109375" style="163" customWidth="1"/>
    <col min="10" max="10" width="13.7109375" style="163" customWidth="1"/>
    <col min="11" max="11" width="12.5703125" style="163" hidden="1" customWidth="1"/>
    <col min="12" max="12" width="0.85546875" style="163" customWidth="1"/>
    <col min="13" max="14" width="13.7109375" style="163" customWidth="1"/>
    <col min="15" max="17" width="13.7109375" style="163" hidden="1" customWidth="1"/>
    <col min="18" max="18" width="14.140625" style="163" customWidth="1"/>
    <col min="19" max="19" width="0.85546875" style="163" customWidth="1"/>
    <col min="20" max="22" width="13.85546875" style="169" customWidth="1"/>
    <col min="23" max="23" width="14.140625" style="169" customWidth="1"/>
    <col min="24" max="24" width="0.85546875" style="163" customWidth="1"/>
    <col min="25" max="27" width="18.7109375" style="163" customWidth="1"/>
    <col min="28" max="16384" width="9.140625" style="163"/>
  </cols>
  <sheetData>
    <row r="1" spans="2:27" x14ac:dyDescent="0.2">
      <c r="T1" s="163"/>
      <c r="U1" s="163"/>
      <c r="V1" s="163"/>
      <c r="W1" s="163"/>
    </row>
    <row r="2" spans="2:27" ht="20.25" x14ac:dyDescent="0.3">
      <c r="B2" s="125" t="s">
        <v>686</v>
      </c>
      <c r="C2" s="164"/>
      <c r="D2" s="126"/>
      <c r="E2" s="126"/>
      <c r="F2" s="126"/>
      <c r="G2" s="126"/>
      <c r="H2" s="126"/>
      <c r="I2" s="126"/>
      <c r="J2" s="126"/>
      <c r="K2" s="126"/>
      <c r="L2" s="126"/>
      <c r="M2" s="126"/>
      <c r="N2" s="126"/>
      <c r="O2" s="126"/>
      <c r="P2" s="126"/>
      <c r="Q2" s="126"/>
      <c r="R2" s="126"/>
      <c r="S2" s="164"/>
      <c r="T2" s="164"/>
      <c r="U2" s="164"/>
      <c r="V2" s="164"/>
      <c r="W2" s="164"/>
      <c r="X2" s="164"/>
      <c r="Y2" s="164"/>
      <c r="Z2" s="164"/>
      <c r="AA2" s="165"/>
    </row>
    <row r="3" spans="2:27" x14ac:dyDescent="0.2">
      <c r="B3" s="127" t="str">
        <f>'Cover Page'!$B$7</f>
        <v>Rate Year (RY) 2022; Updated March 16, 2022</v>
      </c>
      <c r="C3" s="166"/>
      <c r="D3" s="128"/>
      <c r="E3" s="128"/>
      <c r="F3" s="128"/>
      <c r="G3" s="128"/>
      <c r="H3" s="128"/>
      <c r="I3" s="128"/>
      <c r="J3" s="128"/>
      <c r="K3" s="128"/>
      <c r="L3" s="128"/>
      <c r="M3" s="128"/>
      <c r="N3" s="128"/>
      <c r="O3" s="128"/>
      <c r="P3" s="128"/>
      <c r="Q3" s="128"/>
      <c r="R3" s="128"/>
      <c r="S3" s="128"/>
      <c r="T3" s="128"/>
      <c r="U3" s="128"/>
      <c r="V3" s="128"/>
      <c r="W3" s="128"/>
      <c r="X3" s="128"/>
      <c r="Y3" s="166"/>
      <c r="Z3" s="166"/>
      <c r="AA3" s="167"/>
    </row>
    <row r="4" spans="2:27" ht="12.6" customHeight="1" x14ac:dyDescent="0.2">
      <c r="B4" s="129" t="s">
        <v>6</v>
      </c>
      <c r="C4" s="130"/>
      <c r="D4" s="130"/>
      <c r="E4" s="130"/>
      <c r="F4" s="130"/>
      <c r="G4" s="130"/>
      <c r="H4" s="130"/>
      <c r="I4" s="130"/>
      <c r="J4" s="130"/>
      <c r="K4" s="130"/>
      <c r="L4" s="130"/>
      <c r="M4" s="130"/>
      <c r="N4" s="130"/>
      <c r="O4" s="130"/>
      <c r="P4" s="130"/>
      <c r="Q4" s="130"/>
      <c r="R4" s="130"/>
      <c r="S4" s="130"/>
      <c r="T4" s="130"/>
      <c r="U4" s="130"/>
      <c r="V4" s="130"/>
      <c r="W4" s="130"/>
      <c r="X4" s="130"/>
      <c r="Y4" s="130"/>
      <c r="Z4" s="130"/>
      <c r="AA4" s="131"/>
    </row>
    <row r="5" spans="2:27" ht="12.6" customHeight="1" x14ac:dyDescent="0.2">
      <c r="B5" s="132" t="s">
        <v>679</v>
      </c>
      <c r="C5" s="133"/>
      <c r="D5" s="133"/>
      <c r="E5" s="133"/>
      <c r="F5" s="133"/>
      <c r="G5" s="133"/>
      <c r="H5" s="133"/>
      <c r="I5" s="133"/>
      <c r="J5" s="133"/>
      <c r="K5" s="133"/>
      <c r="L5" s="133"/>
      <c r="M5" s="133"/>
      <c r="N5" s="133"/>
      <c r="O5" s="133"/>
      <c r="P5" s="133"/>
      <c r="Q5" s="133"/>
      <c r="R5" s="133"/>
      <c r="S5" s="133"/>
      <c r="T5" s="133"/>
      <c r="U5" s="133"/>
      <c r="V5" s="133"/>
      <c r="W5" s="133"/>
      <c r="X5" s="133"/>
      <c r="Y5" s="133"/>
      <c r="Z5" s="133"/>
      <c r="AA5" s="134"/>
    </row>
    <row r="6" spans="2:27" ht="7.5" customHeight="1" x14ac:dyDescent="0.2">
      <c r="B6" s="168"/>
      <c r="C6" s="169"/>
      <c r="D6" s="169"/>
      <c r="F6" s="169"/>
      <c r="G6" s="169"/>
      <c r="H6" s="169"/>
      <c r="I6" s="169"/>
      <c r="J6" s="169"/>
      <c r="K6" s="169"/>
      <c r="L6" s="169"/>
      <c r="M6" s="169"/>
      <c r="N6" s="169"/>
      <c r="O6" s="169"/>
      <c r="P6" s="169"/>
      <c r="Q6" s="169"/>
      <c r="R6" s="169"/>
      <c r="S6" s="169"/>
      <c r="X6" s="169"/>
      <c r="Y6" s="169"/>
      <c r="Z6" s="169"/>
      <c r="AA6" s="170"/>
    </row>
    <row r="7" spans="2:27" x14ac:dyDescent="0.2">
      <c r="B7" s="12" t="s">
        <v>684</v>
      </c>
      <c r="C7" s="171"/>
      <c r="D7" s="171"/>
      <c r="E7" s="171"/>
      <c r="F7" s="171"/>
      <c r="G7" s="171"/>
      <c r="H7" s="10"/>
      <c r="I7" s="11"/>
      <c r="J7" s="169"/>
      <c r="K7" s="169"/>
      <c r="L7" s="169"/>
      <c r="M7" s="169"/>
      <c r="N7" s="169"/>
      <c r="O7" s="172"/>
      <c r="P7" s="172"/>
      <c r="Q7" s="172"/>
      <c r="S7" s="169"/>
      <c r="X7" s="169"/>
      <c r="Y7" s="169"/>
      <c r="Z7" s="169"/>
      <c r="AA7" s="170"/>
    </row>
    <row r="8" spans="2:27" ht="7.5" customHeight="1" x14ac:dyDescent="0.2">
      <c r="B8" s="168"/>
      <c r="C8" s="169"/>
      <c r="D8" s="169"/>
      <c r="F8" s="169"/>
      <c r="G8" s="169"/>
      <c r="H8" s="169"/>
      <c r="I8" s="169"/>
      <c r="J8" s="169"/>
      <c r="K8" s="169"/>
      <c r="L8" s="169"/>
      <c r="M8" s="169"/>
      <c r="N8" s="169"/>
      <c r="O8" s="169"/>
      <c r="P8" s="169"/>
      <c r="Q8" s="169"/>
      <c r="S8" s="169"/>
      <c r="X8" s="169"/>
      <c r="Y8" s="169"/>
      <c r="Z8" s="169"/>
      <c r="AA8" s="170"/>
    </row>
    <row r="9" spans="2:27" x14ac:dyDescent="0.2">
      <c r="B9" s="135" t="s">
        <v>681</v>
      </c>
      <c r="C9" s="173"/>
      <c r="D9" s="173"/>
      <c r="E9" s="173"/>
      <c r="F9" s="173"/>
      <c r="G9" s="173"/>
      <c r="H9" s="136"/>
      <c r="I9" s="137"/>
      <c r="J9" s="169"/>
      <c r="K9" s="169"/>
      <c r="L9" s="169"/>
      <c r="M9" s="169"/>
      <c r="N9" s="169"/>
      <c r="O9" s="174"/>
      <c r="P9" s="174"/>
      <c r="Q9" s="172"/>
      <c r="S9" s="169"/>
      <c r="X9" s="169"/>
      <c r="Y9" s="169"/>
      <c r="Z9" s="169"/>
      <c r="AA9" s="170"/>
    </row>
    <row r="10" spans="2:27" ht="15" customHeight="1" x14ac:dyDescent="0.25">
      <c r="B10" s="175"/>
      <c r="C10" s="176"/>
      <c r="D10" s="177" t="s">
        <v>1</v>
      </c>
      <c r="E10" s="177"/>
      <c r="F10" s="254"/>
      <c r="G10" s="29"/>
      <c r="H10" s="29"/>
      <c r="I10" s="255"/>
      <c r="J10" s="169"/>
      <c r="K10" s="178"/>
      <c r="L10" s="169"/>
      <c r="M10" s="169"/>
      <c r="N10" s="169"/>
      <c r="O10" s="174"/>
      <c r="P10" s="174"/>
      <c r="Q10" s="172"/>
      <c r="S10" s="169"/>
      <c r="X10" s="169"/>
      <c r="Y10" s="169"/>
      <c r="Z10" s="169"/>
      <c r="AA10" s="170"/>
    </row>
    <row r="11" spans="2:27" ht="15" x14ac:dyDescent="0.25">
      <c r="B11" s="179"/>
      <c r="C11" s="180"/>
      <c r="D11" s="181" t="s">
        <v>2</v>
      </c>
      <c r="E11" s="181"/>
      <c r="F11" s="322" t="str">
        <f>IF(Calculator_MedicaidID="","",INDEX('Provider Table'!$E:$E,MATCH(IFERROR(_xlfn.NUMBERVALUE(Calculator_MedicaidID),Calculator_MedicaidID),'Provider Table'!$B:$B,0)))</f>
        <v/>
      </c>
      <c r="G11" s="323"/>
      <c r="H11" s="323"/>
      <c r="I11" s="324"/>
      <c r="J11" s="169"/>
      <c r="K11" s="169"/>
      <c r="L11" s="169"/>
      <c r="M11" s="169"/>
      <c r="N11" s="169"/>
      <c r="O11" s="174"/>
      <c r="P11" s="174"/>
      <c r="Q11" s="172"/>
      <c r="S11" s="169"/>
      <c r="X11" s="169"/>
      <c r="Y11" s="169"/>
      <c r="Z11" s="169"/>
      <c r="AA11" s="170"/>
    </row>
    <row r="12" spans="2:27" ht="15" x14ac:dyDescent="0.25">
      <c r="B12" s="179"/>
      <c r="C12" s="180"/>
      <c r="D12" s="181" t="s">
        <v>3</v>
      </c>
      <c r="E12" s="181"/>
      <c r="F12" s="322" t="str">
        <f>IF(Calculator_MedicaidID="","",INDEX('Provider Table'!$F:$F,MATCH(IFERROR(_xlfn.NUMBERVALUE(Calculator_MedicaidID),Calculator_MedicaidID),'Provider Table'!$B:$B,0)))</f>
        <v/>
      </c>
      <c r="G12" s="323"/>
      <c r="H12" s="323"/>
      <c r="I12" s="324"/>
      <c r="J12" s="169"/>
      <c r="K12" s="169"/>
      <c r="L12" s="169"/>
      <c r="M12" s="169"/>
      <c r="N12" s="169"/>
      <c r="O12" s="174"/>
      <c r="P12" s="174"/>
      <c r="Q12" s="172"/>
      <c r="S12" s="169"/>
      <c r="X12" s="169"/>
      <c r="Y12" s="169"/>
      <c r="Z12" s="169"/>
      <c r="AA12" s="170"/>
    </row>
    <row r="13" spans="2:27" ht="15" x14ac:dyDescent="0.25">
      <c r="B13" s="179"/>
      <c r="C13" s="180"/>
      <c r="D13" s="181" t="s">
        <v>4</v>
      </c>
      <c r="E13" s="181"/>
      <c r="F13" s="319" t="str">
        <f>IF(Calculator_MedicaidID="","",INDEX('Provider Table'!$G:$G,MATCH(IFERROR(_xlfn.NUMBERVALUE(Calculator_MedicaidID),Calculator_MedicaidID),'Provider Table'!$B:$B,0)))</f>
        <v/>
      </c>
      <c r="G13" s="320"/>
      <c r="H13" s="320"/>
      <c r="I13" s="321"/>
      <c r="J13" s="169"/>
      <c r="K13" s="169"/>
      <c r="L13" s="169"/>
      <c r="M13" s="169"/>
      <c r="N13" s="169"/>
      <c r="O13" s="172"/>
      <c r="P13" s="172"/>
      <c r="Q13" s="172"/>
      <c r="S13" s="169"/>
      <c r="X13" s="169"/>
      <c r="Y13" s="169"/>
      <c r="Z13" s="169"/>
      <c r="AA13" s="170"/>
    </row>
    <row r="14" spans="2:27" ht="15" x14ac:dyDescent="0.25">
      <c r="B14" s="182"/>
      <c r="C14" s="183"/>
      <c r="D14" s="184" t="s">
        <v>1082</v>
      </c>
      <c r="E14" s="184"/>
      <c r="F14" s="316" t="str">
        <f>AA19</f>
        <v/>
      </c>
      <c r="G14" s="317"/>
      <c r="H14" s="317"/>
      <c r="I14" s="318"/>
      <c r="J14" s="169"/>
      <c r="K14" s="169"/>
      <c r="L14" s="169"/>
      <c r="M14" s="169"/>
      <c r="N14" s="169"/>
      <c r="O14" s="174"/>
      <c r="P14" s="174"/>
      <c r="Q14" s="172"/>
      <c r="S14" s="169"/>
      <c r="X14" s="169"/>
      <c r="Y14" s="169"/>
      <c r="Z14" s="169"/>
      <c r="AA14" s="170"/>
    </row>
    <row r="15" spans="2:27" ht="7.5" customHeight="1" x14ac:dyDescent="0.2">
      <c r="B15" s="168"/>
      <c r="C15" s="169"/>
      <c r="D15" s="169"/>
      <c r="E15" s="169"/>
      <c r="F15" s="169"/>
      <c r="G15" s="169"/>
      <c r="H15" s="169"/>
      <c r="I15" s="169"/>
      <c r="J15" s="169"/>
      <c r="K15" s="169"/>
      <c r="L15" s="169"/>
      <c r="M15" s="169"/>
      <c r="N15" s="169"/>
      <c r="O15" s="172"/>
      <c r="P15" s="172"/>
      <c r="Q15" s="172"/>
      <c r="S15" s="169"/>
      <c r="X15" s="169"/>
      <c r="Y15" s="169"/>
      <c r="Z15" s="169"/>
      <c r="AA15" s="170"/>
    </row>
    <row r="16" spans="2:27" x14ac:dyDescent="0.2">
      <c r="B16" s="138" t="s">
        <v>674</v>
      </c>
      <c r="C16" s="139"/>
      <c r="D16" s="139"/>
      <c r="E16" s="139"/>
      <c r="F16" s="139"/>
      <c r="G16" s="139"/>
      <c r="H16" s="139"/>
      <c r="I16" s="139"/>
      <c r="J16" s="139"/>
      <c r="K16" s="139"/>
      <c r="L16" s="146"/>
      <c r="M16" s="139"/>
      <c r="N16" s="139"/>
      <c r="O16" s="139"/>
      <c r="P16" s="139"/>
      <c r="Q16" s="139"/>
      <c r="R16" s="139"/>
      <c r="S16" s="139"/>
      <c r="T16" s="145"/>
      <c r="U16" s="145"/>
      <c r="V16" s="145"/>
      <c r="W16" s="145"/>
      <c r="X16" s="139"/>
      <c r="Y16" s="139"/>
      <c r="Z16" s="139"/>
      <c r="AA16" s="140"/>
    </row>
    <row r="17" spans="2:27" x14ac:dyDescent="0.2">
      <c r="B17" s="7"/>
      <c r="C17" s="185" t="s">
        <v>676</v>
      </c>
      <c r="D17" s="186"/>
      <c r="E17" s="186"/>
      <c r="F17" s="186"/>
      <c r="G17" s="186"/>
      <c r="H17" s="186"/>
      <c r="I17" s="186"/>
      <c r="J17" s="187"/>
      <c r="K17" s="188"/>
      <c r="L17" s="7"/>
      <c r="M17" s="185" t="s">
        <v>1065</v>
      </c>
      <c r="N17" s="186"/>
      <c r="O17" s="189"/>
      <c r="P17" s="189"/>
      <c r="Q17" s="189"/>
      <c r="R17" s="187"/>
      <c r="S17" s="36"/>
      <c r="T17" s="185" t="s">
        <v>1066</v>
      </c>
      <c r="U17" s="186"/>
      <c r="V17" s="186"/>
      <c r="W17" s="187"/>
      <c r="X17" s="141"/>
      <c r="Y17" s="185" t="s">
        <v>678</v>
      </c>
      <c r="Z17" s="186"/>
      <c r="AA17" s="187"/>
    </row>
    <row r="18" spans="2:27" ht="51" x14ac:dyDescent="0.2">
      <c r="B18" s="7" t="s">
        <v>658</v>
      </c>
      <c r="C18" s="141" t="s">
        <v>677</v>
      </c>
      <c r="D18" s="141" t="s">
        <v>1048</v>
      </c>
      <c r="E18" s="141"/>
      <c r="F18" s="141" t="s">
        <v>659</v>
      </c>
      <c r="G18" s="142" t="s">
        <v>10</v>
      </c>
      <c r="H18" s="141" t="s">
        <v>11</v>
      </c>
      <c r="I18" s="2" t="s">
        <v>970</v>
      </c>
      <c r="J18" s="2" t="s">
        <v>662</v>
      </c>
      <c r="K18" s="190" t="s">
        <v>1067</v>
      </c>
      <c r="L18" s="7"/>
      <c r="M18" s="2" t="s">
        <v>1129</v>
      </c>
      <c r="N18" s="2" t="s">
        <v>661</v>
      </c>
      <c r="O18" s="191" t="s">
        <v>1046</v>
      </c>
      <c r="P18" s="191" t="s">
        <v>1049</v>
      </c>
      <c r="Q18" s="191" t="s">
        <v>1047</v>
      </c>
      <c r="R18" s="2" t="s">
        <v>1043</v>
      </c>
      <c r="S18" s="8"/>
      <c r="T18" s="6" t="s">
        <v>683</v>
      </c>
      <c r="U18" s="2" t="s">
        <v>1125</v>
      </c>
      <c r="V18" s="2" t="s">
        <v>682</v>
      </c>
      <c r="W18" s="3" t="s">
        <v>1044</v>
      </c>
      <c r="X18" s="141"/>
      <c r="Y18" s="8" t="s">
        <v>673</v>
      </c>
      <c r="Z18" s="141" t="s">
        <v>894</v>
      </c>
      <c r="AA18" s="143" t="s">
        <v>675</v>
      </c>
    </row>
    <row r="19" spans="2:27" x14ac:dyDescent="0.2">
      <c r="B19" s="144"/>
      <c r="C19" s="192"/>
      <c r="D19" s="192"/>
      <c r="E19" s="192"/>
      <c r="F19" s="192"/>
      <c r="G19" s="192"/>
      <c r="H19" s="192"/>
      <c r="I19" s="192"/>
      <c r="J19" s="192"/>
      <c r="K19" s="192"/>
      <c r="L19" s="193"/>
      <c r="M19" s="192"/>
      <c r="N19" s="192"/>
      <c r="O19" s="192"/>
      <c r="P19" s="192"/>
      <c r="Q19" s="192"/>
      <c r="R19" s="192"/>
      <c r="S19" s="194"/>
      <c r="T19" s="194"/>
      <c r="U19" s="192"/>
      <c r="V19" s="192"/>
      <c r="W19" s="195"/>
      <c r="X19" s="192"/>
      <c r="Y19" s="196"/>
      <c r="Z19" s="197" t="s">
        <v>1128</v>
      </c>
      <c r="AA19" s="198" t="str">
        <f t="array" ref="AA19">IF(LEN(AA21:AA520)=0,"",SUM(AA21:AA520))</f>
        <v/>
      </c>
    </row>
    <row r="20" spans="2:27" ht="7.5" customHeight="1" x14ac:dyDescent="0.2">
      <c r="B20" s="199"/>
      <c r="C20" s="169"/>
      <c r="D20" s="169"/>
      <c r="E20" s="169"/>
      <c r="F20" s="169"/>
      <c r="G20" s="169"/>
      <c r="H20" s="169"/>
      <c r="I20" s="169"/>
      <c r="J20" s="169"/>
      <c r="K20" s="169"/>
      <c r="L20" s="199"/>
      <c r="M20" s="169"/>
      <c r="N20" s="169"/>
      <c r="O20" s="169"/>
      <c r="P20" s="169"/>
      <c r="Q20" s="169"/>
      <c r="R20" s="169"/>
      <c r="S20" s="168"/>
      <c r="T20" s="168"/>
      <c r="W20" s="170"/>
      <c r="X20" s="169"/>
      <c r="Y20" s="168"/>
      <c r="Z20" s="169"/>
      <c r="AA20" s="170"/>
    </row>
    <row r="21" spans="2:27" ht="15" x14ac:dyDescent="0.25">
      <c r="B21" s="200">
        <v>1</v>
      </c>
      <c r="C21" s="148"/>
      <c r="D21" s="201"/>
      <c r="E21" s="202"/>
      <c r="F21" s="203"/>
      <c r="G21" s="202" t="str">
        <f t="array" ref="G21">IF($F21="","",INDEX('EAPG Table'!$C$7:$C$666,MATCH(_xlfn.NUMBERVALUE('Interactive EAPG Calculator'!$F21),_xlfn.NUMBERVALUE('EAPG Table'!$B$7:$B$666),0)))</f>
        <v/>
      </c>
      <c r="H21" s="204" t="str">
        <f t="array" ref="H21">IF($F21="","",IF("EAPG"&lt;&gt;C21,0,INDEX('EAPG Table'!$I$7:$I$666,MATCH(_xlfn.NUMBERVALUE($F21),_xlfn.NUMBERVALUE('EAPG Table'!$B$7:$B$666),0))))</f>
        <v/>
      </c>
      <c r="I21" s="172" t="str">
        <f>IF($F21="", "", INDEX('EAPG Table'!$D:$D, MATCH(1*$F21, 'EAPG Table'!$B:$B, 0)))</f>
        <v/>
      </c>
      <c r="J21" s="148"/>
      <c r="K21" s="205" t="str">
        <f>IF(""=$F21,"",TRIM(INDEX('EAPG Table'!$F:$F,MATCH(1*$F21,'EAPG Table'!$B:$B,0))))</f>
        <v/>
      </c>
      <c r="L21" s="206"/>
      <c r="M21" s="172" t="str">
        <f>IF($F21="","",IF(U21&lt;1,"Yes","No"))</f>
        <v/>
      </c>
      <c r="N21" s="172" t="str">
        <f t="shared" ref="N21:N84" si="0">IF(""=$F21,"",IF(AND("4"=$I21,"00450"&lt;&gt;$F21,1&lt;COUNTIFS($I$21:$I$520,"4",EAPGRange,$F21,$D$21:$D$520,$D21)),"Yes","No"))</f>
        <v/>
      </c>
      <c r="O21" s="207" t="str">
        <f>IF("00450"=$F21,IF(0&lt;COUNTIFS($H:$H,"&gt;"&amp;0,$I:$I,"2"),TRUE,IF(AND(0&lt;COUNTIFS($H:$H,"&gt;"&amp;0,$I:$I,"3"),0=COUNTIFS($H:$H,"&gt;"&amp;0,$I:$I,"2")+COUNTIFS($H:$H,"&gt;"&amp;0,$I:$I,"2?")),FALSE,TRUE)),"")</f>
        <v/>
      </c>
      <c r="P21" s="207" t="str">
        <f>IF(""=$F21,"",IF("00450"=$F21,0&lt;COUNTIFS($H:$H,"&gt;="&amp;$H21,$D:$D,$D21,$F:$F,$F21,$C:$C,"EAPG")-COUNTIFS($H21:$H$520,$H21,$D21:$D$520,$D21,$F21:$F$520,$F21,$C21:$C$520,"EAPG"),FALSE))</f>
        <v/>
      </c>
      <c r="Q21" s="207" t="str">
        <f t="shared" ref="Q21:Q84" si="1">IF(""=$F21,"",AND("Yes"=$K21,0&lt;COUNTIFS($H:$H,"&gt;"&amp;0,$I:$I,"2",$D:$D,$D21)+COUNTIFS($H:$H,"&gt;"&amp;0,$I:$I,"3",$D:$D,$D21)+COUNTIFS($H:$H,"&gt;"&amp;0,$I:$I,"21",$D:$D,$D21)+COUNTIFS($H:$H,"&gt;"&amp;0,$I:$I,"22",$D:$D,$D21)+COUNTIFS($H:$H,"&gt;"&amp;0,$I:$I,"23",$D:$D,$D21)+COUNTIFS($H:$H,"&gt;"&amp;0,$I:$I,"25",$D:$D,$D21)))</f>
        <v/>
      </c>
      <c r="R21" s="208" t="str">
        <f>IF(""=$F21,"",IF(OR(O21:Q21),"Yes","No"))</f>
        <v/>
      </c>
      <c r="S21" s="200"/>
      <c r="T21" s="209" t="str">
        <f t="shared" ref="T21:T84" si="2">IF($F21="","",IF($J21="Yes",1.5,1))</f>
        <v/>
      </c>
      <c r="U21" s="209" t="str">
        <f>IF($F21="","",MAX(0.25,IF(AND("2"=$I21,1&lt;COUNTIF($I:$I,2)),0.5^(COUNTIFS($I:$I,"2",$D:$D,$D21,$H:$H,"&gt;="&amp;$H21)-COUNTIFS($I21:$I$520,"2",$D21:$D$520,$D21,$H21:$H$520,$H21)),1)))</f>
        <v/>
      </c>
      <c r="V21" s="209" t="str">
        <f>IF($F21="","",MAX(0.25,IF(AND("Yes"=$N21,1&lt;COUNTIFS($N:$N,"Yes",$D:$D,$D21,$F:$F,$F21,$C:$C,"EAPG")),0.5^(COUNTIFS($N:$N,"Yes",$H:$H,"&gt;="&amp;$H21,$D:$D,$D21,$F:$F,$F21,$C:$C,"EAPG")-COUNTIFS($N21:$N$520,"Yes",$H21:$H$520,$H21,$D21:$D$520,$D21,$F21:$F$520,$F21,$C21:$C$520,"EAPG")),1)))</f>
        <v/>
      </c>
      <c r="W21" s="210" t="str">
        <f t="shared" ref="W21:W84" si="3">IF($F21="","",IF(AND("Yes"=$R21,0&lt;SUMIFS($H:$H,$B:$B,"&lt;&gt;"&amp;$B21)),0,1))</f>
        <v/>
      </c>
      <c r="X21" s="172"/>
      <c r="Y21" s="211" t="str">
        <f t="shared" ref="Y21:Y84" si="4">IFERROR(IF($F21="","",ROUND($F$13*$H21,2)), "")</f>
        <v/>
      </c>
      <c r="Z21" s="212" t="str">
        <f>IF(Y21="","",PRODUCT(T21:W21))</f>
        <v/>
      </c>
      <c r="AA21" s="213" t="str">
        <f t="shared" ref="AA21:AA84" si="5">IF(Y21="","",IF($F21="","",IF($C21="EAPG",$Y21*$Z21,0)))</f>
        <v/>
      </c>
    </row>
    <row r="22" spans="2:27" ht="15" x14ac:dyDescent="0.25">
      <c r="B22" s="200">
        <f>B21+1</f>
        <v>2</v>
      </c>
      <c r="C22" s="148"/>
      <c r="D22" s="201"/>
      <c r="E22" s="202"/>
      <c r="F22" s="203"/>
      <c r="G22" s="202" t="str">
        <f t="array" ref="G22">IF($F22="","",INDEX('EAPG Table'!$C$7:$C$666,MATCH(_xlfn.NUMBERVALUE('Interactive EAPG Calculator'!$F22),_xlfn.NUMBERVALUE('EAPG Table'!$B$7:$B$666),0)))</f>
        <v/>
      </c>
      <c r="H22" s="204" t="str">
        <f t="array" ref="H22">IF($F22="","",IF("EAPG"&lt;&gt;C22,0,INDEX('EAPG Table'!$I$7:$I$666,MATCH(_xlfn.NUMBERVALUE($F22),_xlfn.NUMBERVALUE('EAPG Table'!$B$7:$B$666),0))))</f>
        <v/>
      </c>
      <c r="I22" s="172" t="str">
        <f>IF($F22="", "", INDEX('EAPG Table'!$D:$D, MATCH(1*$F22, 'EAPG Table'!$B:$B, 0)))</f>
        <v/>
      </c>
      <c r="J22" s="148"/>
      <c r="K22" s="205" t="str">
        <f>IF(""=$F22,"",TRIM(INDEX('EAPG Table'!$F:$F,MATCH(1*$F22,'EAPG Table'!$B:$B,0))))</f>
        <v/>
      </c>
      <c r="L22" s="200"/>
      <c r="M22" s="172" t="str">
        <f t="shared" ref="M22:M85" si="6">IF($F22="","",IF(U22&lt;1,"Yes","No"))</f>
        <v/>
      </c>
      <c r="N22" s="172" t="str">
        <f t="shared" si="0"/>
        <v/>
      </c>
      <c r="O22" s="207" t="str">
        <f t="shared" ref="O22:O85" si="7">IF("00450"=$F22,IF(0&lt;COUNTIFS($H:$H,"&gt;"&amp;0,$I:$I,"2"),TRUE,IF(AND(0&lt;COUNTIFS($H:$H,"&gt;"&amp;0,$I:$I,"3"),0=COUNTIFS($H:$H,"&gt;"&amp;0,$I:$I,"2")+COUNTIFS($H:$H,"&gt;"&amp;0,$I:$I,"2?")),FALSE,TRUE)),"")</f>
        <v/>
      </c>
      <c r="P22" s="207" t="str">
        <f>IF(""=$F22,"",IF("00450"=$F22,0&lt;COUNTIFS($H:$H,"&gt;="&amp;$H22,$D:$D,$D22,$F:$F,$F22,$C:$C,"EAPG")-COUNTIFS($H22:$H$520,$H22,$D22:$D$520,$D22,$F22:$F$520,$F22,$C22:$C$520,"EAPG"),FALSE))</f>
        <v/>
      </c>
      <c r="Q22" s="207" t="str">
        <f t="shared" si="1"/>
        <v/>
      </c>
      <c r="R22" s="208" t="str">
        <f t="shared" ref="R22:R85" si="8">IF(""=$F22,"",IF(OR(O22:Q22),"Yes","No"))</f>
        <v/>
      </c>
      <c r="S22" s="214"/>
      <c r="T22" s="215" t="str">
        <f t="shared" si="2"/>
        <v/>
      </c>
      <c r="U22" s="216" t="str">
        <f>IF($F22="","",MAX(0.25,IF(AND("2"=$I22,1&lt;COUNTIF($I:$I,2)),0.5^(COUNTIFS($I:$I,"2",$D:$D,$D22,$H:$H,"&gt;="&amp;$H22)-COUNTIFS($I22:$I$520,"2",$D22:$D$520,$D22,$H22:$H$520,$H22)),1)))</f>
        <v/>
      </c>
      <c r="V22" s="216" t="str">
        <f>IF($F22="","",MAX(0.25,IF(AND("Yes"=$N22,1&lt;COUNTIFS($N:$N,"Yes",$D:$D,$D22,$F:$F,$F22,$C:$C,"EAPG")),0.5^(COUNTIFS($N:$N,"Yes",$H:$H,"&gt;="&amp;$H22,$D:$D,$D22,$F:$F,$F22,$C:$C,"EAPG")-COUNTIFS($N22:$N$520,"Yes",$H22:$H$520,$H22,$D22:$D$520,$D22,$F22:$F$520,$F22,$C22:$C$520,"EAPG")),1)))</f>
        <v/>
      </c>
      <c r="W22" s="210" t="str">
        <f t="shared" si="3"/>
        <v/>
      </c>
      <c r="X22" s="172"/>
      <c r="Y22" s="211" t="str">
        <f t="shared" si="4"/>
        <v/>
      </c>
      <c r="Z22" s="212" t="str">
        <f t="shared" ref="Z22:Z85" si="9">IF(Y22="","",PRODUCT(T22:W22))</f>
        <v/>
      </c>
      <c r="AA22" s="213" t="str">
        <f t="shared" si="5"/>
        <v/>
      </c>
    </row>
    <row r="23" spans="2:27" ht="15" x14ac:dyDescent="0.25">
      <c r="B23" s="200">
        <f t="shared" ref="B23:B86" si="10">B22+1</f>
        <v>3</v>
      </c>
      <c r="C23" s="148"/>
      <c r="D23" s="201"/>
      <c r="E23" s="202"/>
      <c r="F23" s="203"/>
      <c r="G23" s="202" t="str">
        <f t="array" ref="G23">IF($F23="","",INDEX('EAPG Table'!$C$7:$C$666,MATCH(_xlfn.NUMBERVALUE('Interactive EAPG Calculator'!$F23),_xlfn.NUMBERVALUE('EAPG Table'!$B$7:$B$666),0)))</f>
        <v/>
      </c>
      <c r="H23" s="204" t="str">
        <f t="array" ref="H23">IF($F23="","",IF("EAPG"&lt;&gt;C23,0,INDEX('EAPG Table'!$I$7:$I$666,MATCH(_xlfn.NUMBERVALUE($F23),_xlfn.NUMBERVALUE('EAPG Table'!$B$7:$B$666),0))))</f>
        <v/>
      </c>
      <c r="I23" s="172" t="str">
        <f>IF($F23="", "", INDEX('EAPG Table'!$D:$D, MATCH(1*$F23, 'EAPG Table'!$B:$B, 0)))</f>
        <v/>
      </c>
      <c r="J23" s="148"/>
      <c r="K23" s="205" t="str">
        <f>IF(""=$F23,"",TRIM(INDEX('EAPG Table'!$F:$F,MATCH(1*$F23,'EAPG Table'!$B:$B,0))))</f>
        <v/>
      </c>
      <c r="L23" s="200"/>
      <c r="M23" s="172" t="str">
        <f t="shared" si="6"/>
        <v/>
      </c>
      <c r="N23" s="172" t="str">
        <f t="shared" si="0"/>
        <v/>
      </c>
      <c r="O23" s="207" t="str">
        <f t="shared" si="7"/>
        <v/>
      </c>
      <c r="P23" s="207" t="str">
        <f>IF(""=$F23,"",IF("00450"=$F23,0&lt;COUNTIFS($H:$H,"&gt;="&amp;$H23,$D:$D,$D23,$F:$F,$F23,$C:$C,"EAPG")-COUNTIFS($H23:$H$520,$H23,$D23:$D$520,$D23,$F23:$F$520,$F23,$C23:$C$520,"EAPG"),FALSE))</f>
        <v/>
      </c>
      <c r="Q23" s="207" t="str">
        <f t="shared" si="1"/>
        <v/>
      </c>
      <c r="R23" s="208" t="str">
        <f t="shared" si="8"/>
        <v/>
      </c>
      <c r="S23" s="214"/>
      <c r="T23" s="215" t="str">
        <f t="shared" si="2"/>
        <v/>
      </c>
      <c r="U23" s="216" t="str">
        <f>IF($F23="","",MAX(0.25,IF(AND("2"=$I23,1&lt;COUNTIF($I:$I,2)),0.5^(COUNTIFS($I:$I,"2",$D:$D,$D23,$H:$H,"&gt;="&amp;$H23)-COUNTIFS($I23:$I$520,"2",$D23:$D$520,$D23,$H23:$H$520,$H23)),1)))</f>
        <v/>
      </c>
      <c r="V23" s="216" t="str">
        <f>IF($F23="","",MAX(0.25,IF(AND("Yes"=$N23,1&lt;COUNTIFS($N:$N,"Yes",$D:$D,$D23,$F:$F,$F23,$C:$C,"EAPG")),0.5^(COUNTIFS($N:$N,"Yes",$H:$H,"&gt;="&amp;$H23,$D:$D,$D23,$F:$F,$F23,$C:$C,"EAPG")-COUNTIFS($N23:$N$520,"Yes",$H23:$H$520,$H23,$D23:$D$520,$D23,$F23:$F$520,$F23,$C23:$C$520,"EAPG")),1)))</f>
        <v/>
      </c>
      <c r="W23" s="210" t="str">
        <f t="shared" si="3"/>
        <v/>
      </c>
      <c r="X23" s="172"/>
      <c r="Y23" s="211" t="str">
        <f t="shared" si="4"/>
        <v/>
      </c>
      <c r="Z23" s="212" t="str">
        <f t="shared" si="9"/>
        <v/>
      </c>
      <c r="AA23" s="213" t="str">
        <f t="shared" si="5"/>
        <v/>
      </c>
    </row>
    <row r="24" spans="2:27" ht="15" x14ac:dyDescent="0.25">
      <c r="B24" s="200">
        <f t="shared" si="10"/>
        <v>4</v>
      </c>
      <c r="C24" s="148"/>
      <c r="D24" s="201"/>
      <c r="E24" s="202"/>
      <c r="F24" s="203"/>
      <c r="G24" s="202" t="str">
        <f t="array" ref="G24">IF($F24="","",INDEX('EAPG Table'!$C$7:$C$666,MATCH(_xlfn.NUMBERVALUE('Interactive EAPG Calculator'!$F24),_xlfn.NUMBERVALUE('EAPG Table'!$B$7:$B$666),0)))</f>
        <v/>
      </c>
      <c r="H24" s="204" t="str">
        <f t="array" ref="H24">IF($F24="","",IF("EAPG"&lt;&gt;C24,0,INDEX('EAPG Table'!$I$7:$I$666,MATCH(_xlfn.NUMBERVALUE($F24),_xlfn.NUMBERVALUE('EAPG Table'!$B$7:$B$666),0))))</f>
        <v/>
      </c>
      <c r="I24" s="172" t="str">
        <f>IF($F24="", "", INDEX('EAPG Table'!$D:$D, MATCH(1*$F24, 'EAPG Table'!$B:$B, 0)))</f>
        <v/>
      </c>
      <c r="J24" s="148"/>
      <c r="K24" s="205" t="str">
        <f>IF(""=$F24,"",TRIM(INDEX('EAPG Table'!$F:$F,MATCH(1*$F24,'EAPG Table'!$B:$B,0))))</f>
        <v/>
      </c>
      <c r="L24" s="200"/>
      <c r="M24" s="172" t="str">
        <f t="shared" si="6"/>
        <v/>
      </c>
      <c r="N24" s="172" t="str">
        <f t="shared" si="0"/>
        <v/>
      </c>
      <c r="O24" s="207" t="str">
        <f t="shared" si="7"/>
        <v/>
      </c>
      <c r="P24" s="207" t="str">
        <f>IF(""=$F24,"",IF("00450"=$F24,0&lt;COUNTIFS($H:$H,"&gt;="&amp;$H24,$D:$D,$D24,$F:$F,$F24,$C:$C,"EAPG")-COUNTIFS($H24:$H$520,$H24,$D24:$D$520,$D24,$F24:$F$520,$F24,$C24:$C$520,"EAPG"),FALSE))</f>
        <v/>
      </c>
      <c r="Q24" s="207" t="str">
        <f t="shared" si="1"/>
        <v/>
      </c>
      <c r="R24" s="208" t="str">
        <f t="shared" si="8"/>
        <v/>
      </c>
      <c r="S24" s="172"/>
      <c r="T24" s="215" t="str">
        <f t="shared" si="2"/>
        <v/>
      </c>
      <c r="U24" s="216" t="str">
        <f>IF($F24="","",MAX(0.25,IF(AND("2"=$I24,1&lt;COUNTIF($I:$I,2)),0.5^(COUNTIFS($I:$I,"2",$D:$D,$D24,$H:$H,"&gt;="&amp;$H24)-COUNTIFS($I24:$I$520,"2",$D24:$D$520,$D24,$H24:$H$520,$H24)),1)))</f>
        <v/>
      </c>
      <c r="V24" s="216" t="str">
        <f>IF($F24="","",MAX(0.25,IF(AND("Yes"=$N24,1&lt;COUNTIFS($N:$N,"Yes",$D:$D,$D24,$F:$F,$F24,$C:$C,"EAPG")),0.5^(COUNTIFS($N:$N,"Yes",$H:$H,"&gt;="&amp;$H24,$D:$D,$D24,$F:$F,$F24,$C:$C,"EAPG")-COUNTIFS($N24:$N$520,"Yes",$H24:$H$520,$H24,$D24:$D$520,$D24,$F24:$F$520,$F24,$C24:$C$520,"EAPG")),1)))</f>
        <v/>
      </c>
      <c r="W24" s="210" t="str">
        <f t="shared" si="3"/>
        <v/>
      </c>
      <c r="X24" s="172"/>
      <c r="Y24" s="211" t="str">
        <f t="shared" si="4"/>
        <v/>
      </c>
      <c r="Z24" s="212" t="str">
        <f t="shared" si="9"/>
        <v/>
      </c>
      <c r="AA24" s="213" t="str">
        <f t="shared" si="5"/>
        <v/>
      </c>
    </row>
    <row r="25" spans="2:27" ht="15" x14ac:dyDescent="0.25">
      <c r="B25" s="217">
        <f t="shared" si="10"/>
        <v>5</v>
      </c>
      <c r="C25" s="149"/>
      <c r="D25" s="218"/>
      <c r="E25" s="219"/>
      <c r="F25" s="220"/>
      <c r="G25" s="219" t="str">
        <f t="array" ref="G25">IF($F25="","",INDEX('EAPG Table'!$C$7:$C$666,MATCH(_xlfn.NUMBERVALUE('Interactive EAPG Calculator'!$F25),_xlfn.NUMBERVALUE('EAPG Table'!$B$7:$B$666),0)))</f>
        <v/>
      </c>
      <c r="H25" s="221" t="str">
        <f t="array" ref="H25">IF($F25="","",IF("EAPG"&lt;&gt;C25,0,INDEX('EAPG Table'!$I$7:$I$666,MATCH(_xlfn.NUMBERVALUE($F25),_xlfn.NUMBERVALUE('EAPG Table'!$B$7:$B$666),0))))</f>
        <v/>
      </c>
      <c r="I25" s="222" t="str">
        <f>IF($F25="", "", INDEX('EAPG Table'!$D:$D, MATCH(1*$F25, 'EAPG Table'!$B:$B, 0)))</f>
        <v/>
      </c>
      <c r="J25" s="149"/>
      <c r="K25" s="223" t="str">
        <f>IF(""=$F25,"",TRIM(INDEX('EAPG Table'!$F:$F,MATCH(1*$F25,'EAPG Table'!$B:$B,0))))</f>
        <v/>
      </c>
      <c r="L25" s="200"/>
      <c r="M25" s="222" t="str">
        <f t="shared" si="6"/>
        <v/>
      </c>
      <c r="N25" s="222" t="str">
        <f t="shared" si="0"/>
        <v/>
      </c>
      <c r="O25" s="224" t="str">
        <f t="shared" si="7"/>
        <v/>
      </c>
      <c r="P25" s="224" t="str">
        <f>IF(""=$F25,"",IF("00450"=$F25,0&lt;COUNTIFS($H:$H,"&gt;="&amp;$H25,$D:$D,$D25,$F:$F,$F25,$C:$C,"EAPG")-COUNTIFS($H25:$H$520,$H25,$D25:$D$520,$D25,$F25:$F$520,$F25,$C25:$C$520,"EAPG"),FALSE))</f>
        <v/>
      </c>
      <c r="Q25" s="224" t="str">
        <f t="shared" si="1"/>
        <v/>
      </c>
      <c r="R25" s="225" t="str">
        <f t="shared" si="8"/>
        <v/>
      </c>
      <c r="S25" s="172"/>
      <c r="T25" s="226" t="str">
        <f t="shared" si="2"/>
        <v/>
      </c>
      <c r="U25" s="227" t="str">
        <f>IF($F25="","",MAX(0.25,IF(AND("2"=$I25,1&lt;COUNTIF($I:$I,2)),0.5^(COUNTIFS($I:$I,"2",$D:$D,$D25,$H:$H,"&gt;="&amp;$H25)-COUNTIFS($I25:$I$520,"2",$D25:$D$520,$D25,$H25:$H$520,$H25)),1)))</f>
        <v/>
      </c>
      <c r="V25" s="227" t="str">
        <f>IF($F25="","",MAX(0.25,IF(AND("Yes"=$N25,1&lt;COUNTIFS($N:$N,"Yes",$D:$D,$D25,$F:$F,$F25,$C:$C,"EAPG")),0.5^(COUNTIFS($N:$N,"Yes",$H:$H,"&gt;="&amp;$H25,$D:$D,$D25,$F:$F,$F25,$C:$C,"EAPG")-COUNTIFS($N25:$N$520,"Yes",$H25:$H$520,$H25,$D25:$D$520,$D25,$F25:$F$520,$F25,$C25:$C$520,"EAPG")),1)))</f>
        <v/>
      </c>
      <c r="W25" s="228" t="str">
        <f t="shared" si="3"/>
        <v/>
      </c>
      <c r="X25" s="172"/>
      <c r="Y25" s="229" t="str">
        <f t="shared" si="4"/>
        <v/>
      </c>
      <c r="Z25" s="230" t="str">
        <f t="shared" si="9"/>
        <v/>
      </c>
      <c r="AA25" s="231" t="str">
        <f t="shared" si="5"/>
        <v/>
      </c>
    </row>
    <row r="26" spans="2:27" ht="15" x14ac:dyDescent="0.25">
      <c r="B26" s="200">
        <f t="shared" si="10"/>
        <v>6</v>
      </c>
      <c r="C26" s="148"/>
      <c r="D26" s="201"/>
      <c r="E26" s="202"/>
      <c r="F26" s="203"/>
      <c r="G26" s="202" t="str">
        <f t="array" ref="G26">IF($F26="","",INDEX('EAPG Table'!$C$7:$C$666,MATCH(_xlfn.NUMBERVALUE('Interactive EAPG Calculator'!$F26),_xlfn.NUMBERVALUE('EAPG Table'!$B$7:$B$666),0)))</f>
        <v/>
      </c>
      <c r="H26" s="204" t="str">
        <f t="array" ref="H26">IF($F26="","",IF("EAPG"&lt;&gt;C26,0,INDEX('EAPG Table'!$I$7:$I$666,MATCH(_xlfn.NUMBERVALUE($F26),_xlfn.NUMBERVALUE('EAPG Table'!$B$7:$B$666),0))))</f>
        <v/>
      </c>
      <c r="I26" s="172" t="str">
        <f>IF($F26="", "", INDEX('EAPG Table'!$D:$D, MATCH(1*$F26, 'EAPG Table'!$B:$B, 0)))</f>
        <v/>
      </c>
      <c r="J26" s="148"/>
      <c r="K26" s="205" t="str">
        <f>IF(""=$F26,"",TRIM(INDEX('EAPG Table'!$F:$F,MATCH(1*$F26,'EAPG Table'!$B:$B,0))))</f>
        <v/>
      </c>
      <c r="L26" s="200"/>
      <c r="M26" s="172" t="str">
        <f t="shared" si="6"/>
        <v/>
      </c>
      <c r="N26" s="172" t="str">
        <f t="shared" si="0"/>
        <v/>
      </c>
      <c r="O26" s="207" t="str">
        <f t="shared" si="7"/>
        <v/>
      </c>
      <c r="P26" s="207" t="str">
        <f>IF(""=$F26,"",IF("00450"=$F26,0&lt;COUNTIFS($H:$H,"&gt;="&amp;$H26,$D:$D,$D26,$F:$F,$F26,$C:$C,"EAPG")-COUNTIFS($H26:$H$520,$H26,$D26:$D$520,$D26,$F26:$F$520,$F26,$C26:$C$520,"EAPG"),FALSE))</f>
        <v/>
      </c>
      <c r="Q26" s="207" t="str">
        <f t="shared" si="1"/>
        <v/>
      </c>
      <c r="R26" s="208" t="str">
        <f t="shared" si="8"/>
        <v/>
      </c>
      <c r="S26" s="172"/>
      <c r="T26" s="215" t="str">
        <f t="shared" si="2"/>
        <v/>
      </c>
      <c r="U26" s="216" t="str">
        <f>IF($F26="","",MAX(0.25,IF(AND("2"=$I26,1&lt;COUNTIF($I:$I,2)),0.5^(COUNTIFS($I:$I,"2",$D:$D,$D26,$H:$H,"&gt;="&amp;$H26)-COUNTIFS($I26:$I$520,"2",$D26:$D$520,$D26,$H26:$H$520,$H26)),1)))</f>
        <v/>
      </c>
      <c r="V26" s="216" t="str">
        <f>IF($F26="","",MAX(0.25,IF(AND("Yes"=$N26,1&lt;COUNTIFS($N:$N,"Yes",$D:$D,$D26,$F:$F,$F26,$C:$C,"EAPG")),0.5^(COUNTIFS($N:$N,"Yes",$H:$H,"&gt;="&amp;$H26,$D:$D,$D26,$F:$F,$F26,$C:$C,"EAPG")-COUNTIFS($N26:$N$520,"Yes",$H26:$H$520,$H26,$D26:$D$520,$D26,$F26:$F$520,$F26,$C26:$C$520,"EAPG")),1)))</f>
        <v/>
      </c>
      <c r="W26" s="210" t="str">
        <f t="shared" si="3"/>
        <v/>
      </c>
      <c r="X26" s="172"/>
      <c r="Y26" s="211" t="str">
        <f t="shared" si="4"/>
        <v/>
      </c>
      <c r="Z26" s="212" t="str">
        <f t="shared" si="9"/>
        <v/>
      </c>
      <c r="AA26" s="213" t="str">
        <f t="shared" si="5"/>
        <v/>
      </c>
    </row>
    <row r="27" spans="2:27" ht="15" x14ac:dyDescent="0.25">
      <c r="B27" s="200">
        <f t="shared" si="10"/>
        <v>7</v>
      </c>
      <c r="C27" s="148"/>
      <c r="D27" s="201"/>
      <c r="E27" s="202"/>
      <c r="F27" s="203"/>
      <c r="G27" s="202" t="str">
        <f t="array" ref="G27">IF($F27="","",INDEX('EAPG Table'!$C$7:$C$666,MATCH(_xlfn.NUMBERVALUE('Interactive EAPG Calculator'!$F27),_xlfn.NUMBERVALUE('EAPG Table'!$B$7:$B$666),0)))</f>
        <v/>
      </c>
      <c r="H27" s="204" t="str">
        <f t="array" ref="H27">IF($F27="","",IF("EAPG"&lt;&gt;C27,0,INDEX('EAPG Table'!$I$7:$I$666,MATCH(_xlfn.NUMBERVALUE($F27),_xlfn.NUMBERVALUE('EAPG Table'!$B$7:$B$666),0))))</f>
        <v/>
      </c>
      <c r="I27" s="172" t="str">
        <f>IF($F27="", "", INDEX('EAPG Table'!$D:$D, MATCH(1*$F27, 'EAPG Table'!$B:$B, 0)))</f>
        <v/>
      </c>
      <c r="J27" s="148"/>
      <c r="K27" s="205" t="str">
        <f>IF(""=$F27,"",TRIM(INDEX('EAPG Table'!$F:$F,MATCH(1*$F27,'EAPG Table'!$B:$B,0))))</f>
        <v/>
      </c>
      <c r="L27" s="200"/>
      <c r="M27" s="172" t="str">
        <f t="shared" si="6"/>
        <v/>
      </c>
      <c r="N27" s="172" t="str">
        <f t="shared" si="0"/>
        <v/>
      </c>
      <c r="O27" s="207" t="str">
        <f t="shared" si="7"/>
        <v/>
      </c>
      <c r="P27" s="207" t="str">
        <f>IF(""=$F27,"",IF("00450"=$F27,0&lt;COUNTIFS($H:$H,"&gt;="&amp;$H27,$D:$D,$D27,$F:$F,$F27,$C:$C,"EAPG")-COUNTIFS($H27:$H$520,$H27,$D27:$D$520,$D27,$F27:$F$520,$F27,$C27:$C$520,"EAPG"),FALSE))</f>
        <v/>
      </c>
      <c r="Q27" s="207" t="str">
        <f t="shared" si="1"/>
        <v/>
      </c>
      <c r="R27" s="208" t="str">
        <f t="shared" si="8"/>
        <v/>
      </c>
      <c r="S27" s="172"/>
      <c r="T27" s="215" t="str">
        <f t="shared" si="2"/>
        <v/>
      </c>
      <c r="U27" s="216" t="str">
        <f>IF($F27="","",MAX(0.25,IF(AND("2"=$I27,1&lt;COUNTIF($I:$I,2)),0.5^(COUNTIFS($I:$I,"2",$D:$D,$D27,$H:$H,"&gt;="&amp;$H27)-COUNTIFS($I27:$I$520,"2",$D27:$D$520,$D27,$H27:$H$520,$H27)),1)))</f>
        <v/>
      </c>
      <c r="V27" s="216" t="str">
        <f>IF($F27="","",MAX(0.25,IF(AND("Yes"=$N27,1&lt;COUNTIFS($N:$N,"Yes",$D:$D,$D27,$F:$F,$F27,$C:$C,"EAPG")),0.5^(COUNTIFS($N:$N,"Yes",$H:$H,"&gt;="&amp;$H27,$D:$D,$D27,$F:$F,$F27,$C:$C,"EAPG")-COUNTIFS($N27:$N$520,"Yes",$H27:$H$520,$H27,$D27:$D$520,$D27,$F27:$F$520,$F27,$C27:$C$520,"EAPG")),1)))</f>
        <v/>
      </c>
      <c r="W27" s="210" t="str">
        <f t="shared" si="3"/>
        <v/>
      </c>
      <c r="X27" s="172"/>
      <c r="Y27" s="211" t="str">
        <f t="shared" si="4"/>
        <v/>
      </c>
      <c r="Z27" s="212" t="str">
        <f t="shared" si="9"/>
        <v/>
      </c>
      <c r="AA27" s="213" t="str">
        <f t="shared" si="5"/>
        <v/>
      </c>
    </row>
    <row r="28" spans="2:27" ht="15" x14ac:dyDescent="0.25">
      <c r="B28" s="200">
        <f t="shared" si="10"/>
        <v>8</v>
      </c>
      <c r="C28" s="148"/>
      <c r="D28" s="201"/>
      <c r="E28" s="202"/>
      <c r="F28" s="203"/>
      <c r="G28" s="202" t="str">
        <f t="array" ref="G28">IF($F28="","",INDEX('EAPG Table'!$C$7:$C$666,MATCH(_xlfn.NUMBERVALUE('Interactive EAPG Calculator'!$F28),_xlfn.NUMBERVALUE('EAPG Table'!$B$7:$B$666),0)))</f>
        <v/>
      </c>
      <c r="H28" s="204" t="str">
        <f t="array" ref="H28">IF($F28="","",IF("EAPG"&lt;&gt;C28,0,INDEX('EAPG Table'!$I$7:$I$666,MATCH(_xlfn.NUMBERVALUE($F28),_xlfn.NUMBERVALUE('EAPG Table'!$B$7:$B$666),0))))</f>
        <v/>
      </c>
      <c r="I28" s="172" t="str">
        <f>IF($F28="", "", INDEX('EAPG Table'!$D:$D, MATCH(1*$F28, 'EAPG Table'!$B:$B, 0)))</f>
        <v/>
      </c>
      <c r="J28" s="148"/>
      <c r="K28" s="205" t="str">
        <f>IF(""=$F28,"",TRIM(INDEX('EAPG Table'!$F:$F,MATCH(1*$F28,'EAPG Table'!$B:$B,0))))</f>
        <v/>
      </c>
      <c r="L28" s="200"/>
      <c r="M28" s="172" t="str">
        <f t="shared" si="6"/>
        <v/>
      </c>
      <c r="N28" s="172" t="str">
        <f t="shared" si="0"/>
        <v/>
      </c>
      <c r="O28" s="207" t="str">
        <f t="shared" si="7"/>
        <v/>
      </c>
      <c r="P28" s="207" t="str">
        <f>IF(""=$F28,"",IF("00450"=$F28,0&lt;COUNTIFS($H:$H,"&gt;="&amp;$H28,$D:$D,$D28,$F:$F,$F28,$C:$C,"EAPG")-COUNTIFS($H28:$H$520,$H28,$D28:$D$520,$D28,$F28:$F$520,$F28,$C28:$C$520,"EAPG"),FALSE))</f>
        <v/>
      </c>
      <c r="Q28" s="207" t="str">
        <f t="shared" si="1"/>
        <v/>
      </c>
      <c r="R28" s="208" t="str">
        <f t="shared" si="8"/>
        <v/>
      </c>
      <c r="S28" s="172"/>
      <c r="T28" s="215" t="str">
        <f t="shared" si="2"/>
        <v/>
      </c>
      <c r="U28" s="216" t="str">
        <f>IF($F28="","",MAX(0.25,IF(AND("2"=$I28,1&lt;COUNTIF($I:$I,2)),0.5^(COUNTIFS($I:$I,"2",$D:$D,$D28,$H:$H,"&gt;="&amp;$H28)-COUNTIFS($I28:$I$520,"2",$D28:$D$520,$D28,$H28:$H$520,$H28)),1)))</f>
        <v/>
      </c>
      <c r="V28" s="216" t="str">
        <f>IF($F28="","",MAX(0.25,IF(AND("Yes"=$N28,1&lt;COUNTIFS($N:$N,"Yes",$D:$D,$D28,$F:$F,$F28,$C:$C,"EAPG")),0.5^(COUNTIFS($N:$N,"Yes",$H:$H,"&gt;="&amp;$H28,$D:$D,$D28,$F:$F,$F28,$C:$C,"EAPG")-COUNTIFS($N28:$N$520,"Yes",$H28:$H$520,$H28,$D28:$D$520,$D28,$F28:$F$520,$F28,$C28:$C$520,"EAPG")),1)))</f>
        <v/>
      </c>
      <c r="W28" s="210" t="str">
        <f t="shared" si="3"/>
        <v/>
      </c>
      <c r="X28" s="172"/>
      <c r="Y28" s="211" t="str">
        <f t="shared" si="4"/>
        <v/>
      </c>
      <c r="Z28" s="212" t="str">
        <f t="shared" si="9"/>
        <v/>
      </c>
      <c r="AA28" s="213" t="str">
        <f t="shared" si="5"/>
        <v/>
      </c>
    </row>
    <row r="29" spans="2:27" ht="15" x14ac:dyDescent="0.25">
      <c r="B29" s="200">
        <f t="shared" si="10"/>
        <v>9</v>
      </c>
      <c r="C29" s="148"/>
      <c r="D29" s="201"/>
      <c r="E29" s="202"/>
      <c r="F29" s="203"/>
      <c r="G29" s="202" t="str">
        <f t="array" ref="G29">IF($F29="","",INDEX('EAPG Table'!$C$7:$C$666,MATCH(_xlfn.NUMBERVALUE('Interactive EAPG Calculator'!$F29),_xlfn.NUMBERVALUE('EAPG Table'!$B$7:$B$666),0)))</f>
        <v/>
      </c>
      <c r="H29" s="204" t="str">
        <f t="array" ref="H29">IF($F29="","",IF("EAPG"&lt;&gt;C29,0,INDEX('EAPG Table'!$I$7:$I$666,MATCH(_xlfn.NUMBERVALUE($F29),_xlfn.NUMBERVALUE('EAPG Table'!$B$7:$B$666),0))))</f>
        <v/>
      </c>
      <c r="I29" s="172" t="str">
        <f>IF($F29="", "", INDEX('EAPG Table'!$D:$D, MATCH(1*$F29, 'EAPG Table'!$B:$B, 0)))</f>
        <v/>
      </c>
      <c r="J29" s="148"/>
      <c r="K29" s="205" t="str">
        <f>IF(""=$F29,"",TRIM(INDEX('EAPG Table'!$F:$F,MATCH(1*$F29,'EAPG Table'!$B:$B,0))))</f>
        <v/>
      </c>
      <c r="L29" s="200"/>
      <c r="M29" s="172" t="str">
        <f t="shared" si="6"/>
        <v/>
      </c>
      <c r="N29" s="172" t="str">
        <f t="shared" si="0"/>
        <v/>
      </c>
      <c r="O29" s="207" t="str">
        <f t="shared" si="7"/>
        <v/>
      </c>
      <c r="P29" s="207" t="str">
        <f>IF(""=$F29,"",IF("00450"=$F29,0&lt;COUNTIFS($H:$H,"&gt;="&amp;$H29,$D:$D,$D29,$F:$F,$F29,$C:$C,"EAPG")-COUNTIFS($H29:$H$520,$H29,$D29:$D$520,$D29,$F29:$F$520,$F29,$C29:$C$520,"EAPG"),FALSE))</f>
        <v/>
      </c>
      <c r="Q29" s="207" t="str">
        <f t="shared" si="1"/>
        <v/>
      </c>
      <c r="R29" s="208" t="str">
        <f t="shared" si="8"/>
        <v/>
      </c>
      <c r="S29" s="172"/>
      <c r="T29" s="215" t="str">
        <f t="shared" si="2"/>
        <v/>
      </c>
      <c r="U29" s="216" t="str">
        <f>IF($F29="","",MAX(0.25,IF(AND("2"=$I29,1&lt;COUNTIF($I:$I,2)),0.5^(COUNTIFS($I:$I,"2",$D:$D,$D29,$H:$H,"&gt;="&amp;$H29)-COUNTIFS($I29:$I$520,"2",$D29:$D$520,$D29,$H29:$H$520,$H29)),1)))</f>
        <v/>
      </c>
      <c r="V29" s="216" t="str">
        <f>IF($F29="","",MAX(0.25,IF(AND("Yes"=$N29,1&lt;COUNTIFS($N:$N,"Yes",$D:$D,$D29,$F:$F,$F29,$C:$C,"EAPG")),0.5^(COUNTIFS($N:$N,"Yes",$H:$H,"&gt;="&amp;$H29,$D:$D,$D29,$F:$F,$F29,$C:$C,"EAPG")-COUNTIFS($N29:$N$520,"Yes",$H29:$H$520,$H29,$D29:$D$520,$D29,$F29:$F$520,$F29,$C29:$C$520,"EAPG")),1)))</f>
        <v/>
      </c>
      <c r="W29" s="210" t="str">
        <f t="shared" si="3"/>
        <v/>
      </c>
      <c r="X29" s="172"/>
      <c r="Y29" s="211" t="str">
        <f t="shared" si="4"/>
        <v/>
      </c>
      <c r="Z29" s="212" t="str">
        <f t="shared" si="9"/>
        <v/>
      </c>
      <c r="AA29" s="213" t="str">
        <f t="shared" si="5"/>
        <v/>
      </c>
    </row>
    <row r="30" spans="2:27" ht="15" x14ac:dyDescent="0.25">
      <c r="B30" s="217">
        <f t="shared" si="10"/>
        <v>10</v>
      </c>
      <c r="C30" s="149"/>
      <c r="D30" s="218"/>
      <c r="E30" s="219"/>
      <c r="F30" s="220"/>
      <c r="G30" s="219" t="str">
        <f t="array" ref="G30">IF($F30="","",INDEX('EAPG Table'!$C$7:$C$666,MATCH(_xlfn.NUMBERVALUE('Interactive EAPG Calculator'!$F30),_xlfn.NUMBERVALUE('EAPG Table'!$B$7:$B$666),0)))</f>
        <v/>
      </c>
      <c r="H30" s="221" t="str">
        <f t="array" ref="H30">IF($F30="","",IF("EAPG"&lt;&gt;C30,0,INDEX('EAPG Table'!$I$7:$I$666,MATCH(_xlfn.NUMBERVALUE($F30),_xlfn.NUMBERVALUE('EAPG Table'!$B$7:$B$666),0))))</f>
        <v/>
      </c>
      <c r="I30" s="222" t="str">
        <f>IF($F30="", "", INDEX('EAPG Table'!$D:$D, MATCH(1*$F30, 'EAPG Table'!$B:$B, 0)))</f>
        <v/>
      </c>
      <c r="J30" s="149"/>
      <c r="K30" s="223" t="str">
        <f>IF(""=$F30,"",TRIM(INDEX('EAPG Table'!$F:$F,MATCH(1*$F30,'EAPG Table'!$B:$B,0))))</f>
        <v/>
      </c>
      <c r="L30" s="200"/>
      <c r="M30" s="222" t="str">
        <f t="shared" si="6"/>
        <v/>
      </c>
      <c r="N30" s="222" t="str">
        <f t="shared" si="0"/>
        <v/>
      </c>
      <c r="O30" s="224" t="str">
        <f t="shared" si="7"/>
        <v/>
      </c>
      <c r="P30" s="224" t="str">
        <f>IF(""=$F30,"",IF("00450"=$F30,0&lt;COUNTIFS($H:$H,"&gt;="&amp;$H30,$D:$D,$D30,$F:$F,$F30,$C:$C,"EAPG")-COUNTIFS($H30:$H$520,$H30,$D30:$D$520,$D30,$F30:$F$520,$F30,$C30:$C$520,"EAPG"),FALSE))</f>
        <v/>
      </c>
      <c r="Q30" s="224" t="str">
        <f t="shared" si="1"/>
        <v/>
      </c>
      <c r="R30" s="225" t="str">
        <f t="shared" si="8"/>
        <v/>
      </c>
      <c r="S30" s="172"/>
      <c r="T30" s="226" t="str">
        <f t="shared" si="2"/>
        <v/>
      </c>
      <c r="U30" s="227" t="str">
        <f>IF($F30="","",MAX(0.25,IF(AND("2"=$I30,1&lt;COUNTIF($I:$I,2)),0.5^(COUNTIFS($I:$I,"2",$D:$D,$D30,$H:$H,"&gt;="&amp;$H30)-COUNTIFS($I30:$I$520,"2",$D30:$D$520,$D30,$H30:$H$520,$H30)),1)))</f>
        <v/>
      </c>
      <c r="V30" s="227" t="str">
        <f>IF($F30="","",MAX(0.25,IF(AND("Yes"=$N30,1&lt;COUNTIFS($N:$N,"Yes",$D:$D,$D30,$F:$F,$F30,$C:$C,"EAPG")),0.5^(COUNTIFS($N:$N,"Yes",$H:$H,"&gt;="&amp;$H30,$D:$D,$D30,$F:$F,$F30,$C:$C,"EAPG")-COUNTIFS($N30:$N$520,"Yes",$H30:$H$520,$H30,$D30:$D$520,$D30,$F30:$F$520,$F30,$C30:$C$520,"EAPG")),1)))</f>
        <v/>
      </c>
      <c r="W30" s="228" t="str">
        <f t="shared" si="3"/>
        <v/>
      </c>
      <c r="X30" s="172"/>
      <c r="Y30" s="229" t="str">
        <f t="shared" si="4"/>
        <v/>
      </c>
      <c r="Z30" s="230" t="str">
        <f t="shared" si="9"/>
        <v/>
      </c>
      <c r="AA30" s="231" t="str">
        <f t="shared" si="5"/>
        <v/>
      </c>
    </row>
    <row r="31" spans="2:27" ht="15" x14ac:dyDescent="0.25">
      <c r="B31" s="200">
        <f t="shared" si="10"/>
        <v>11</v>
      </c>
      <c r="C31" s="148"/>
      <c r="D31" s="201"/>
      <c r="E31" s="202"/>
      <c r="F31" s="203"/>
      <c r="G31" s="202" t="str">
        <f t="array" ref="G31">IF($F31="","",INDEX('EAPG Table'!$C$7:$C$666,MATCH(_xlfn.NUMBERVALUE('Interactive EAPG Calculator'!$F31),_xlfn.NUMBERVALUE('EAPG Table'!$B$7:$B$666),0)))</f>
        <v/>
      </c>
      <c r="H31" s="204" t="str">
        <f t="array" ref="H31">IF($F31="","",IF("EAPG"&lt;&gt;C31,0,INDEX('EAPG Table'!$I$7:$I$666,MATCH(_xlfn.NUMBERVALUE($F31),_xlfn.NUMBERVALUE('EAPG Table'!$B$7:$B$666),0))))</f>
        <v/>
      </c>
      <c r="I31" s="172" t="str">
        <f>IF($F31="", "", INDEX('EAPG Table'!$D:$D, MATCH(1*$F31, 'EAPG Table'!$B:$B, 0)))</f>
        <v/>
      </c>
      <c r="J31" s="148"/>
      <c r="K31" s="205" t="str">
        <f>IF(""=$F31,"",TRIM(INDEX('EAPG Table'!$F:$F,MATCH(1*$F31,'EAPG Table'!$B:$B,0))))</f>
        <v/>
      </c>
      <c r="L31" s="200"/>
      <c r="M31" s="172" t="str">
        <f t="shared" si="6"/>
        <v/>
      </c>
      <c r="N31" s="172" t="str">
        <f t="shared" si="0"/>
        <v/>
      </c>
      <c r="O31" s="207" t="str">
        <f t="shared" si="7"/>
        <v/>
      </c>
      <c r="P31" s="207" t="str">
        <f>IF(""=$F31,"",IF("00450"=$F31,0&lt;COUNTIFS($H:$H,"&gt;="&amp;$H31,$D:$D,$D31,$F:$F,$F31,$C:$C,"EAPG")-COUNTIFS($H31:$H$520,$H31,$D31:$D$520,$D31,$F31:$F$520,$F31,$C31:$C$520,"EAPG"),FALSE))</f>
        <v/>
      </c>
      <c r="Q31" s="207" t="str">
        <f t="shared" si="1"/>
        <v/>
      </c>
      <c r="R31" s="208" t="str">
        <f t="shared" si="8"/>
        <v/>
      </c>
      <c r="S31" s="172"/>
      <c r="T31" s="215" t="str">
        <f t="shared" si="2"/>
        <v/>
      </c>
      <c r="U31" s="216" t="str">
        <f>IF($F31="","",MAX(0.25,IF(AND("2"=$I31,1&lt;COUNTIF($I:$I,2)),0.5^(COUNTIFS($I:$I,"2",$D:$D,$D31,$H:$H,"&gt;="&amp;$H31)-COUNTIFS($I31:$I$520,"2",$D31:$D$520,$D31,$H31:$H$520,$H31)),1)))</f>
        <v/>
      </c>
      <c r="V31" s="216" t="str">
        <f>IF($F31="","",MAX(0.25,IF(AND("Yes"=$N31,1&lt;COUNTIFS($N:$N,"Yes",$D:$D,$D31,$F:$F,$F31,$C:$C,"EAPG")),0.5^(COUNTIFS($N:$N,"Yes",$H:$H,"&gt;="&amp;$H31,$D:$D,$D31,$F:$F,$F31,$C:$C,"EAPG")-COUNTIFS($N31:$N$520,"Yes",$H31:$H$520,$H31,$D31:$D$520,$D31,$F31:$F$520,$F31,$C31:$C$520,"EAPG")),1)))</f>
        <v/>
      </c>
      <c r="W31" s="210" t="str">
        <f t="shared" si="3"/>
        <v/>
      </c>
      <c r="X31" s="172"/>
      <c r="Y31" s="211" t="str">
        <f t="shared" si="4"/>
        <v/>
      </c>
      <c r="Z31" s="212" t="str">
        <f t="shared" si="9"/>
        <v/>
      </c>
      <c r="AA31" s="213" t="str">
        <f t="shared" si="5"/>
        <v/>
      </c>
    </row>
    <row r="32" spans="2:27" ht="15" x14ac:dyDescent="0.25">
      <c r="B32" s="200">
        <f t="shared" si="10"/>
        <v>12</v>
      </c>
      <c r="C32" s="148"/>
      <c r="D32" s="201"/>
      <c r="E32" s="202"/>
      <c r="F32" s="203"/>
      <c r="G32" s="202" t="str">
        <f t="array" ref="G32">IF($F32="","",INDEX('EAPG Table'!$C$7:$C$666,MATCH(_xlfn.NUMBERVALUE('Interactive EAPG Calculator'!$F32),_xlfn.NUMBERVALUE('EAPG Table'!$B$7:$B$666),0)))</f>
        <v/>
      </c>
      <c r="H32" s="204" t="str">
        <f t="array" ref="H32">IF($F32="","",IF("EAPG"&lt;&gt;C32,0,INDEX('EAPG Table'!$I$7:$I$666,MATCH(_xlfn.NUMBERVALUE($F32),_xlfn.NUMBERVALUE('EAPG Table'!$B$7:$B$666),0))))</f>
        <v/>
      </c>
      <c r="I32" s="172" t="str">
        <f>IF($F32="", "", INDEX('EAPG Table'!$D:$D, MATCH(1*$F32, 'EAPG Table'!$B:$B, 0)))</f>
        <v/>
      </c>
      <c r="J32" s="148"/>
      <c r="K32" s="205" t="str">
        <f>IF(""=$F32,"",TRIM(INDEX('EAPG Table'!$F:$F,MATCH(1*$F32,'EAPG Table'!$B:$B,0))))</f>
        <v/>
      </c>
      <c r="L32" s="200"/>
      <c r="M32" s="172" t="str">
        <f t="shared" si="6"/>
        <v/>
      </c>
      <c r="N32" s="172" t="str">
        <f t="shared" si="0"/>
        <v/>
      </c>
      <c r="O32" s="207" t="str">
        <f t="shared" si="7"/>
        <v/>
      </c>
      <c r="P32" s="207" t="str">
        <f>IF(""=$F32,"",IF("00450"=$F32,0&lt;COUNTIFS($H:$H,"&gt;="&amp;$H32,$D:$D,$D32,$F:$F,$F32,$C:$C,"EAPG")-COUNTIFS($H32:$H$520,$H32,$D32:$D$520,$D32,$F32:$F$520,$F32,$C32:$C$520,"EAPG"),FALSE))</f>
        <v/>
      </c>
      <c r="Q32" s="207" t="str">
        <f t="shared" si="1"/>
        <v/>
      </c>
      <c r="R32" s="208" t="str">
        <f t="shared" si="8"/>
        <v/>
      </c>
      <c r="S32" s="172"/>
      <c r="T32" s="215" t="str">
        <f t="shared" si="2"/>
        <v/>
      </c>
      <c r="U32" s="216" t="str">
        <f>IF($F32="","",MAX(0.25,IF(AND("2"=$I32,1&lt;COUNTIF($I:$I,2)),0.5^(COUNTIFS($I:$I,"2",$D:$D,$D32,$H:$H,"&gt;="&amp;$H32)-COUNTIFS($I32:$I$520,"2",$D32:$D$520,$D32,$H32:$H$520,$H32)),1)))</f>
        <v/>
      </c>
      <c r="V32" s="216" t="str">
        <f>IF($F32="","",MAX(0.25,IF(AND("Yes"=$N32,1&lt;COUNTIFS($N:$N,"Yes",$D:$D,$D32,$F:$F,$F32,$C:$C,"EAPG")),0.5^(COUNTIFS($N:$N,"Yes",$H:$H,"&gt;="&amp;$H32,$D:$D,$D32,$F:$F,$F32,$C:$C,"EAPG")-COUNTIFS($N32:$N$520,"Yes",$H32:$H$520,$H32,$D32:$D$520,$D32,$F32:$F$520,$F32,$C32:$C$520,"EAPG")),1)))</f>
        <v/>
      </c>
      <c r="W32" s="210" t="str">
        <f t="shared" si="3"/>
        <v/>
      </c>
      <c r="X32" s="172"/>
      <c r="Y32" s="211" t="str">
        <f t="shared" si="4"/>
        <v/>
      </c>
      <c r="Z32" s="212" t="str">
        <f t="shared" si="9"/>
        <v/>
      </c>
      <c r="AA32" s="213" t="str">
        <f t="shared" si="5"/>
        <v/>
      </c>
    </row>
    <row r="33" spans="2:27" ht="15" x14ac:dyDescent="0.25">
      <c r="B33" s="200">
        <f t="shared" si="10"/>
        <v>13</v>
      </c>
      <c r="C33" s="148"/>
      <c r="D33" s="201"/>
      <c r="E33" s="202"/>
      <c r="F33" s="203"/>
      <c r="G33" s="202" t="str">
        <f t="array" ref="G33">IF($F33="","",INDEX('EAPG Table'!$C$7:$C$666,MATCH(_xlfn.NUMBERVALUE('Interactive EAPG Calculator'!$F33),_xlfn.NUMBERVALUE('EAPG Table'!$B$7:$B$666),0)))</f>
        <v/>
      </c>
      <c r="H33" s="204" t="str">
        <f t="array" ref="H33">IF($F33="","",IF("EAPG"&lt;&gt;C33,0,INDEX('EAPG Table'!$I$7:$I$666,MATCH(_xlfn.NUMBERVALUE($F33),_xlfn.NUMBERVALUE('EAPG Table'!$B$7:$B$666),0))))</f>
        <v/>
      </c>
      <c r="I33" s="172" t="str">
        <f>IF($F33="", "", INDEX('EAPG Table'!$D:$D, MATCH(1*$F33, 'EAPG Table'!$B:$B, 0)))</f>
        <v/>
      </c>
      <c r="J33" s="148"/>
      <c r="K33" s="205" t="str">
        <f>IF(""=$F33,"",TRIM(INDEX('EAPG Table'!$F:$F,MATCH(1*$F33,'EAPG Table'!$B:$B,0))))</f>
        <v/>
      </c>
      <c r="L33" s="200"/>
      <c r="M33" s="172" t="str">
        <f t="shared" si="6"/>
        <v/>
      </c>
      <c r="N33" s="172" t="str">
        <f t="shared" si="0"/>
        <v/>
      </c>
      <c r="O33" s="207" t="str">
        <f t="shared" si="7"/>
        <v/>
      </c>
      <c r="P33" s="207" t="str">
        <f>IF(""=$F33,"",IF("00450"=$F33,0&lt;COUNTIFS($H:$H,"&gt;="&amp;$H33,$D:$D,$D33,$F:$F,$F33,$C:$C,"EAPG")-COUNTIFS($H33:$H$520,$H33,$D33:$D$520,$D33,$F33:$F$520,$F33,$C33:$C$520,"EAPG"),FALSE))</f>
        <v/>
      </c>
      <c r="Q33" s="207" t="str">
        <f t="shared" si="1"/>
        <v/>
      </c>
      <c r="R33" s="208" t="str">
        <f t="shared" si="8"/>
        <v/>
      </c>
      <c r="S33" s="172"/>
      <c r="T33" s="215" t="str">
        <f t="shared" si="2"/>
        <v/>
      </c>
      <c r="U33" s="216" t="str">
        <f>IF($F33="","",MAX(0.25,IF(AND("2"=$I33,1&lt;COUNTIF($I:$I,2)),0.5^(COUNTIFS($I:$I,"2",$D:$D,$D33,$H:$H,"&gt;="&amp;$H33)-COUNTIFS($I33:$I$520,"2",$D33:$D$520,$D33,$H33:$H$520,$H33)),1)))</f>
        <v/>
      </c>
      <c r="V33" s="216" t="str">
        <f>IF($F33="","",MAX(0.25,IF(AND("Yes"=$N33,1&lt;COUNTIFS($N:$N,"Yes",$D:$D,$D33,$F:$F,$F33,$C:$C,"EAPG")),0.5^(COUNTIFS($N:$N,"Yes",$H:$H,"&gt;="&amp;$H33,$D:$D,$D33,$F:$F,$F33,$C:$C,"EAPG")-COUNTIFS($N33:$N$520,"Yes",$H33:$H$520,$H33,$D33:$D$520,$D33,$F33:$F$520,$F33,$C33:$C$520,"EAPG")),1)))</f>
        <v/>
      </c>
      <c r="W33" s="210" t="str">
        <f t="shared" si="3"/>
        <v/>
      </c>
      <c r="X33" s="172"/>
      <c r="Y33" s="211" t="str">
        <f t="shared" si="4"/>
        <v/>
      </c>
      <c r="Z33" s="212" t="str">
        <f t="shared" si="9"/>
        <v/>
      </c>
      <c r="AA33" s="213" t="str">
        <f t="shared" si="5"/>
        <v/>
      </c>
    </row>
    <row r="34" spans="2:27" ht="15" x14ac:dyDescent="0.25">
      <c r="B34" s="200">
        <f t="shared" si="10"/>
        <v>14</v>
      </c>
      <c r="C34" s="148"/>
      <c r="D34" s="201"/>
      <c r="E34" s="202"/>
      <c r="F34" s="203"/>
      <c r="G34" s="202" t="str">
        <f t="array" ref="G34">IF($F34="","",INDEX('EAPG Table'!$C$7:$C$666,MATCH(_xlfn.NUMBERVALUE('Interactive EAPG Calculator'!$F34),_xlfn.NUMBERVALUE('EAPG Table'!$B$7:$B$666),0)))</f>
        <v/>
      </c>
      <c r="H34" s="204" t="str">
        <f t="array" ref="H34">IF($F34="","",IF("EAPG"&lt;&gt;C34,0,INDEX('EAPG Table'!$I$7:$I$666,MATCH(_xlfn.NUMBERVALUE($F34),_xlfn.NUMBERVALUE('EAPG Table'!$B$7:$B$666),0))))</f>
        <v/>
      </c>
      <c r="I34" s="172" t="str">
        <f>IF($F34="", "", INDEX('EAPG Table'!$D:$D, MATCH(1*$F34, 'EAPG Table'!$B:$B, 0)))</f>
        <v/>
      </c>
      <c r="J34" s="148"/>
      <c r="K34" s="205" t="str">
        <f>IF(""=$F34,"",TRIM(INDEX('EAPG Table'!$F:$F,MATCH(1*$F34,'EAPG Table'!$B:$B,0))))</f>
        <v/>
      </c>
      <c r="L34" s="200"/>
      <c r="M34" s="172" t="str">
        <f t="shared" si="6"/>
        <v/>
      </c>
      <c r="N34" s="172" t="str">
        <f t="shared" si="0"/>
        <v/>
      </c>
      <c r="O34" s="207" t="str">
        <f t="shared" si="7"/>
        <v/>
      </c>
      <c r="P34" s="207" t="str">
        <f>IF(""=$F34,"",IF("00450"=$F34,0&lt;COUNTIFS($H:$H,"&gt;="&amp;$H34,$D:$D,$D34,$F:$F,$F34,$C:$C,"EAPG")-COUNTIFS($H34:$H$520,$H34,$D34:$D$520,$D34,$F34:$F$520,$F34,$C34:$C$520,"EAPG"),FALSE))</f>
        <v/>
      </c>
      <c r="Q34" s="207" t="str">
        <f t="shared" si="1"/>
        <v/>
      </c>
      <c r="R34" s="208" t="str">
        <f t="shared" si="8"/>
        <v/>
      </c>
      <c r="S34" s="172"/>
      <c r="T34" s="215" t="str">
        <f t="shared" si="2"/>
        <v/>
      </c>
      <c r="U34" s="216" t="str">
        <f>IF($F34="","",MAX(0.25,IF(AND("2"=$I34,1&lt;COUNTIF($I:$I,2)),0.5^(COUNTIFS($I:$I,"2",$D:$D,$D34,$H:$H,"&gt;="&amp;$H34)-COUNTIFS($I34:$I$520,"2",$D34:$D$520,$D34,$H34:$H$520,$H34)),1)))</f>
        <v/>
      </c>
      <c r="V34" s="216" t="str">
        <f>IF($F34="","",MAX(0.25,IF(AND("Yes"=$N34,1&lt;COUNTIFS($N:$N,"Yes",$D:$D,$D34,$F:$F,$F34,$C:$C,"EAPG")),0.5^(COUNTIFS($N:$N,"Yes",$H:$H,"&gt;="&amp;$H34,$D:$D,$D34,$F:$F,$F34,$C:$C,"EAPG")-COUNTIFS($N34:$N$520,"Yes",$H34:$H$520,$H34,$D34:$D$520,$D34,$F34:$F$520,$F34,$C34:$C$520,"EAPG")),1)))</f>
        <v/>
      </c>
      <c r="W34" s="210" t="str">
        <f t="shared" si="3"/>
        <v/>
      </c>
      <c r="X34" s="172"/>
      <c r="Y34" s="211" t="str">
        <f t="shared" si="4"/>
        <v/>
      </c>
      <c r="Z34" s="212" t="str">
        <f t="shared" si="9"/>
        <v/>
      </c>
      <c r="AA34" s="213" t="str">
        <f t="shared" si="5"/>
        <v/>
      </c>
    </row>
    <row r="35" spans="2:27" ht="15" x14ac:dyDescent="0.25">
      <c r="B35" s="217">
        <f t="shared" si="10"/>
        <v>15</v>
      </c>
      <c r="C35" s="149"/>
      <c r="D35" s="218"/>
      <c r="E35" s="219"/>
      <c r="F35" s="220"/>
      <c r="G35" s="219" t="str">
        <f t="array" ref="G35">IF($F35="","",INDEX('EAPG Table'!$C$7:$C$666,MATCH(_xlfn.NUMBERVALUE('Interactive EAPG Calculator'!$F35),_xlfn.NUMBERVALUE('EAPG Table'!$B$7:$B$666),0)))</f>
        <v/>
      </c>
      <c r="H35" s="221" t="str">
        <f t="array" ref="H35">IF($F35="","",IF("EAPG"&lt;&gt;C35,0,INDEX('EAPG Table'!$I$7:$I$666,MATCH(_xlfn.NUMBERVALUE($F35),_xlfn.NUMBERVALUE('EAPG Table'!$B$7:$B$666),0))))</f>
        <v/>
      </c>
      <c r="I35" s="222" t="str">
        <f>IF($F35="", "", INDEX('EAPG Table'!$D:$D, MATCH(1*$F35, 'EAPG Table'!$B:$B, 0)))</f>
        <v/>
      </c>
      <c r="J35" s="149"/>
      <c r="K35" s="223" t="str">
        <f>IF(""=$F35,"",TRIM(INDEX('EAPG Table'!$F:$F,MATCH(1*$F35,'EAPG Table'!$B:$B,0))))</f>
        <v/>
      </c>
      <c r="L35" s="200"/>
      <c r="M35" s="222" t="str">
        <f t="shared" si="6"/>
        <v/>
      </c>
      <c r="N35" s="222" t="str">
        <f t="shared" si="0"/>
        <v/>
      </c>
      <c r="O35" s="224" t="str">
        <f t="shared" si="7"/>
        <v/>
      </c>
      <c r="P35" s="224" t="str">
        <f>IF(""=$F35,"",IF("00450"=$F35,0&lt;COUNTIFS($H:$H,"&gt;="&amp;$H35,$D:$D,$D35,$F:$F,$F35,$C:$C,"EAPG")-COUNTIFS($H35:$H$520,$H35,$D35:$D$520,$D35,$F35:$F$520,$F35,$C35:$C$520,"EAPG"),FALSE))</f>
        <v/>
      </c>
      <c r="Q35" s="224" t="str">
        <f t="shared" si="1"/>
        <v/>
      </c>
      <c r="R35" s="225" t="str">
        <f t="shared" si="8"/>
        <v/>
      </c>
      <c r="S35" s="172"/>
      <c r="T35" s="226" t="str">
        <f t="shared" si="2"/>
        <v/>
      </c>
      <c r="U35" s="227" t="str">
        <f>IF($F35="","",MAX(0.25,IF(AND("2"=$I35,1&lt;COUNTIF($I:$I,2)),0.5^(COUNTIFS($I:$I,"2",$D:$D,$D35,$H:$H,"&gt;="&amp;$H35)-COUNTIFS($I35:$I$520,"2",$D35:$D$520,$D35,$H35:$H$520,$H35)),1)))</f>
        <v/>
      </c>
      <c r="V35" s="227" t="str">
        <f>IF($F35="","",MAX(0.25,IF(AND("Yes"=$N35,1&lt;COUNTIFS($N:$N,"Yes",$D:$D,$D35,$F:$F,$F35,$C:$C,"EAPG")),0.5^(COUNTIFS($N:$N,"Yes",$H:$H,"&gt;="&amp;$H35,$D:$D,$D35,$F:$F,$F35,$C:$C,"EAPG")-COUNTIFS($N35:$N$520,"Yes",$H35:$H$520,$H35,$D35:$D$520,$D35,$F35:$F$520,$F35,$C35:$C$520,"EAPG")),1)))</f>
        <v/>
      </c>
      <c r="W35" s="228" t="str">
        <f t="shared" si="3"/>
        <v/>
      </c>
      <c r="X35" s="172"/>
      <c r="Y35" s="229" t="str">
        <f t="shared" si="4"/>
        <v/>
      </c>
      <c r="Z35" s="230" t="str">
        <f t="shared" si="9"/>
        <v/>
      </c>
      <c r="AA35" s="231" t="str">
        <f t="shared" si="5"/>
        <v/>
      </c>
    </row>
    <row r="36" spans="2:27" ht="15" x14ac:dyDescent="0.25">
      <c r="B36" s="200">
        <f t="shared" si="10"/>
        <v>16</v>
      </c>
      <c r="C36" s="148"/>
      <c r="D36" s="201"/>
      <c r="E36" s="202"/>
      <c r="F36" s="203"/>
      <c r="G36" s="202" t="str">
        <f t="array" ref="G36">IF($F36="","",INDEX('EAPG Table'!$C$7:$C$666,MATCH(_xlfn.NUMBERVALUE('Interactive EAPG Calculator'!$F36),_xlfn.NUMBERVALUE('EAPG Table'!$B$7:$B$666),0)))</f>
        <v/>
      </c>
      <c r="H36" s="204" t="str">
        <f t="array" ref="H36">IF($F36="","",IF("EAPG"&lt;&gt;C36,0,INDEX('EAPG Table'!$I$7:$I$666,MATCH(_xlfn.NUMBERVALUE($F36),_xlfn.NUMBERVALUE('EAPG Table'!$B$7:$B$666),0))))</f>
        <v/>
      </c>
      <c r="I36" s="172" t="str">
        <f>IF($F36="", "", INDEX('EAPG Table'!$D:$D, MATCH(1*$F36, 'EAPG Table'!$B:$B, 0)))</f>
        <v/>
      </c>
      <c r="J36" s="148"/>
      <c r="K36" s="205" t="str">
        <f>IF(""=$F36,"",TRIM(INDEX('EAPG Table'!$F:$F,MATCH(1*$F36,'EAPG Table'!$B:$B,0))))</f>
        <v/>
      </c>
      <c r="L36" s="200"/>
      <c r="M36" s="172" t="str">
        <f t="shared" si="6"/>
        <v/>
      </c>
      <c r="N36" s="172" t="str">
        <f t="shared" si="0"/>
        <v/>
      </c>
      <c r="O36" s="207" t="str">
        <f t="shared" si="7"/>
        <v/>
      </c>
      <c r="P36" s="207" t="str">
        <f>IF(""=$F36,"",IF("00450"=$F36,0&lt;COUNTIFS($H:$H,"&gt;="&amp;$H36,$D:$D,$D36,$F:$F,$F36,$C:$C,"EAPG")-COUNTIFS($H36:$H$520,$H36,$D36:$D$520,$D36,$F36:$F$520,$F36,$C36:$C$520,"EAPG"),FALSE))</f>
        <v/>
      </c>
      <c r="Q36" s="207" t="str">
        <f t="shared" si="1"/>
        <v/>
      </c>
      <c r="R36" s="208" t="str">
        <f t="shared" si="8"/>
        <v/>
      </c>
      <c r="S36" s="172"/>
      <c r="T36" s="215" t="str">
        <f t="shared" si="2"/>
        <v/>
      </c>
      <c r="U36" s="216" t="str">
        <f>IF($F36="","",MAX(0.25,IF(AND("2"=$I36,1&lt;COUNTIF($I:$I,2)),0.5^(COUNTIFS($I:$I,"2",$D:$D,$D36,$H:$H,"&gt;="&amp;$H36)-COUNTIFS($I36:$I$520,"2",$D36:$D$520,$D36,$H36:$H$520,$H36)),1)))</f>
        <v/>
      </c>
      <c r="V36" s="216" t="str">
        <f>IF($F36="","",MAX(0.25,IF(AND("Yes"=$N36,1&lt;COUNTIFS($N:$N,"Yes",$D:$D,$D36,$F:$F,$F36,$C:$C,"EAPG")),0.5^(COUNTIFS($N:$N,"Yes",$H:$H,"&gt;="&amp;$H36,$D:$D,$D36,$F:$F,$F36,$C:$C,"EAPG")-COUNTIFS($N36:$N$520,"Yes",$H36:$H$520,$H36,$D36:$D$520,$D36,$F36:$F$520,$F36,$C36:$C$520,"EAPG")),1)))</f>
        <v/>
      </c>
      <c r="W36" s="210" t="str">
        <f t="shared" si="3"/>
        <v/>
      </c>
      <c r="X36" s="172"/>
      <c r="Y36" s="211" t="str">
        <f t="shared" si="4"/>
        <v/>
      </c>
      <c r="Z36" s="212" t="str">
        <f t="shared" si="9"/>
        <v/>
      </c>
      <c r="AA36" s="213" t="str">
        <f t="shared" si="5"/>
        <v/>
      </c>
    </row>
    <row r="37" spans="2:27" ht="15" x14ac:dyDescent="0.25">
      <c r="B37" s="200">
        <f t="shared" si="10"/>
        <v>17</v>
      </c>
      <c r="C37" s="148"/>
      <c r="D37" s="201"/>
      <c r="E37" s="202"/>
      <c r="F37" s="203"/>
      <c r="G37" s="202" t="str">
        <f t="array" ref="G37">IF($F37="","",INDEX('EAPG Table'!$C$7:$C$666,MATCH(_xlfn.NUMBERVALUE('Interactive EAPG Calculator'!$F37),_xlfn.NUMBERVALUE('EAPG Table'!$B$7:$B$666),0)))</f>
        <v/>
      </c>
      <c r="H37" s="204" t="str">
        <f t="array" ref="H37">IF($F37="","",IF("EAPG"&lt;&gt;C37,0,INDEX('EAPG Table'!$I$7:$I$666,MATCH(_xlfn.NUMBERVALUE($F37),_xlfn.NUMBERVALUE('EAPG Table'!$B$7:$B$666),0))))</f>
        <v/>
      </c>
      <c r="I37" s="172" t="str">
        <f>IF($F37="", "", INDEX('EAPG Table'!$D:$D, MATCH(1*$F37, 'EAPG Table'!$B:$B, 0)))</f>
        <v/>
      </c>
      <c r="J37" s="148"/>
      <c r="K37" s="205" t="str">
        <f>IF(""=$F37,"",TRIM(INDEX('EAPG Table'!$F:$F,MATCH(1*$F37,'EAPG Table'!$B:$B,0))))</f>
        <v/>
      </c>
      <c r="L37" s="200"/>
      <c r="M37" s="172" t="str">
        <f t="shared" si="6"/>
        <v/>
      </c>
      <c r="N37" s="172" t="str">
        <f t="shared" si="0"/>
        <v/>
      </c>
      <c r="O37" s="207" t="str">
        <f t="shared" si="7"/>
        <v/>
      </c>
      <c r="P37" s="207" t="str">
        <f>IF(""=$F37,"",IF("00450"=$F37,0&lt;COUNTIFS($H:$H,"&gt;="&amp;$H37,$D:$D,$D37,$F:$F,$F37,$C:$C,"EAPG")-COUNTIFS($H37:$H$520,$H37,$D37:$D$520,$D37,$F37:$F$520,$F37,$C37:$C$520,"EAPG"),FALSE))</f>
        <v/>
      </c>
      <c r="Q37" s="207" t="str">
        <f t="shared" si="1"/>
        <v/>
      </c>
      <c r="R37" s="208" t="str">
        <f t="shared" si="8"/>
        <v/>
      </c>
      <c r="S37" s="172"/>
      <c r="T37" s="215" t="str">
        <f t="shared" si="2"/>
        <v/>
      </c>
      <c r="U37" s="216" t="str">
        <f>IF($F37="","",MAX(0.25,IF(AND("2"=$I37,1&lt;COUNTIF($I:$I,2)),0.5^(COUNTIFS($I:$I,"2",$D:$D,$D37,$H:$H,"&gt;="&amp;$H37)-COUNTIFS($I37:$I$520,"2",$D37:$D$520,$D37,$H37:$H$520,$H37)),1)))</f>
        <v/>
      </c>
      <c r="V37" s="216" t="str">
        <f>IF($F37="","",MAX(0.25,IF(AND("Yes"=$N37,1&lt;COUNTIFS($N:$N,"Yes",$D:$D,$D37,$F:$F,$F37,$C:$C,"EAPG")),0.5^(COUNTIFS($N:$N,"Yes",$H:$H,"&gt;="&amp;$H37,$D:$D,$D37,$F:$F,$F37,$C:$C,"EAPG")-COUNTIFS($N37:$N$520,"Yes",$H37:$H$520,$H37,$D37:$D$520,$D37,$F37:$F$520,$F37,$C37:$C$520,"EAPG")),1)))</f>
        <v/>
      </c>
      <c r="W37" s="210" t="str">
        <f t="shared" si="3"/>
        <v/>
      </c>
      <c r="X37" s="172"/>
      <c r="Y37" s="211" t="str">
        <f t="shared" si="4"/>
        <v/>
      </c>
      <c r="Z37" s="212" t="str">
        <f t="shared" si="9"/>
        <v/>
      </c>
      <c r="AA37" s="213" t="str">
        <f t="shared" si="5"/>
        <v/>
      </c>
    </row>
    <row r="38" spans="2:27" ht="15" x14ac:dyDescent="0.25">
      <c r="B38" s="200">
        <f t="shared" si="10"/>
        <v>18</v>
      </c>
      <c r="C38" s="148"/>
      <c r="D38" s="201"/>
      <c r="E38" s="202"/>
      <c r="F38" s="203"/>
      <c r="G38" s="202" t="str">
        <f t="array" ref="G38">IF($F38="","",INDEX('EAPG Table'!$C$7:$C$666,MATCH(_xlfn.NUMBERVALUE('Interactive EAPG Calculator'!$F38),_xlfn.NUMBERVALUE('EAPG Table'!$B$7:$B$666),0)))</f>
        <v/>
      </c>
      <c r="H38" s="204" t="str">
        <f t="array" ref="H38">IF($F38="","",IF("EAPG"&lt;&gt;C38,0,INDEX('EAPG Table'!$I$7:$I$666,MATCH(_xlfn.NUMBERVALUE($F38),_xlfn.NUMBERVALUE('EAPG Table'!$B$7:$B$666),0))))</f>
        <v/>
      </c>
      <c r="I38" s="172" t="str">
        <f>IF($F38="", "", INDEX('EAPG Table'!$D:$D, MATCH(1*$F38, 'EAPG Table'!$B:$B, 0)))</f>
        <v/>
      </c>
      <c r="J38" s="148"/>
      <c r="K38" s="205" t="str">
        <f>IF(""=$F38,"",TRIM(INDEX('EAPG Table'!$F:$F,MATCH(1*$F38,'EAPG Table'!$B:$B,0))))</f>
        <v/>
      </c>
      <c r="L38" s="200"/>
      <c r="M38" s="172" t="str">
        <f t="shared" si="6"/>
        <v/>
      </c>
      <c r="N38" s="172" t="str">
        <f t="shared" si="0"/>
        <v/>
      </c>
      <c r="O38" s="207" t="str">
        <f t="shared" si="7"/>
        <v/>
      </c>
      <c r="P38" s="207" t="str">
        <f>IF(""=$F38,"",IF("00450"=$F38,0&lt;COUNTIFS($H:$H,"&gt;="&amp;$H38,$D:$D,$D38,$F:$F,$F38,$C:$C,"EAPG")-COUNTIFS($H38:$H$520,$H38,$D38:$D$520,$D38,$F38:$F$520,$F38,$C38:$C$520,"EAPG"),FALSE))</f>
        <v/>
      </c>
      <c r="Q38" s="207" t="str">
        <f t="shared" si="1"/>
        <v/>
      </c>
      <c r="R38" s="208" t="str">
        <f t="shared" si="8"/>
        <v/>
      </c>
      <c r="S38" s="172"/>
      <c r="T38" s="215" t="str">
        <f t="shared" si="2"/>
        <v/>
      </c>
      <c r="U38" s="216" t="str">
        <f>IF($F38="","",MAX(0.25,IF(AND("2"=$I38,1&lt;COUNTIF($I:$I,2)),0.5^(COUNTIFS($I:$I,"2",$D:$D,$D38,$H:$H,"&gt;="&amp;$H38)-COUNTIFS($I38:$I$520,"2",$D38:$D$520,$D38,$H38:$H$520,$H38)),1)))</f>
        <v/>
      </c>
      <c r="V38" s="216" t="str">
        <f>IF($F38="","",MAX(0.25,IF(AND("Yes"=$N38,1&lt;COUNTIFS($N:$N,"Yes",$D:$D,$D38,$F:$F,$F38,$C:$C,"EAPG")),0.5^(COUNTIFS($N:$N,"Yes",$H:$H,"&gt;="&amp;$H38,$D:$D,$D38,$F:$F,$F38,$C:$C,"EAPG")-COUNTIFS($N38:$N$520,"Yes",$H38:$H$520,$H38,$D38:$D$520,$D38,$F38:$F$520,$F38,$C38:$C$520,"EAPG")),1)))</f>
        <v/>
      </c>
      <c r="W38" s="210" t="str">
        <f t="shared" si="3"/>
        <v/>
      </c>
      <c r="X38" s="172"/>
      <c r="Y38" s="211" t="str">
        <f t="shared" si="4"/>
        <v/>
      </c>
      <c r="Z38" s="212" t="str">
        <f t="shared" si="9"/>
        <v/>
      </c>
      <c r="AA38" s="213" t="str">
        <f t="shared" si="5"/>
        <v/>
      </c>
    </row>
    <row r="39" spans="2:27" ht="15" x14ac:dyDescent="0.25">
      <c r="B39" s="200">
        <f t="shared" si="10"/>
        <v>19</v>
      </c>
      <c r="C39" s="148"/>
      <c r="D39" s="201"/>
      <c r="E39" s="202"/>
      <c r="F39" s="203"/>
      <c r="G39" s="202" t="str">
        <f t="array" ref="G39">IF($F39="","",INDEX('EAPG Table'!$C$7:$C$666,MATCH(_xlfn.NUMBERVALUE('Interactive EAPG Calculator'!$F39),_xlfn.NUMBERVALUE('EAPG Table'!$B$7:$B$666),0)))</f>
        <v/>
      </c>
      <c r="H39" s="204" t="str">
        <f t="array" ref="H39">IF($F39="","",IF("EAPG"&lt;&gt;C39,0,INDEX('EAPG Table'!$I$7:$I$666,MATCH(_xlfn.NUMBERVALUE($F39),_xlfn.NUMBERVALUE('EAPG Table'!$B$7:$B$666),0))))</f>
        <v/>
      </c>
      <c r="I39" s="172" t="str">
        <f>IF($F39="", "", INDEX('EAPG Table'!$D:$D, MATCH(1*$F39, 'EAPG Table'!$B:$B, 0)))</f>
        <v/>
      </c>
      <c r="J39" s="148"/>
      <c r="K39" s="205" t="str">
        <f>IF(""=$F39,"",TRIM(INDEX('EAPG Table'!$F:$F,MATCH(1*$F39,'EAPG Table'!$B:$B,0))))</f>
        <v/>
      </c>
      <c r="L39" s="200"/>
      <c r="M39" s="172" t="str">
        <f t="shared" si="6"/>
        <v/>
      </c>
      <c r="N39" s="172" t="str">
        <f t="shared" si="0"/>
        <v/>
      </c>
      <c r="O39" s="207" t="str">
        <f t="shared" si="7"/>
        <v/>
      </c>
      <c r="P39" s="207" t="str">
        <f>IF(""=$F39,"",IF("00450"=$F39,0&lt;COUNTIFS($H:$H,"&gt;="&amp;$H39,$D:$D,$D39,$F:$F,$F39,$C:$C,"EAPG")-COUNTIFS($H39:$H$520,$H39,$D39:$D$520,$D39,$F39:$F$520,$F39,$C39:$C$520,"EAPG"),FALSE))</f>
        <v/>
      </c>
      <c r="Q39" s="207" t="str">
        <f t="shared" si="1"/>
        <v/>
      </c>
      <c r="R39" s="208" t="str">
        <f t="shared" si="8"/>
        <v/>
      </c>
      <c r="S39" s="172"/>
      <c r="T39" s="215" t="str">
        <f t="shared" si="2"/>
        <v/>
      </c>
      <c r="U39" s="216" t="str">
        <f>IF($F39="","",MAX(0.25,IF(AND("2"=$I39,1&lt;COUNTIF($I:$I,2)),0.5^(COUNTIFS($I:$I,"2",$D:$D,$D39,$H:$H,"&gt;="&amp;$H39)-COUNTIFS($I39:$I$520,"2",$D39:$D$520,$D39,$H39:$H$520,$H39)),1)))</f>
        <v/>
      </c>
      <c r="V39" s="216" t="str">
        <f>IF($F39="","",MAX(0.25,IF(AND("Yes"=$N39,1&lt;COUNTIFS($N:$N,"Yes",$D:$D,$D39,$F:$F,$F39,$C:$C,"EAPG")),0.5^(COUNTIFS($N:$N,"Yes",$H:$H,"&gt;="&amp;$H39,$D:$D,$D39,$F:$F,$F39,$C:$C,"EAPG")-COUNTIFS($N39:$N$520,"Yes",$H39:$H$520,$H39,$D39:$D$520,$D39,$F39:$F$520,$F39,$C39:$C$520,"EAPG")),1)))</f>
        <v/>
      </c>
      <c r="W39" s="210" t="str">
        <f t="shared" si="3"/>
        <v/>
      </c>
      <c r="X39" s="172"/>
      <c r="Y39" s="211" t="str">
        <f t="shared" si="4"/>
        <v/>
      </c>
      <c r="Z39" s="212" t="str">
        <f t="shared" si="9"/>
        <v/>
      </c>
      <c r="AA39" s="213" t="str">
        <f t="shared" si="5"/>
        <v/>
      </c>
    </row>
    <row r="40" spans="2:27" ht="15" x14ac:dyDescent="0.25">
      <c r="B40" s="217">
        <f t="shared" si="10"/>
        <v>20</v>
      </c>
      <c r="C40" s="149"/>
      <c r="D40" s="218"/>
      <c r="E40" s="219"/>
      <c r="F40" s="220"/>
      <c r="G40" s="219" t="str">
        <f t="array" ref="G40">IF($F40="","",INDEX('EAPG Table'!$C$7:$C$666,MATCH(_xlfn.NUMBERVALUE('Interactive EAPG Calculator'!$F40),_xlfn.NUMBERVALUE('EAPG Table'!$B$7:$B$666),0)))</f>
        <v/>
      </c>
      <c r="H40" s="221" t="str">
        <f t="array" ref="H40">IF($F40="","",IF("EAPG"&lt;&gt;C40,0,INDEX('EAPG Table'!$I$7:$I$666,MATCH(_xlfn.NUMBERVALUE($F40),_xlfn.NUMBERVALUE('EAPG Table'!$B$7:$B$666),0))))</f>
        <v/>
      </c>
      <c r="I40" s="222" t="str">
        <f>IF($F40="", "", INDEX('EAPG Table'!$D:$D, MATCH(1*$F40, 'EAPG Table'!$B:$B, 0)))</f>
        <v/>
      </c>
      <c r="J40" s="149"/>
      <c r="K40" s="223" t="str">
        <f>IF(""=$F40,"",TRIM(INDEX('EAPG Table'!$F:$F,MATCH(1*$F40,'EAPG Table'!$B:$B,0))))</f>
        <v/>
      </c>
      <c r="L40" s="200"/>
      <c r="M40" s="222" t="str">
        <f t="shared" si="6"/>
        <v/>
      </c>
      <c r="N40" s="222" t="str">
        <f t="shared" si="0"/>
        <v/>
      </c>
      <c r="O40" s="224" t="str">
        <f t="shared" si="7"/>
        <v/>
      </c>
      <c r="P40" s="224" t="str">
        <f>IF(""=$F40,"",IF("00450"=$F40,0&lt;COUNTIFS($H:$H,"&gt;="&amp;$H40,$D:$D,$D40,$F:$F,$F40,$C:$C,"EAPG")-COUNTIFS($H40:$H$520,$H40,$D40:$D$520,$D40,$F40:$F$520,$F40,$C40:$C$520,"EAPG"),FALSE))</f>
        <v/>
      </c>
      <c r="Q40" s="224" t="str">
        <f t="shared" si="1"/>
        <v/>
      </c>
      <c r="R40" s="225" t="str">
        <f t="shared" si="8"/>
        <v/>
      </c>
      <c r="S40" s="172"/>
      <c r="T40" s="226" t="str">
        <f t="shared" si="2"/>
        <v/>
      </c>
      <c r="U40" s="227" t="str">
        <f>IF($F40="","",MAX(0.25,IF(AND("2"=$I40,1&lt;COUNTIF($I:$I,2)),0.5^(COUNTIFS($I:$I,"2",$D:$D,$D40,$H:$H,"&gt;="&amp;$H40)-COUNTIFS($I40:$I$520,"2",$D40:$D$520,$D40,$H40:$H$520,$H40)),1)))</f>
        <v/>
      </c>
      <c r="V40" s="227" t="str">
        <f>IF($F40="","",MAX(0.25,IF(AND("Yes"=$N40,1&lt;COUNTIFS($N:$N,"Yes",$D:$D,$D40,$F:$F,$F40,$C:$C,"EAPG")),0.5^(COUNTIFS($N:$N,"Yes",$H:$H,"&gt;="&amp;$H40,$D:$D,$D40,$F:$F,$F40,$C:$C,"EAPG")-COUNTIFS($N40:$N$520,"Yes",$H40:$H$520,$H40,$D40:$D$520,$D40,$F40:$F$520,$F40,$C40:$C$520,"EAPG")),1)))</f>
        <v/>
      </c>
      <c r="W40" s="228" t="str">
        <f t="shared" si="3"/>
        <v/>
      </c>
      <c r="X40" s="172"/>
      <c r="Y40" s="229" t="str">
        <f t="shared" si="4"/>
        <v/>
      </c>
      <c r="Z40" s="230" t="str">
        <f t="shared" si="9"/>
        <v/>
      </c>
      <c r="AA40" s="231" t="str">
        <f t="shared" si="5"/>
        <v/>
      </c>
    </row>
    <row r="41" spans="2:27" ht="15" x14ac:dyDescent="0.25">
      <c r="B41" s="200">
        <f t="shared" si="10"/>
        <v>21</v>
      </c>
      <c r="C41" s="148"/>
      <c r="D41" s="232"/>
      <c r="E41" s="202"/>
      <c r="F41" s="203"/>
      <c r="G41" s="202" t="str">
        <f t="array" ref="G41">IF($F41="","",INDEX('EAPG Table'!$C$7:$C$666,MATCH(_xlfn.NUMBERVALUE('Interactive EAPG Calculator'!$F41),_xlfn.NUMBERVALUE('EAPG Table'!$B$7:$B$666),0)))</f>
        <v/>
      </c>
      <c r="H41" s="204" t="str">
        <f t="array" ref="H41">IF($F41="","",IF("EAPG"&lt;&gt;C41,0,INDEX('EAPG Table'!$I$7:$I$666,MATCH(_xlfn.NUMBERVALUE($F41),_xlfn.NUMBERVALUE('EAPG Table'!$B$7:$B$666),0))))</f>
        <v/>
      </c>
      <c r="I41" s="172" t="str">
        <f>IF($F41="", "", INDEX('EAPG Table'!$D:$D, MATCH(1*$F41, 'EAPG Table'!$B:$B, 0)))</f>
        <v/>
      </c>
      <c r="J41" s="148"/>
      <c r="K41" s="205" t="str">
        <f>IF(""=$F41,"",TRIM(INDEX('EAPG Table'!$F:$F,MATCH(1*$F41,'EAPG Table'!$B:$B,0))))</f>
        <v/>
      </c>
      <c r="L41" s="200"/>
      <c r="M41" s="172" t="str">
        <f t="shared" si="6"/>
        <v/>
      </c>
      <c r="N41" s="172" t="str">
        <f t="shared" si="0"/>
        <v/>
      </c>
      <c r="O41" s="207" t="str">
        <f t="shared" si="7"/>
        <v/>
      </c>
      <c r="P41" s="207" t="str">
        <f>IF(""=$F41,"",IF("00450"=$F41,0&lt;COUNTIFS($H:$H,"&gt;="&amp;$H41,$D:$D,$D41,$F:$F,$F41,$C:$C,"EAPG")-COUNTIFS($H41:$H$520,$H41,$D41:$D$520,$D41,$F41:$F$520,$F41,$C41:$C$520,"EAPG"),FALSE))</f>
        <v/>
      </c>
      <c r="Q41" s="207" t="str">
        <f t="shared" si="1"/>
        <v/>
      </c>
      <c r="R41" s="208" t="str">
        <f t="shared" si="8"/>
        <v/>
      </c>
      <c r="S41" s="172"/>
      <c r="T41" s="215" t="str">
        <f t="shared" si="2"/>
        <v/>
      </c>
      <c r="U41" s="216" t="str">
        <f>IF($F41="","",MAX(0.25,IF(AND("2"=$I41,1&lt;COUNTIF($I:$I,2)),0.5^(COUNTIFS($I:$I,"2",$D:$D,$D41,$H:$H,"&gt;="&amp;$H41)-COUNTIFS($I41:$I$520,"2",$D41:$D$520,$D41,$H41:$H$520,$H41)),1)))</f>
        <v/>
      </c>
      <c r="V41" s="216" t="str">
        <f>IF($F41="","",MAX(0.25,IF(AND("Yes"=$N41,1&lt;COUNTIFS($N:$N,"Yes",$D:$D,$D41,$F:$F,$F41,$C:$C,"EAPG")),0.5^(COUNTIFS($N:$N,"Yes",$H:$H,"&gt;="&amp;$H41,$D:$D,$D41,$F:$F,$F41,$C:$C,"EAPG")-COUNTIFS($N41:$N$520,"Yes",$H41:$H$520,$H41,$D41:$D$520,$D41,$F41:$F$520,$F41,$C41:$C$520,"EAPG")),1)))</f>
        <v/>
      </c>
      <c r="W41" s="210" t="str">
        <f t="shared" si="3"/>
        <v/>
      </c>
      <c r="X41" s="172"/>
      <c r="Y41" s="211" t="str">
        <f t="shared" si="4"/>
        <v/>
      </c>
      <c r="Z41" s="212" t="str">
        <f t="shared" si="9"/>
        <v/>
      </c>
      <c r="AA41" s="213" t="str">
        <f t="shared" si="5"/>
        <v/>
      </c>
    </row>
    <row r="42" spans="2:27" ht="15" x14ac:dyDescent="0.25">
      <c r="B42" s="200">
        <f t="shared" si="10"/>
        <v>22</v>
      </c>
      <c r="C42" s="148"/>
      <c r="D42" s="232"/>
      <c r="E42" s="202"/>
      <c r="F42" s="203"/>
      <c r="G42" s="202" t="str">
        <f t="array" ref="G42">IF($F42="","",INDEX('EAPG Table'!$C$7:$C$666,MATCH(_xlfn.NUMBERVALUE('Interactive EAPG Calculator'!$F42),_xlfn.NUMBERVALUE('EAPG Table'!$B$7:$B$666),0)))</f>
        <v/>
      </c>
      <c r="H42" s="204" t="str">
        <f t="array" ref="H42">IF($F42="","",IF("EAPG"&lt;&gt;C42,0,INDEX('EAPG Table'!$I$7:$I$666,MATCH(_xlfn.NUMBERVALUE($F42),_xlfn.NUMBERVALUE('EAPG Table'!$B$7:$B$666),0))))</f>
        <v/>
      </c>
      <c r="I42" s="172" t="str">
        <f>IF($F42="", "", INDEX('EAPG Table'!$D:$D, MATCH(1*$F42, 'EAPG Table'!$B:$B, 0)))</f>
        <v/>
      </c>
      <c r="J42" s="148"/>
      <c r="K42" s="205" t="str">
        <f>IF(""=$F42,"",TRIM(INDEX('EAPG Table'!$F:$F,MATCH(1*$F42,'EAPG Table'!$B:$B,0))))</f>
        <v/>
      </c>
      <c r="L42" s="200"/>
      <c r="M42" s="172" t="str">
        <f t="shared" si="6"/>
        <v/>
      </c>
      <c r="N42" s="172" t="str">
        <f t="shared" si="0"/>
        <v/>
      </c>
      <c r="O42" s="207" t="str">
        <f t="shared" si="7"/>
        <v/>
      </c>
      <c r="P42" s="207" t="str">
        <f>IF(""=$F42,"",IF("00450"=$F42,0&lt;COUNTIFS($H:$H,"&gt;="&amp;$H42,$D:$D,$D42,$F:$F,$F42,$C:$C,"EAPG")-COUNTIFS($H42:$H$520,$H42,$D42:$D$520,$D42,$F42:$F$520,$F42,$C42:$C$520,"EAPG"),FALSE))</f>
        <v/>
      </c>
      <c r="Q42" s="207" t="str">
        <f t="shared" si="1"/>
        <v/>
      </c>
      <c r="R42" s="208" t="str">
        <f t="shared" si="8"/>
        <v/>
      </c>
      <c r="S42" s="172"/>
      <c r="T42" s="215" t="str">
        <f t="shared" si="2"/>
        <v/>
      </c>
      <c r="U42" s="216" t="str">
        <f>IF($F42="","",MAX(0.25,IF(AND("2"=$I42,1&lt;COUNTIF($I:$I,2)),0.5^(COUNTIFS($I:$I,"2",$D:$D,$D42,$H:$H,"&gt;="&amp;$H42)-COUNTIFS($I42:$I$520,"2",$D42:$D$520,$D42,$H42:$H$520,$H42)),1)))</f>
        <v/>
      </c>
      <c r="V42" s="216" t="str">
        <f>IF($F42="","",MAX(0.25,IF(AND("Yes"=$N42,1&lt;COUNTIFS($N:$N,"Yes",$D:$D,$D42,$F:$F,$F42,$C:$C,"EAPG")),0.5^(COUNTIFS($N:$N,"Yes",$H:$H,"&gt;="&amp;$H42,$D:$D,$D42,$F:$F,$F42,$C:$C,"EAPG")-COUNTIFS($N42:$N$520,"Yes",$H42:$H$520,$H42,$D42:$D$520,$D42,$F42:$F$520,$F42,$C42:$C$520,"EAPG")),1)))</f>
        <v/>
      </c>
      <c r="W42" s="210" t="str">
        <f t="shared" si="3"/>
        <v/>
      </c>
      <c r="X42" s="172"/>
      <c r="Y42" s="211" t="str">
        <f t="shared" si="4"/>
        <v/>
      </c>
      <c r="Z42" s="212" t="str">
        <f t="shared" si="9"/>
        <v/>
      </c>
      <c r="AA42" s="213" t="str">
        <f t="shared" si="5"/>
        <v/>
      </c>
    </row>
    <row r="43" spans="2:27" ht="15" x14ac:dyDescent="0.25">
      <c r="B43" s="200">
        <f t="shared" si="10"/>
        <v>23</v>
      </c>
      <c r="C43" s="148"/>
      <c r="D43" s="232"/>
      <c r="E43" s="202"/>
      <c r="F43" s="203"/>
      <c r="G43" s="202" t="str">
        <f t="array" ref="G43">IF($F43="","",INDEX('EAPG Table'!$C$7:$C$666,MATCH(_xlfn.NUMBERVALUE('Interactive EAPG Calculator'!$F43),_xlfn.NUMBERVALUE('EAPG Table'!$B$7:$B$666),0)))</f>
        <v/>
      </c>
      <c r="H43" s="204" t="str">
        <f t="array" ref="H43">IF($F43="","",IF("EAPG"&lt;&gt;C43,0,INDEX('EAPG Table'!$I$7:$I$666,MATCH(_xlfn.NUMBERVALUE($F43),_xlfn.NUMBERVALUE('EAPG Table'!$B$7:$B$666),0))))</f>
        <v/>
      </c>
      <c r="I43" s="172" t="str">
        <f>IF($F43="", "", INDEX('EAPG Table'!$D:$D, MATCH(1*$F43, 'EAPG Table'!$B:$B, 0)))</f>
        <v/>
      </c>
      <c r="J43" s="148"/>
      <c r="K43" s="205" t="str">
        <f>IF(""=$F43,"",TRIM(INDEX('EAPG Table'!$F:$F,MATCH(1*$F43,'EAPG Table'!$B:$B,0))))</f>
        <v/>
      </c>
      <c r="L43" s="200"/>
      <c r="M43" s="172" t="str">
        <f t="shared" si="6"/>
        <v/>
      </c>
      <c r="N43" s="172" t="str">
        <f t="shared" si="0"/>
        <v/>
      </c>
      <c r="O43" s="207" t="str">
        <f t="shared" si="7"/>
        <v/>
      </c>
      <c r="P43" s="207" t="str">
        <f>IF(""=$F43,"",IF("00450"=$F43,0&lt;COUNTIFS($H:$H,"&gt;="&amp;$H43,$D:$D,$D43,$F:$F,$F43,$C:$C,"EAPG")-COUNTIFS($H43:$H$520,$H43,$D43:$D$520,$D43,$F43:$F$520,$F43,$C43:$C$520,"EAPG"),FALSE))</f>
        <v/>
      </c>
      <c r="Q43" s="207" t="str">
        <f t="shared" si="1"/>
        <v/>
      </c>
      <c r="R43" s="208" t="str">
        <f t="shared" si="8"/>
        <v/>
      </c>
      <c r="S43" s="172"/>
      <c r="T43" s="215" t="str">
        <f t="shared" si="2"/>
        <v/>
      </c>
      <c r="U43" s="216" t="str">
        <f>IF($F43="","",MAX(0.25,IF(AND("2"=$I43,1&lt;COUNTIF($I:$I,2)),0.5^(COUNTIFS($I:$I,"2",$D:$D,$D43,$H:$H,"&gt;="&amp;$H43)-COUNTIFS($I43:$I$520,"2",$D43:$D$520,$D43,$H43:$H$520,$H43)),1)))</f>
        <v/>
      </c>
      <c r="V43" s="216" t="str">
        <f>IF($F43="","",MAX(0.25,IF(AND("Yes"=$N43,1&lt;COUNTIFS($N:$N,"Yes",$D:$D,$D43,$F:$F,$F43,$C:$C,"EAPG")),0.5^(COUNTIFS($N:$N,"Yes",$H:$H,"&gt;="&amp;$H43,$D:$D,$D43,$F:$F,$F43,$C:$C,"EAPG")-COUNTIFS($N43:$N$520,"Yes",$H43:$H$520,$H43,$D43:$D$520,$D43,$F43:$F$520,$F43,$C43:$C$520,"EAPG")),1)))</f>
        <v/>
      </c>
      <c r="W43" s="210" t="str">
        <f t="shared" si="3"/>
        <v/>
      </c>
      <c r="X43" s="172"/>
      <c r="Y43" s="211" t="str">
        <f t="shared" si="4"/>
        <v/>
      </c>
      <c r="Z43" s="212" t="str">
        <f t="shared" si="9"/>
        <v/>
      </c>
      <c r="AA43" s="213" t="str">
        <f t="shared" si="5"/>
        <v/>
      </c>
    </row>
    <row r="44" spans="2:27" ht="15" x14ac:dyDescent="0.25">
      <c r="B44" s="200">
        <f t="shared" si="10"/>
        <v>24</v>
      </c>
      <c r="C44" s="148"/>
      <c r="D44" s="232"/>
      <c r="E44" s="202"/>
      <c r="F44" s="203"/>
      <c r="G44" s="202" t="str">
        <f t="array" ref="G44">IF($F44="","",INDEX('EAPG Table'!$C$7:$C$666,MATCH(_xlfn.NUMBERVALUE('Interactive EAPG Calculator'!$F44),_xlfn.NUMBERVALUE('EAPG Table'!$B$7:$B$666),0)))</f>
        <v/>
      </c>
      <c r="H44" s="204" t="str">
        <f t="array" ref="H44">IF($F44="","",IF("EAPG"&lt;&gt;C44,0,INDEX('EAPG Table'!$I$7:$I$666,MATCH(_xlfn.NUMBERVALUE($F44),_xlfn.NUMBERVALUE('EAPG Table'!$B$7:$B$666),0))))</f>
        <v/>
      </c>
      <c r="I44" s="172" t="str">
        <f>IF($F44="", "", INDEX('EAPG Table'!$D:$D, MATCH(1*$F44, 'EAPG Table'!$B:$B, 0)))</f>
        <v/>
      </c>
      <c r="J44" s="148"/>
      <c r="K44" s="205" t="str">
        <f>IF(""=$F44,"",TRIM(INDEX('EAPG Table'!$F:$F,MATCH(1*$F44,'EAPG Table'!$B:$B,0))))</f>
        <v/>
      </c>
      <c r="L44" s="200"/>
      <c r="M44" s="172" t="str">
        <f t="shared" si="6"/>
        <v/>
      </c>
      <c r="N44" s="172" t="str">
        <f t="shared" si="0"/>
        <v/>
      </c>
      <c r="O44" s="207" t="str">
        <f t="shared" si="7"/>
        <v/>
      </c>
      <c r="P44" s="207" t="str">
        <f>IF(""=$F44,"",IF("00450"=$F44,0&lt;COUNTIFS($H:$H,"&gt;="&amp;$H44,$D:$D,$D44,$F:$F,$F44,$C:$C,"EAPG")-COUNTIFS($H44:$H$520,$H44,$D44:$D$520,$D44,$F44:$F$520,$F44,$C44:$C$520,"EAPG"),FALSE))</f>
        <v/>
      </c>
      <c r="Q44" s="207" t="str">
        <f t="shared" si="1"/>
        <v/>
      </c>
      <c r="R44" s="208" t="str">
        <f t="shared" si="8"/>
        <v/>
      </c>
      <c r="S44" s="172"/>
      <c r="T44" s="215" t="str">
        <f t="shared" si="2"/>
        <v/>
      </c>
      <c r="U44" s="216" t="str">
        <f>IF($F44="","",MAX(0.25,IF(AND("2"=$I44,1&lt;COUNTIF($I:$I,2)),0.5^(COUNTIFS($I:$I,"2",$D:$D,$D44,$H:$H,"&gt;="&amp;$H44)-COUNTIFS($I44:$I$520,"2",$D44:$D$520,$D44,$H44:$H$520,$H44)),1)))</f>
        <v/>
      </c>
      <c r="V44" s="216" t="str">
        <f>IF($F44="","",MAX(0.25,IF(AND("Yes"=$N44,1&lt;COUNTIFS($N:$N,"Yes",$D:$D,$D44,$F:$F,$F44,$C:$C,"EAPG")),0.5^(COUNTIFS($N:$N,"Yes",$H:$H,"&gt;="&amp;$H44,$D:$D,$D44,$F:$F,$F44,$C:$C,"EAPG")-COUNTIFS($N44:$N$520,"Yes",$H44:$H$520,$H44,$D44:$D$520,$D44,$F44:$F$520,$F44,$C44:$C$520,"EAPG")),1)))</f>
        <v/>
      </c>
      <c r="W44" s="210" t="str">
        <f t="shared" si="3"/>
        <v/>
      </c>
      <c r="X44" s="172"/>
      <c r="Y44" s="211" t="str">
        <f t="shared" si="4"/>
        <v/>
      </c>
      <c r="Z44" s="212" t="str">
        <f t="shared" si="9"/>
        <v/>
      </c>
      <c r="AA44" s="213" t="str">
        <f t="shared" si="5"/>
        <v/>
      </c>
    </row>
    <row r="45" spans="2:27" ht="15" x14ac:dyDescent="0.25">
      <c r="B45" s="217">
        <f t="shared" si="10"/>
        <v>25</v>
      </c>
      <c r="C45" s="149"/>
      <c r="D45" s="233"/>
      <c r="E45" s="219"/>
      <c r="F45" s="220"/>
      <c r="G45" s="219" t="str">
        <f t="array" ref="G45">IF($F45="","",INDEX('EAPG Table'!$C$7:$C$666,MATCH(_xlfn.NUMBERVALUE('Interactive EAPG Calculator'!$F45),_xlfn.NUMBERVALUE('EAPG Table'!$B$7:$B$666),0)))</f>
        <v/>
      </c>
      <c r="H45" s="221" t="str">
        <f t="array" ref="H45">IF($F45="","",IF("EAPG"&lt;&gt;C45,0,INDEX('EAPG Table'!$I$7:$I$666,MATCH(_xlfn.NUMBERVALUE($F45),_xlfn.NUMBERVALUE('EAPG Table'!$B$7:$B$666),0))))</f>
        <v/>
      </c>
      <c r="I45" s="222" t="str">
        <f>IF($F45="", "", INDEX('EAPG Table'!$D:$D, MATCH(1*$F45, 'EAPG Table'!$B:$B, 0)))</f>
        <v/>
      </c>
      <c r="J45" s="149"/>
      <c r="K45" s="223" t="str">
        <f>IF(""=$F45,"",TRIM(INDEX('EAPG Table'!$F:$F,MATCH(1*$F45,'EAPG Table'!$B:$B,0))))</f>
        <v/>
      </c>
      <c r="L45" s="200"/>
      <c r="M45" s="222" t="str">
        <f t="shared" si="6"/>
        <v/>
      </c>
      <c r="N45" s="222" t="str">
        <f t="shared" si="0"/>
        <v/>
      </c>
      <c r="O45" s="224" t="str">
        <f t="shared" si="7"/>
        <v/>
      </c>
      <c r="P45" s="224" t="str">
        <f>IF(""=$F45,"",IF("00450"=$F45,0&lt;COUNTIFS($H:$H,"&gt;="&amp;$H45,$D:$D,$D45,$F:$F,$F45,$C:$C,"EAPG")-COUNTIFS($H45:$H$520,$H45,$D45:$D$520,$D45,$F45:$F$520,$F45,$C45:$C$520,"EAPG"),FALSE))</f>
        <v/>
      </c>
      <c r="Q45" s="224" t="str">
        <f t="shared" si="1"/>
        <v/>
      </c>
      <c r="R45" s="225" t="str">
        <f t="shared" si="8"/>
        <v/>
      </c>
      <c r="S45" s="172"/>
      <c r="T45" s="226" t="str">
        <f t="shared" si="2"/>
        <v/>
      </c>
      <c r="U45" s="227" t="str">
        <f>IF($F45="","",MAX(0.25,IF(AND("2"=$I45,1&lt;COUNTIF($I:$I,2)),0.5^(COUNTIFS($I:$I,"2",$D:$D,$D45,$H:$H,"&gt;="&amp;$H45)-COUNTIFS($I45:$I$520,"2",$D45:$D$520,$D45,$H45:$H$520,$H45)),1)))</f>
        <v/>
      </c>
      <c r="V45" s="227" t="str">
        <f>IF($F45="","",MAX(0.25,IF(AND("Yes"=$N45,1&lt;COUNTIFS($N:$N,"Yes",$D:$D,$D45,$F:$F,$F45,$C:$C,"EAPG")),0.5^(COUNTIFS($N:$N,"Yes",$H:$H,"&gt;="&amp;$H45,$D:$D,$D45,$F:$F,$F45,$C:$C,"EAPG")-COUNTIFS($N45:$N$520,"Yes",$H45:$H$520,$H45,$D45:$D$520,$D45,$F45:$F$520,$F45,$C45:$C$520,"EAPG")),1)))</f>
        <v/>
      </c>
      <c r="W45" s="228" t="str">
        <f t="shared" si="3"/>
        <v/>
      </c>
      <c r="X45" s="172"/>
      <c r="Y45" s="229" t="str">
        <f t="shared" si="4"/>
        <v/>
      </c>
      <c r="Z45" s="230" t="str">
        <f t="shared" si="9"/>
        <v/>
      </c>
      <c r="AA45" s="231" t="str">
        <f t="shared" si="5"/>
        <v/>
      </c>
    </row>
    <row r="46" spans="2:27" ht="15" x14ac:dyDescent="0.25">
      <c r="B46" s="200">
        <f t="shared" si="10"/>
        <v>26</v>
      </c>
      <c r="C46" s="148"/>
      <c r="D46" s="232"/>
      <c r="E46" s="202"/>
      <c r="F46" s="203"/>
      <c r="G46" s="202" t="str">
        <f t="array" ref="G46">IF($F46="","",INDEX('EAPG Table'!$C$7:$C$666,MATCH(_xlfn.NUMBERVALUE('Interactive EAPG Calculator'!$F46),_xlfn.NUMBERVALUE('EAPG Table'!$B$7:$B$666),0)))</f>
        <v/>
      </c>
      <c r="H46" s="204" t="str">
        <f t="array" ref="H46">IF($F46="","",IF("EAPG"&lt;&gt;C46,0,INDEX('EAPG Table'!$I$7:$I$666,MATCH(_xlfn.NUMBERVALUE($F46),_xlfn.NUMBERVALUE('EAPG Table'!$B$7:$B$666),0))))</f>
        <v/>
      </c>
      <c r="I46" s="172" t="str">
        <f>IF($F46="", "", INDEX('EAPG Table'!$D:$D, MATCH(1*$F46, 'EAPG Table'!$B:$B, 0)))</f>
        <v/>
      </c>
      <c r="J46" s="148"/>
      <c r="K46" s="205" t="str">
        <f>IF(""=$F46,"",TRIM(INDEX('EAPG Table'!$F:$F,MATCH(1*$F46,'EAPG Table'!$B:$B,0))))</f>
        <v/>
      </c>
      <c r="L46" s="200"/>
      <c r="M46" s="172" t="str">
        <f t="shared" si="6"/>
        <v/>
      </c>
      <c r="N46" s="172" t="str">
        <f t="shared" si="0"/>
        <v/>
      </c>
      <c r="O46" s="207" t="str">
        <f t="shared" si="7"/>
        <v/>
      </c>
      <c r="P46" s="207" t="str">
        <f>IF(""=$F46,"",IF("00450"=$F46,0&lt;COUNTIFS($H:$H,"&gt;="&amp;$H46,$D:$D,$D46,$F:$F,$F46,$C:$C,"EAPG")-COUNTIFS($H46:$H$520,$H46,$D46:$D$520,$D46,$F46:$F$520,$F46,$C46:$C$520,"EAPG"),FALSE))</f>
        <v/>
      </c>
      <c r="Q46" s="207" t="str">
        <f t="shared" si="1"/>
        <v/>
      </c>
      <c r="R46" s="208" t="str">
        <f t="shared" si="8"/>
        <v/>
      </c>
      <c r="S46" s="172"/>
      <c r="T46" s="215" t="str">
        <f t="shared" si="2"/>
        <v/>
      </c>
      <c r="U46" s="216" t="str">
        <f>IF($F46="","",MAX(0.25,IF(AND("2"=$I46,1&lt;COUNTIF($I:$I,2)),0.5^(COUNTIFS($I:$I,"2",$D:$D,$D46,$H:$H,"&gt;="&amp;$H46)-COUNTIFS($I46:$I$520,"2",$D46:$D$520,$D46,$H46:$H$520,$H46)),1)))</f>
        <v/>
      </c>
      <c r="V46" s="216" t="str">
        <f>IF($F46="","",MAX(0.25,IF(AND("Yes"=$N46,1&lt;COUNTIFS($N:$N,"Yes",$D:$D,$D46,$F:$F,$F46,$C:$C,"EAPG")),0.5^(COUNTIFS($N:$N,"Yes",$H:$H,"&gt;="&amp;$H46,$D:$D,$D46,$F:$F,$F46,$C:$C,"EAPG")-COUNTIFS($N46:$N$520,"Yes",$H46:$H$520,$H46,$D46:$D$520,$D46,$F46:$F$520,$F46,$C46:$C$520,"EAPG")),1)))</f>
        <v/>
      </c>
      <c r="W46" s="210" t="str">
        <f t="shared" si="3"/>
        <v/>
      </c>
      <c r="X46" s="172"/>
      <c r="Y46" s="211" t="str">
        <f t="shared" si="4"/>
        <v/>
      </c>
      <c r="Z46" s="212" t="str">
        <f t="shared" si="9"/>
        <v/>
      </c>
      <c r="AA46" s="213" t="str">
        <f t="shared" si="5"/>
        <v/>
      </c>
    </row>
    <row r="47" spans="2:27" ht="15" x14ac:dyDescent="0.25">
      <c r="B47" s="200">
        <f t="shared" si="10"/>
        <v>27</v>
      </c>
      <c r="C47" s="148"/>
      <c r="D47" s="232"/>
      <c r="E47" s="202"/>
      <c r="F47" s="203"/>
      <c r="G47" s="202" t="str">
        <f t="array" ref="G47">IF($F47="","",INDEX('EAPG Table'!$C$7:$C$666,MATCH(_xlfn.NUMBERVALUE('Interactive EAPG Calculator'!$F47),_xlfn.NUMBERVALUE('EAPG Table'!$B$7:$B$666),0)))</f>
        <v/>
      </c>
      <c r="H47" s="204" t="str">
        <f t="array" ref="H47">IF($F47="","",IF("EAPG"&lt;&gt;C47,0,INDEX('EAPG Table'!$I$7:$I$666,MATCH(_xlfn.NUMBERVALUE($F47),_xlfn.NUMBERVALUE('EAPG Table'!$B$7:$B$666),0))))</f>
        <v/>
      </c>
      <c r="I47" s="172" t="str">
        <f>IF($F47="", "", INDEX('EAPG Table'!$D:$D, MATCH(1*$F47, 'EAPG Table'!$B:$B, 0)))</f>
        <v/>
      </c>
      <c r="J47" s="148"/>
      <c r="K47" s="205" t="str">
        <f>IF(""=$F47,"",TRIM(INDEX('EAPG Table'!$F:$F,MATCH(1*$F47,'EAPG Table'!$B:$B,0))))</f>
        <v/>
      </c>
      <c r="L47" s="200"/>
      <c r="M47" s="172" t="str">
        <f t="shared" si="6"/>
        <v/>
      </c>
      <c r="N47" s="172" t="str">
        <f t="shared" si="0"/>
        <v/>
      </c>
      <c r="O47" s="207" t="str">
        <f t="shared" si="7"/>
        <v/>
      </c>
      <c r="P47" s="207" t="str">
        <f>IF(""=$F47,"",IF("00450"=$F47,0&lt;COUNTIFS($H:$H,"&gt;="&amp;$H47,$D:$D,$D47,$F:$F,$F47,$C:$C,"EAPG")-COUNTIFS($H47:$H$520,$H47,$D47:$D$520,$D47,$F47:$F$520,$F47,$C47:$C$520,"EAPG"),FALSE))</f>
        <v/>
      </c>
      <c r="Q47" s="207" t="str">
        <f t="shared" si="1"/>
        <v/>
      </c>
      <c r="R47" s="208" t="str">
        <f t="shared" si="8"/>
        <v/>
      </c>
      <c r="S47" s="172"/>
      <c r="T47" s="215" t="str">
        <f t="shared" si="2"/>
        <v/>
      </c>
      <c r="U47" s="216" t="str">
        <f>IF($F47="","",MAX(0.25,IF(AND("2"=$I47,1&lt;COUNTIF($I:$I,2)),0.5^(COUNTIFS($I:$I,"2",$D:$D,$D47,$H:$H,"&gt;="&amp;$H47)-COUNTIFS($I47:$I$520,"2",$D47:$D$520,$D47,$H47:$H$520,$H47)),1)))</f>
        <v/>
      </c>
      <c r="V47" s="216" t="str">
        <f>IF($F47="","",MAX(0.25,IF(AND("Yes"=$N47,1&lt;COUNTIFS($N:$N,"Yes",$D:$D,$D47,$F:$F,$F47,$C:$C,"EAPG")),0.5^(COUNTIFS($N:$N,"Yes",$H:$H,"&gt;="&amp;$H47,$D:$D,$D47,$F:$F,$F47,$C:$C,"EAPG")-COUNTIFS($N47:$N$520,"Yes",$H47:$H$520,$H47,$D47:$D$520,$D47,$F47:$F$520,$F47,$C47:$C$520,"EAPG")),1)))</f>
        <v/>
      </c>
      <c r="W47" s="210" t="str">
        <f t="shared" si="3"/>
        <v/>
      </c>
      <c r="X47" s="172"/>
      <c r="Y47" s="211" t="str">
        <f t="shared" si="4"/>
        <v/>
      </c>
      <c r="Z47" s="212" t="str">
        <f t="shared" si="9"/>
        <v/>
      </c>
      <c r="AA47" s="213" t="str">
        <f t="shared" si="5"/>
        <v/>
      </c>
    </row>
    <row r="48" spans="2:27" ht="15" x14ac:dyDescent="0.25">
      <c r="B48" s="200">
        <f t="shared" si="10"/>
        <v>28</v>
      </c>
      <c r="C48" s="148"/>
      <c r="D48" s="232"/>
      <c r="E48" s="202"/>
      <c r="F48" s="203"/>
      <c r="G48" s="202" t="str">
        <f t="array" ref="G48">IF($F48="","",INDEX('EAPG Table'!$C$7:$C$666,MATCH(_xlfn.NUMBERVALUE('Interactive EAPG Calculator'!$F48),_xlfn.NUMBERVALUE('EAPG Table'!$B$7:$B$666),0)))</f>
        <v/>
      </c>
      <c r="H48" s="204" t="str">
        <f t="array" ref="H48">IF($F48="","",IF("EAPG"&lt;&gt;C48,0,INDEX('EAPG Table'!$I$7:$I$666,MATCH(_xlfn.NUMBERVALUE($F48),_xlfn.NUMBERVALUE('EAPG Table'!$B$7:$B$666),0))))</f>
        <v/>
      </c>
      <c r="I48" s="172" t="str">
        <f>IF($F48="", "", INDEX('EAPG Table'!$D:$D, MATCH(1*$F48, 'EAPG Table'!$B:$B, 0)))</f>
        <v/>
      </c>
      <c r="J48" s="148"/>
      <c r="K48" s="205" t="str">
        <f>IF(""=$F48,"",TRIM(INDEX('EAPG Table'!$F:$F,MATCH(1*$F48,'EAPG Table'!$B:$B,0))))</f>
        <v/>
      </c>
      <c r="L48" s="200"/>
      <c r="M48" s="172" t="str">
        <f t="shared" si="6"/>
        <v/>
      </c>
      <c r="N48" s="172" t="str">
        <f t="shared" si="0"/>
        <v/>
      </c>
      <c r="O48" s="207" t="str">
        <f t="shared" si="7"/>
        <v/>
      </c>
      <c r="P48" s="207" t="str">
        <f>IF(""=$F48,"",IF("00450"=$F48,0&lt;COUNTIFS($H:$H,"&gt;="&amp;$H48,$D:$D,$D48,$F:$F,$F48,$C:$C,"EAPG")-COUNTIFS($H48:$H$520,$H48,$D48:$D$520,$D48,$F48:$F$520,$F48,$C48:$C$520,"EAPG"),FALSE))</f>
        <v/>
      </c>
      <c r="Q48" s="207" t="str">
        <f t="shared" si="1"/>
        <v/>
      </c>
      <c r="R48" s="208" t="str">
        <f t="shared" si="8"/>
        <v/>
      </c>
      <c r="S48" s="172"/>
      <c r="T48" s="215" t="str">
        <f t="shared" si="2"/>
        <v/>
      </c>
      <c r="U48" s="216" t="str">
        <f>IF($F48="","",MAX(0.25,IF(AND("2"=$I48,1&lt;COUNTIF($I:$I,2)),0.5^(COUNTIFS($I:$I,"2",$D:$D,$D48,$H:$H,"&gt;="&amp;$H48)-COUNTIFS($I48:$I$520,"2",$D48:$D$520,$D48,$H48:$H$520,$H48)),1)))</f>
        <v/>
      </c>
      <c r="V48" s="216" t="str">
        <f>IF($F48="","",MAX(0.25,IF(AND("Yes"=$N48,1&lt;COUNTIFS($N:$N,"Yes",$D:$D,$D48,$F:$F,$F48,$C:$C,"EAPG")),0.5^(COUNTIFS($N:$N,"Yes",$H:$H,"&gt;="&amp;$H48,$D:$D,$D48,$F:$F,$F48,$C:$C,"EAPG")-COUNTIFS($N48:$N$520,"Yes",$H48:$H$520,$H48,$D48:$D$520,$D48,$F48:$F$520,$F48,$C48:$C$520,"EAPG")),1)))</f>
        <v/>
      </c>
      <c r="W48" s="210" t="str">
        <f t="shared" si="3"/>
        <v/>
      </c>
      <c r="X48" s="172"/>
      <c r="Y48" s="211" t="str">
        <f t="shared" si="4"/>
        <v/>
      </c>
      <c r="Z48" s="212" t="str">
        <f t="shared" si="9"/>
        <v/>
      </c>
      <c r="AA48" s="213" t="str">
        <f t="shared" si="5"/>
        <v/>
      </c>
    </row>
    <row r="49" spans="2:27" ht="15" x14ac:dyDescent="0.25">
      <c r="B49" s="200">
        <f t="shared" si="10"/>
        <v>29</v>
      </c>
      <c r="C49" s="148"/>
      <c r="D49" s="232"/>
      <c r="E49" s="202"/>
      <c r="F49" s="203"/>
      <c r="G49" s="202" t="str">
        <f t="array" ref="G49">IF($F49="","",INDEX('EAPG Table'!$C$7:$C$666,MATCH(_xlfn.NUMBERVALUE('Interactive EAPG Calculator'!$F49),_xlfn.NUMBERVALUE('EAPG Table'!$B$7:$B$666),0)))</f>
        <v/>
      </c>
      <c r="H49" s="204" t="str">
        <f t="array" ref="H49">IF($F49="","",IF("EAPG"&lt;&gt;C49,0,INDEX('EAPG Table'!$I$7:$I$666,MATCH(_xlfn.NUMBERVALUE($F49),_xlfn.NUMBERVALUE('EAPG Table'!$B$7:$B$666),0))))</f>
        <v/>
      </c>
      <c r="I49" s="172" t="str">
        <f>IF($F49="", "", INDEX('EAPG Table'!$D:$D, MATCH(1*$F49, 'EAPG Table'!$B:$B, 0)))</f>
        <v/>
      </c>
      <c r="J49" s="148"/>
      <c r="K49" s="205" t="str">
        <f>IF(""=$F49,"",TRIM(INDEX('EAPG Table'!$F:$F,MATCH(1*$F49,'EAPG Table'!$B:$B,0))))</f>
        <v/>
      </c>
      <c r="L49" s="200"/>
      <c r="M49" s="172" t="str">
        <f t="shared" si="6"/>
        <v/>
      </c>
      <c r="N49" s="172" t="str">
        <f t="shared" si="0"/>
        <v/>
      </c>
      <c r="O49" s="207" t="str">
        <f t="shared" si="7"/>
        <v/>
      </c>
      <c r="P49" s="207" t="str">
        <f>IF(""=$F49,"",IF("00450"=$F49,0&lt;COUNTIFS($H:$H,"&gt;="&amp;$H49,$D:$D,$D49,$F:$F,$F49,$C:$C,"EAPG")-COUNTIFS($H49:$H$520,$H49,$D49:$D$520,$D49,$F49:$F$520,$F49,$C49:$C$520,"EAPG"),FALSE))</f>
        <v/>
      </c>
      <c r="Q49" s="207" t="str">
        <f t="shared" si="1"/>
        <v/>
      </c>
      <c r="R49" s="208" t="str">
        <f t="shared" si="8"/>
        <v/>
      </c>
      <c r="S49" s="172"/>
      <c r="T49" s="215" t="str">
        <f t="shared" si="2"/>
        <v/>
      </c>
      <c r="U49" s="216" t="str">
        <f>IF($F49="","",MAX(0.25,IF(AND("2"=$I49,1&lt;COUNTIF($I:$I,2)),0.5^(COUNTIFS($I:$I,"2",$D:$D,$D49,$H:$H,"&gt;="&amp;$H49)-COUNTIFS($I49:$I$520,"2",$D49:$D$520,$D49,$H49:$H$520,$H49)),1)))</f>
        <v/>
      </c>
      <c r="V49" s="216" t="str">
        <f>IF($F49="","",MAX(0.25,IF(AND("Yes"=$N49,1&lt;COUNTIFS($N:$N,"Yes",$D:$D,$D49,$F:$F,$F49,$C:$C,"EAPG")),0.5^(COUNTIFS($N:$N,"Yes",$H:$H,"&gt;="&amp;$H49,$D:$D,$D49,$F:$F,$F49,$C:$C,"EAPG")-COUNTIFS($N49:$N$520,"Yes",$H49:$H$520,$H49,$D49:$D$520,$D49,$F49:$F$520,$F49,$C49:$C$520,"EAPG")),1)))</f>
        <v/>
      </c>
      <c r="W49" s="210" t="str">
        <f t="shared" si="3"/>
        <v/>
      </c>
      <c r="X49" s="172"/>
      <c r="Y49" s="211" t="str">
        <f t="shared" si="4"/>
        <v/>
      </c>
      <c r="Z49" s="212" t="str">
        <f t="shared" si="9"/>
        <v/>
      </c>
      <c r="AA49" s="213" t="str">
        <f t="shared" si="5"/>
        <v/>
      </c>
    </row>
    <row r="50" spans="2:27" ht="15" x14ac:dyDescent="0.25">
      <c r="B50" s="217">
        <f t="shared" si="10"/>
        <v>30</v>
      </c>
      <c r="C50" s="149"/>
      <c r="D50" s="233"/>
      <c r="E50" s="219"/>
      <c r="F50" s="220"/>
      <c r="G50" s="219" t="str">
        <f t="array" ref="G50">IF($F50="","",INDEX('EAPG Table'!$C$7:$C$666,MATCH(_xlfn.NUMBERVALUE('Interactive EAPG Calculator'!$F50),_xlfn.NUMBERVALUE('EAPG Table'!$B$7:$B$666),0)))</f>
        <v/>
      </c>
      <c r="H50" s="221" t="str">
        <f t="array" ref="H50">IF($F50="","",IF("EAPG"&lt;&gt;C50,0,INDEX('EAPG Table'!$I$7:$I$666,MATCH(_xlfn.NUMBERVALUE($F50),_xlfn.NUMBERVALUE('EAPG Table'!$B$7:$B$666),0))))</f>
        <v/>
      </c>
      <c r="I50" s="222" t="str">
        <f>IF($F50="", "", INDEX('EAPG Table'!$D:$D, MATCH(1*$F50, 'EAPG Table'!$B:$B, 0)))</f>
        <v/>
      </c>
      <c r="J50" s="149"/>
      <c r="K50" s="223" t="str">
        <f>IF(""=$F50,"",TRIM(INDEX('EAPG Table'!$F:$F,MATCH(1*$F50,'EAPG Table'!$B:$B,0))))</f>
        <v/>
      </c>
      <c r="L50" s="200"/>
      <c r="M50" s="222" t="str">
        <f t="shared" si="6"/>
        <v/>
      </c>
      <c r="N50" s="222" t="str">
        <f t="shared" si="0"/>
        <v/>
      </c>
      <c r="O50" s="224" t="str">
        <f t="shared" si="7"/>
        <v/>
      </c>
      <c r="P50" s="224" t="str">
        <f>IF(""=$F50,"",IF("00450"=$F50,0&lt;COUNTIFS($H:$H,"&gt;="&amp;$H50,$D:$D,$D50,$F:$F,$F50,$C:$C,"EAPG")-COUNTIFS($H50:$H$520,$H50,$D50:$D$520,$D50,$F50:$F$520,$F50,$C50:$C$520,"EAPG"),FALSE))</f>
        <v/>
      </c>
      <c r="Q50" s="224" t="str">
        <f t="shared" si="1"/>
        <v/>
      </c>
      <c r="R50" s="225" t="str">
        <f t="shared" si="8"/>
        <v/>
      </c>
      <c r="S50" s="172"/>
      <c r="T50" s="226" t="str">
        <f t="shared" si="2"/>
        <v/>
      </c>
      <c r="U50" s="227" t="str">
        <f>IF($F50="","",MAX(0.25,IF(AND("2"=$I50,1&lt;COUNTIF($I:$I,2)),0.5^(COUNTIFS($I:$I,"2",$D:$D,$D50,$H:$H,"&gt;="&amp;$H50)-COUNTIFS($I50:$I$520,"2",$D50:$D$520,$D50,$H50:$H$520,$H50)),1)))</f>
        <v/>
      </c>
      <c r="V50" s="227" t="str">
        <f>IF($F50="","",MAX(0.25,IF(AND("Yes"=$N50,1&lt;COUNTIFS($N:$N,"Yes",$D:$D,$D50,$F:$F,$F50,$C:$C,"EAPG")),0.5^(COUNTIFS($N:$N,"Yes",$H:$H,"&gt;="&amp;$H50,$D:$D,$D50,$F:$F,$F50,$C:$C,"EAPG")-COUNTIFS($N50:$N$520,"Yes",$H50:$H$520,$H50,$D50:$D$520,$D50,$F50:$F$520,$F50,$C50:$C$520,"EAPG")),1)))</f>
        <v/>
      </c>
      <c r="W50" s="228" t="str">
        <f t="shared" si="3"/>
        <v/>
      </c>
      <c r="X50" s="172"/>
      <c r="Y50" s="229" t="str">
        <f t="shared" si="4"/>
        <v/>
      </c>
      <c r="Z50" s="230" t="str">
        <f t="shared" si="9"/>
        <v/>
      </c>
      <c r="AA50" s="231" t="str">
        <f t="shared" si="5"/>
        <v/>
      </c>
    </row>
    <row r="51" spans="2:27" ht="15" x14ac:dyDescent="0.25">
      <c r="B51" s="200">
        <f t="shared" si="10"/>
        <v>31</v>
      </c>
      <c r="C51" s="148"/>
      <c r="D51" s="232"/>
      <c r="E51" s="202"/>
      <c r="F51" s="203"/>
      <c r="G51" s="202" t="str">
        <f t="array" ref="G51">IF($F51="","",INDEX('EAPG Table'!$C$7:$C$666,MATCH(_xlfn.NUMBERVALUE('Interactive EAPG Calculator'!$F51),_xlfn.NUMBERVALUE('EAPG Table'!$B$7:$B$666),0)))</f>
        <v/>
      </c>
      <c r="H51" s="204" t="str">
        <f t="array" ref="H51">IF($F51="","",IF("EAPG"&lt;&gt;C51,0,INDEX('EAPG Table'!$I$7:$I$666,MATCH(_xlfn.NUMBERVALUE($F51),_xlfn.NUMBERVALUE('EAPG Table'!$B$7:$B$666),0))))</f>
        <v/>
      </c>
      <c r="I51" s="172" t="str">
        <f>IF($F51="", "", INDEX('EAPG Table'!$D:$D, MATCH(1*$F51, 'EAPG Table'!$B:$B, 0)))</f>
        <v/>
      </c>
      <c r="J51" s="148"/>
      <c r="K51" s="205" t="str">
        <f>IF(""=$F51,"",TRIM(INDEX('EAPG Table'!$F:$F,MATCH(1*$F51,'EAPG Table'!$B:$B,0))))</f>
        <v/>
      </c>
      <c r="L51" s="200"/>
      <c r="M51" s="172" t="str">
        <f t="shared" si="6"/>
        <v/>
      </c>
      <c r="N51" s="172" t="str">
        <f t="shared" si="0"/>
        <v/>
      </c>
      <c r="O51" s="207" t="str">
        <f t="shared" si="7"/>
        <v/>
      </c>
      <c r="P51" s="207" t="str">
        <f>IF(""=$F51,"",IF("00450"=$F51,0&lt;COUNTIFS($H:$H,"&gt;="&amp;$H51,$D:$D,$D51,$F:$F,$F51,$C:$C,"EAPG")-COUNTIFS($H51:$H$520,$H51,$D51:$D$520,$D51,$F51:$F$520,$F51,$C51:$C$520,"EAPG"),FALSE))</f>
        <v/>
      </c>
      <c r="Q51" s="207" t="str">
        <f t="shared" si="1"/>
        <v/>
      </c>
      <c r="R51" s="208" t="str">
        <f t="shared" si="8"/>
        <v/>
      </c>
      <c r="S51" s="172"/>
      <c r="T51" s="215" t="str">
        <f t="shared" si="2"/>
        <v/>
      </c>
      <c r="U51" s="216" t="str">
        <f>IF($F51="","",MAX(0.25,IF(AND("2"=$I51,1&lt;COUNTIF($I:$I,2)),0.5^(COUNTIFS($I:$I,"2",$D:$D,$D51,$H:$H,"&gt;="&amp;$H51)-COUNTIFS($I51:$I$520,"2",$D51:$D$520,$D51,$H51:$H$520,$H51)),1)))</f>
        <v/>
      </c>
      <c r="V51" s="216" t="str">
        <f>IF($F51="","",MAX(0.25,IF(AND("Yes"=$N51,1&lt;COUNTIFS($N:$N,"Yes",$D:$D,$D51,$F:$F,$F51,$C:$C,"EAPG")),0.5^(COUNTIFS($N:$N,"Yes",$H:$H,"&gt;="&amp;$H51,$D:$D,$D51,$F:$F,$F51,$C:$C,"EAPG")-COUNTIFS($N51:$N$520,"Yes",$H51:$H$520,$H51,$D51:$D$520,$D51,$F51:$F$520,$F51,$C51:$C$520,"EAPG")),1)))</f>
        <v/>
      </c>
      <c r="W51" s="210" t="str">
        <f t="shared" si="3"/>
        <v/>
      </c>
      <c r="X51" s="172"/>
      <c r="Y51" s="211" t="str">
        <f t="shared" si="4"/>
        <v/>
      </c>
      <c r="Z51" s="212" t="str">
        <f t="shared" si="9"/>
        <v/>
      </c>
      <c r="AA51" s="213" t="str">
        <f t="shared" si="5"/>
        <v/>
      </c>
    </row>
    <row r="52" spans="2:27" ht="15" x14ac:dyDescent="0.25">
      <c r="B52" s="200">
        <f t="shared" si="10"/>
        <v>32</v>
      </c>
      <c r="C52" s="148"/>
      <c r="D52" s="232"/>
      <c r="E52" s="202"/>
      <c r="F52" s="203"/>
      <c r="G52" s="202" t="str">
        <f t="array" ref="G52">IF($F52="","",INDEX('EAPG Table'!$C$7:$C$666,MATCH(_xlfn.NUMBERVALUE('Interactive EAPG Calculator'!$F52),_xlfn.NUMBERVALUE('EAPG Table'!$B$7:$B$666),0)))</f>
        <v/>
      </c>
      <c r="H52" s="204" t="str">
        <f t="array" ref="H52">IF($F52="","",IF("EAPG"&lt;&gt;C52,0,INDEX('EAPG Table'!$I$7:$I$666,MATCH(_xlfn.NUMBERVALUE($F52),_xlfn.NUMBERVALUE('EAPG Table'!$B$7:$B$666),0))))</f>
        <v/>
      </c>
      <c r="I52" s="172" t="str">
        <f>IF($F52="", "", INDEX('EAPG Table'!$D:$D, MATCH(1*$F52, 'EAPG Table'!$B:$B, 0)))</f>
        <v/>
      </c>
      <c r="J52" s="148"/>
      <c r="K52" s="205" t="str">
        <f>IF(""=$F52,"",TRIM(INDEX('EAPG Table'!$F:$F,MATCH(1*$F52,'EAPG Table'!$B:$B,0))))</f>
        <v/>
      </c>
      <c r="L52" s="200"/>
      <c r="M52" s="172" t="str">
        <f t="shared" si="6"/>
        <v/>
      </c>
      <c r="N52" s="172" t="str">
        <f t="shared" si="0"/>
        <v/>
      </c>
      <c r="O52" s="207" t="str">
        <f t="shared" si="7"/>
        <v/>
      </c>
      <c r="P52" s="207" t="str">
        <f>IF(""=$F52,"",IF("00450"=$F52,0&lt;COUNTIFS($H:$H,"&gt;="&amp;$H52,$D:$D,$D52,$F:$F,$F52,$C:$C,"EAPG")-COUNTIFS($H52:$H$520,$H52,$D52:$D$520,$D52,$F52:$F$520,$F52,$C52:$C$520,"EAPG"),FALSE))</f>
        <v/>
      </c>
      <c r="Q52" s="207" t="str">
        <f t="shared" si="1"/>
        <v/>
      </c>
      <c r="R52" s="208" t="str">
        <f t="shared" si="8"/>
        <v/>
      </c>
      <c r="S52" s="172"/>
      <c r="T52" s="215" t="str">
        <f t="shared" si="2"/>
        <v/>
      </c>
      <c r="U52" s="216" t="str">
        <f>IF($F52="","",MAX(0.25,IF(AND("2"=$I52,1&lt;COUNTIF($I:$I,2)),0.5^(COUNTIFS($I:$I,"2",$D:$D,$D52,$H:$H,"&gt;="&amp;$H52)-COUNTIFS($I52:$I$520,"2",$D52:$D$520,$D52,$H52:$H$520,$H52)),1)))</f>
        <v/>
      </c>
      <c r="V52" s="216" t="str">
        <f>IF($F52="","",MAX(0.25,IF(AND("Yes"=$N52,1&lt;COUNTIFS($N:$N,"Yes",$D:$D,$D52,$F:$F,$F52,$C:$C,"EAPG")),0.5^(COUNTIFS($N:$N,"Yes",$H:$H,"&gt;="&amp;$H52,$D:$D,$D52,$F:$F,$F52,$C:$C,"EAPG")-COUNTIFS($N52:$N$520,"Yes",$H52:$H$520,$H52,$D52:$D$520,$D52,$F52:$F$520,$F52,$C52:$C$520,"EAPG")),1)))</f>
        <v/>
      </c>
      <c r="W52" s="210" t="str">
        <f t="shared" si="3"/>
        <v/>
      </c>
      <c r="X52" s="172"/>
      <c r="Y52" s="211" t="str">
        <f t="shared" si="4"/>
        <v/>
      </c>
      <c r="Z52" s="212" t="str">
        <f t="shared" si="9"/>
        <v/>
      </c>
      <c r="AA52" s="213" t="str">
        <f t="shared" si="5"/>
        <v/>
      </c>
    </row>
    <row r="53" spans="2:27" ht="15" x14ac:dyDescent="0.25">
      <c r="B53" s="200">
        <f t="shared" si="10"/>
        <v>33</v>
      </c>
      <c r="C53" s="148"/>
      <c r="D53" s="232"/>
      <c r="E53" s="202"/>
      <c r="F53" s="203"/>
      <c r="G53" s="202" t="str">
        <f t="array" ref="G53">IF($F53="","",INDEX('EAPG Table'!$C$7:$C$666,MATCH(_xlfn.NUMBERVALUE('Interactive EAPG Calculator'!$F53),_xlfn.NUMBERVALUE('EAPG Table'!$B$7:$B$666),0)))</f>
        <v/>
      </c>
      <c r="H53" s="204" t="str">
        <f t="array" ref="H53">IF($F53="","",IF("EAPG"&lt;&gt;C53,0,INDEX('EAPG Table'!$I$7:$I$666,MATCH(_xlfn.NUMBERVALUE($F53),_xlfn.NUMBERVALUE('EAPG Table'!$B$7:$B$666),0))))</f>
        <v/>
      </c>
      <c r="I53" s="172" t="str">
        <f>IF($F53="", "", INDEX('EAPG Table'!$D:$D, MATCH(1*$F53, 'EAPG Table'!$B:$B, 0)))</f>
        <v/>
      </c>
      <c r="J53" s="148"/>
      <c r="K53" s="205" t="str">
        <f>IF(""=$F53,"",TRIM(INDEX('EAPG Table'!$F:$F,MATCH(1*$F53,'EAPG Table'!$B:$B,0))))</f>
        <v/>
      </c>
      <c r="L53" s="200"/>
      <c r="M53" s="172" t="str">
        <f t="shared" si="6"/>
        <v/>
      </c>
      <c r="N53" s="172" t="str">
        <f t="shared" si="0"/>
        <v/>
      </c>
      <c r="O53" s="207" t="str">
        <f t="shared" si="7"/>
        <v/>
      </c>
      <c r="P53" s="207" t="str">
        <f>IF(""=$F53,"",IF("00450"=$F53,0&lt;COUNTIFS($H:$H,"&gt;="&amp;$H53,$D:$D,$D53,$F:$F,$F53,$C:$C,"EAPG")-COUNTIFS($H53:$H$520,$H53,$D53:$D$520,$D53,$F53:$F$520,$F53,$C53:$C$520,"EAPG"),FALSE))</f>
        <v/>
      </c>
      <c r="Q53" s="207" t="str">
        <f t="shared" si="1"/>
        <v/>
      </c>
      <c r="R53" s="208" t="str">
        <f t="shared" si="8"/>
        <v/>
      </c>
      <c r="S53" s="172"/>
      <c r="T53" s="215" t="str">
        <f t="shared" si="2"/>
        <v/>
      </c>
      <c r="U53" s="216" t="str">
        <f>IF($F53="","",MAX(0.25,IF(AND("2"=$I53,1&lt;COUNTIF($I:$I,2)),0.5^(COUNTIFS($I:$I,"2",$D:$D,$D53,$H:$H,"&gt;="&amp;$H53)-COUNTIFS($I53:$I$520,"2",$D53:$D$520,$D53,$H53:$H$520,$H53)),1)))</f>
        <v/>
      </c>
      <c r="V53" s="216" t="str">
        <f>IF($F53="","",MAX(0.25,IF(AND("Yes"=$N53,1&lt;COUNTIFS($N:$N,"Yes",$D:$D,$D53,$F:$F,$F53,$C:$C,"EAPG")),0.5^(COUNTIFS($N:$N,"Yes",$H:$H,"&gt;="&amp;$H53,$D:$D,$D53,$F:$F,$F53,$C:$C,"EAPG")-COUNTIFS($N53:$N$520,"Yes",$H53:$H$520,$H53,$D53:$D$520,$D53,$F53:$F$520,$F53,$C53:$C$520,"EAPG")),1)))</f>
        <v/>
      </c>
      <c r="W53" s="210" t="str">
        <f t="shared" si="3"/>
        <v/>
      </c>
      <c r="X53" s="172"/>
      <c r="Y53" s="211" t="str">
        <f t="shared" si="4"/>
        <v/>
      </c>
      <c r="Z53" s="212" t="str">
        <f t="shared" si="9"/>
        <v/>
      </c>
      <c r="AA53" s="213" t="str">
        <f t="shared" si="5"/>
        <v/>
      </c>
    </row>
    <row r="54" spans="2:27" ht="15" x14ac:dyDescent="0.25">
      <c r="B54" s="200">
        <f t="shared" si="10"/>
        <v>34</v>
      </c>
      <c r="C54" s="148"/>
      <c r="D54" s="232"/>
      <c r="E54" s="202"/>
      <c r="F54" s="203"/>
      <c r="G54" s="202" t="str">
        <f t="array" ref="G54">IF($F54="","",INDEX('EAPG Table'!$C$7:$C$666,MATCH(_xlfn.NUMBERVALUE('Interactive EAPG Calculator'!$F54),_xlfn.NUMBERVALUE('EAPG Table'!$B$7:$B$666),0)))</f>
        <v/>
      </c>
      <c r="H54" s="204" t="str">
        <f t="array" ref="H54">IF($F54="","",IF("EAPG"&lt;&gt;C54,0,INDEX('EAPG Table'!$I$7:$I$666,MATCH(_xlfn.NUMBERVALUE($F54),_xlfn.NUMBERVALUE('EAPG Table'!$B$7:$B$666),0))))</f>
        <v/>
      </c>
      <c r="I54" s="172" t="str">
        <f>IF($F54="", "", INDEX('EAPG Table'!$D:$D, MATCH(1*$F54, 'EAPG Table'!$B:$B, 0)))</f>
        <v/>
      </c>
      <c r="J54" s="148"/>
      <c r="K54" s="205" t="str">
        <f>IF(""=$F54,"",TRIM(INDEX('EAPG Table'!$F:$F,MATCH(1*$F54,'EAPG Table'!$B:$B,0))))</f>
        <v/>
      </c>
      <c r="L54" s="200"/>
      <c r="M54" s="172" t="str">
        <f t="shared" si="6"/>
        <v/>
      </c>
      <c r="N54" s="172" t="str">
        <f t="shared" si="0"/>
        <v/>
      </c>
      <c r="O54" s="207" t="str">
        <f t="shared" si="7"/>
        <v/>
      </c>
      <c r="P54" s="207" t="str">
        <f>IF(""=$F54,"",IF("00450"=$F54,0&lt;COUNTIFS($H:$H,"&gt;="&amp;$H54,$D:$D,$D54,$F:$F,$F54,$C:$C,"EAPG")-COUNTIFS($H54:$H$520,$H54,$D54:$D$520,$D54,$F54:$F$520,$F54,$C54:$C$520,"EAPG"),FALSE))</f>
        <v/>
      </c>
      <c r="Q54" s="207" t="str">
        <f t="shared" si="1"/>
        <v/>
      </c>
      <c r="R54" s="208" t="str">
        <f t="shared" si="8"/>
        <v/>
      </c>
      <c r="S54" s="172"/>
      <c r="T54" s="215" t="str">
        <f t="shared" si="2"/>
        <v/>
      </c>
      <c r="U54" s="216" t="str">
        <f>IF($F54="","",MAX(0.25,IF(AND("2"=$I54,1&lt;COUNTIF($I:$I,2)),0.5^(COUNTIFS($I:$I,"2",$D:$D,$D54,$H:$H,"&gt;="&amp;$H54)-COUNTIFS($I54:$I$520,"2",$D54:$D$520,$D54,$H54:$H$520,$H54)),1)))</f>
        <v/>
      </c>
      <c r="V54" s="216" t="str">
        <f>IF($F54="","",MAX(0.25,IF(AND("Yes"=$N54,1&lt;COUNTIFS($N:$N,"Yes",$D:$D,$D54,$F:$F,$F54,$C:$C,"EAPG")),0.5^(COUNTIFS($N:$N,"Yes",$H:$H,"&gt;="&amp;$H54,$D:$D,$D54,$F:$F,$F54,$C:$C,"EAPG")-COUNTIFS($N54:$N$520,"Yes",$H54:$H$520,$H54,$D54:$D$520,$D54,$F54:$F$520,$F54,$C54:$C$520,"EAPG")),1)))</f>
        <v/>
      </c>
      <c r="W54" s="210" t="str">
        <f t="shared" si="3"/>
        <v/>
      </c>
      <c r="X54" s="172"/>
      <c r="Y54" s="211" t="str">
        <f t="shared" si="4"/>
        <v/>
      </c>
      <c r="Z54" s="212" t="str">
        <f t="shared" si="9"/>
        <v/>
      </c>
      <c r="AA54" s="213" t="str">
        <f t="shared" si="5"/>
        <v/>
      </c>
    </row>
    <row r="55" spans="2:27" ht="15" x14ac:dyDescent="0.25">
      <c r="B55" s="217">
        <f t="shared" si="10"/>
        <v>35</v>
      </c>
      <c r="C55" s="149"/>
      <c r="D55" s="233"/>
      <c r="E55" s="219"/>
      <c r="F55" s="220"/>
      <c r="G55" s="219" t="str">
        <f t="array" ref="G55">IF($F55="","",INDEX('EAPG Table'!$C$7:$C$666,MATCH(_xlfn.NUMBERVALUE('Interactive EAPG Calculator'!$F55),_xlfn.NUMBERVALUE('EAPG Table'!$B$7:$B$666),0)))</f>
        <v/>
      </c>
      <c r="H55" s="221" t="str">
        <f t="array" ref="H55">IF($F55="","",IF("EAPG"&lt;&gt;C55,0,INDEX('EAPG Table'!$I$7:$I$666,MATCH(_xlfn.NUMBERVALUE($F55),_xlfn.NUMBERVALUE('EAPG Table'!$B$7:$B$666),0))))</f>
        <v/>
      </c>
      <c r="I55" s="222" t="str">
        <f>IF($F55="", "", INDEX('EAPG Table'!$D:$D, MATCH(1*$F55, 'EAPG Table'!$B:$B, 0)))</f>
        <v/>
      </c>
      <c r="J55" s="149"/>
      <c r="K55" s="223" t="str">
        <f>IF(""=$F55,"",TRIM(INDEX('EAPG Table'!$F:$F,MATCH(1*$F55,'EAPG Table'!$B:$B,0))))</f>
        <v/>
      </c>
      <c r="L55" s="200"/>
      <c r="M55" s="222" t="str">
        <f t="shared" si="6"/>
        <v/>
      </c>
      <c r="N55" s="222" t="str">
        <f t="shared" si="0"/>
        <v/>
      </c>
      <c r="O55" s="224" t="str">
        <f t="shared" si="7"/>
        <v/>
      </c>
      <c r="P55" s="224" t="str">
        <f>IF(""=$F55,"",IF("00450"=$F55,0&lt;COUNTIFS($H:$H,"&gt;="&amp;$H55,$D:$D,$D55,$F:$F,$F55,$C:$C,"EAPG")-COUNTIFS($H55:$H$520,$H55,$D55:$D$520,$D55,$F55:$F$520,$F55,$C55:$C$520,"EAPG"),FALSE))</f>
        <v/>
      </c>
      <c r="Q55" s="224" t="str">
        <f t="shared" si="1"/>
        <v/>
      </c>
      <c r="R55" s="225" t="str">
        <f t="shared" si="8"/>
        <v/>
      </c>
      <c r="S55" s="172"/>
      <c r="T55" s="226" t="str">
        <f t="shared" si="2"/>
        <v/>
      </c>
      <c r="U55" s="227" t="str">
        <f>IF($F55="","",MAX(0.25,IF(AND("2"=$I55,1&lt;COUNTIF($I:$I,2)),0.5^(COUNTIFS($I:$I,"2",$D:$D,$D55,$H:$H,"&gt;="&amp;$H55)-COUNTIFS($I55:$I$520,"2",$D55:$D$520,$D55,$H55:$H$520,$H55)),1)))</f>
        <v/>
      </c>
      <c r="V55" s="227" t="str">
        <f>IF($F55="","",MAX(0.25,IF(AND("Yes"=$N55,1&lt;COUNTIFS($N:$N,"Yes",$D:$D,$D55,$F:$F,$F55,$C:$C,"EAPG")),0.5^(COUNTIFS($N:$N,"Yes",$H:$H,"&gt;="&amp;$H55,$D:$D,$D55,$F:$F,$F55,$C:$C,"EAPG")-COUNTIFS($N55:$N$520,"Yes",$H55:$H$520,$H55,$D55:$D$520,$D55,$F55:$F$520,$F55,$C55:$C$520,"EAPG")),1)))</f>
        <v/>
      </c>
      <c r="W55" s="228" t="str">
        <f t="shared" si="3"/>
        <v/>
      </c>
      <c r="X55" s="172"/>
      <c r="Y55" s="229" t="str">
        <f t="shared" si="4"/>
        <v/>
      </c>
      <c r="Z55" s="230" t="str">
        <f t="shared" si="9"/>
        <v/>
      </c>
      <c r="AA55" s="231" t="str">
        <f t="shared" si="5"/>
        <v/>
      </c>
    </row>
    <row r="56" spans="2:27" ht="15" x14ac:dyDescent="0.25">
      <c r="B56" s="200">
        <f t="shared" si="10"/>
        <v>36</v>
      </c>
      <c r="C56" s="148"/>
      <c r="D56" s="232"/>
      <c r="E56" s="202"/>
      <c r="F56" s="203"/>
      <c r="G56" s="202" t="str">
        <f t="array" ref="G56">IF($F56="","",INDEX('EAPG Table'!$C$7:$C$666,MATCH(_xlfn.NUMBERVALUE('Interactive EAPG Calculator'!$F56),_xlfn.NUMBERVALUE('EAPG Table'!$B$7:$B$666),0)))</f>
        <v/>
      </c>
      <c r="H56" s="204" t="str">
        <f t="array" ref="H56">IF($F56="","",IF("EAPG"&lt;&gt;C56,0,INDEX('EAPG Table'!$I$7:$I$666,MATCH(_xlfn.NUMBERVALUE($F56),_xlfn.NUMBERVALUE('EAPG Table'!$B$7:$B$666),0))))</f>
        <v/>
      </c>
      <c r="I56" s="172" t="str">
        <f>IF($F56="", "", INDEX('EAPG Table'!$D:$D, MATCH(1*$F56, 'EAPG Table'!$B:$B, 0)))</f>
        <v/>
      </c>
      <c r="J56" s="148"/>
      <c r="K56" s="205" t="str">
        <f>IF(""=$F56,"",TRIM(INDEX('EAPG Table'!$F:$F,MATCH(1*$F56,'EAPG Table'!$B:$B,0))))</f>
        <v/>
      </c>
      <c r="L56" s="200"/>
      <c r="M56" s="172" t="str">
        <f t="shared" si="6"/>
        <v/>
      </c>
      <c r="N56" s="172" t="str">
        <f t="shared" si="0"/>
        <v/>
      </c>
      <c r="O56" s="207" t="str">
        <f t="shared" si="7"/>
        <v/>
      </c>
      <c r="P56" s="207" t="str">
        <f>IF(""=$F56,"",IF("00450"=$F56,0&lt;COUNTIFS($H:$H,"&gt;="&amp;$H56,$D:$D,$D56,$F:$F,$F56,$C:$C,"EAPG")-COUNTIFS($H56:$H$520,$H56,$D56:$D$520,$D56,$F56:$F$520,$F56,$C56:$C$520,"EAPG"),FALSE))</f>
        <v/>
      </c>
      <c r="Q56" s="207" t="str">
        <f t="shared" si="1"/>
        <v/>
      </c>
      <c r="R56" s="208" t="str">
        <f t="shared" si="8"/>
        <v/>
      </c>
      <c r="S56" s="172"/>
      <c r="T56" s="215" t="str">
        <f t="shared" si="2"/>
        <v/>
      </c>
      <c r="U56" s="216" t="str">
        <f>IF($F56="","",MAX(0.25,IF(AND("2"=$I56,1&lt;COUNTIF($I:$I,2)),0.5^(COUNTIFS($I:$I,"2",$D:$D,$D56,$H:$H,"&gt;="&amp;$H56)-COUNTIFS($I56:$I$520,"2",$D56:$D$520,$D56,$H56:$H$520,$H56)),1)))</f>
        <v/>
      </c>
      <c r="V56" s="216" t="str">
        <f>IF($F56="","",MAX(0.25,IF(AND("Yes"=$N56,1&lt;COUNTIFS($N:$N,"Yes",$D:$D,$D56,$F:$F,$F56,$C:$C,"EAPG")),0.5^(COUNTIFS($N:$N,"Yes",$H:$H,"&gt;="&amp;$H56,$D:$D,$D56,$F:$F,$F56,$C:$C,"EAPG")-COUNTIFS($N56:$N$520,"Yes",$H56:$H$520,$H56,$D56:$D$520,$D56,$F56:$F$520,$F56,$C56:$C$520,"EAPG")),1)))</f>
        <v/>
      </c>
      <c r="W56" s="210" t="str">
        <f t="shared" si="3"/>
        <v/>
      </c>
      <c r="X56" s="172"/>
      <c r="Y56" s="211" t="str">
        <f t="shared" si="4"/>
        <v/>
      </c>
      <c r="Z56" s="212" t="str">
        <f t="shared" si="9"/>
        <v/>
      </c>
      <c r="AA56" s="213" t="str">
        <f t="shared" si="5"/>
        <v/>
      </c>
    </row>
    <row r="57" spans="2:27" ht="15" x14ac:dyDescent="0.25">
      <c r="B57" s="200">
        <f t="shared" si="10"/>
        <v>37</v>
      </c>
      <c r="C57" s="148"/>
      <c r="D57" s="232"/>
      <c r="E57" s="202"/>
      <c r="F57" s="203"/>
      <c r="G57" s="202" t="str">
        <f t="array" ref="G57">IF($F57="","",INDEX('EAPG Table'!$C$7:$C$666,MATCH(_xlfn.NUMBERVALUE('Interactive EAPG Calculator'!$F57),_xlfn.NUMBERVALUE('EAPG Table'!$B$7:$B$666),0)))</f>
        <v/>
      </c>
      <c r="H57" s="204" t="str">
        <f t="array" ref="H57">IF($F57="","",IF("EAPG"&lt;&gt;C57,0,INDEX('EAPG Table'!$I$7:$I$666,MATCH(_xlfn.NUMBERVALUE($F57),_xlfn.NUMBERVALUE('EAPG Table'!$B$7:$B$666),0))))</f>
        <v/>
      </c>
      <c r="I57" s="172" t="str">
        <f>IF($F57="", "", INDEX('EAPG Table'!$D:$D, MATCH(1*$F57, 'EAPG Table'!$B:$B, 0)))</f>
        <v/>
      </c>
      <c r="J57" s="148"/>
      <c r="K57" s="205" t="str">
        <f>IF(""=$F57,"",TRIM(INDEX('EAPG Table'!$F:$F,MATCH(1*$F57,'EAPG Table'!$B:$B,0))))</f>
        <v/>
      </c>
      <c r="L57" s="200"/>
      <c r="M57" s="172" t="str">
        <f t="shared" si="6"/>
        <v/>
      </c>
      <c r="N57" s="172" t="str">
        <f t="shared" si="0"/>
        <v/>
      </c>
      <c r="O57" s="207" t="str">
        <f t="shared" si="7"/>
        <v/>
      </c>
      <c r="P57" s="207" t="str">
        <f>IF(""=$F57,"",IF("00450"=$F57,0&lt;COUNTIFS($H:$H,"&gt;="&amp;$H57,$D:$D,$D57,$F:$F,$F57,$C:$C,"EAPG")-COUNTIFS($H57:$H$520,$H57,$D57:$D$520,$D57,$F57:$F$520,$F57,$C57:$C$520,"EAPG"),FALSE))</f>
        <v/>
      </c>
      <c r="Q57" s="207" t="str">
        <f t="shared" si="1"/>
        <v/>
      </c>
      <c r="R57" s="208" t="str">
        <f t="shared" si="8"/>
        <v/>
      </c>
      <c r="S57" s="172"/>
      <c r="T57" s="215" t="str">
        <f t="shared" si="2"/>
        <v/>
      </c>
      <c r="U57" s="216" t="str">
        <f>IF($F57="","",MAX(0.25,IF(AND("2"=$I57,1&lt;COUNTIF($I:$I,2)),0.5^(COUNTIFS($I:$I,"2",$D:$D,$D57,$H:$H,"&gt;="&amp;$H57)-COUNTIFS($I57:$I$520,"2",$D57:$D$520,$D57,$H57:$H$520,$H57)),1)))</f>
        <v/>
      </c>
      <c r="V57" s="216" t="str">
        <f>IF($F57="","",MAX(0.25,IF(AND("Yes"=$N57,1&lt;COUNTIFS($N:$N,"Yes",$D:$D,$D57,$F:$F,$F57,$C:$C,"EAPG")),0.5^(COUNTIFS($N:$N,"Yes",$H:$H,"&gt;="&amp;$H57,$D:$D,$D57,$F:$F,$F57,$C:$C,"EAPG")-COUNTIFS($N57:$N$520,"Yes",$H57:$H$520,$H57,$D57:$D$520,$D57,$F57:$F$520,$F57,$C57:$C$520,"EAPG")),1)))</f>
        <v/>
      </c>
      <c r="W57" s="210" t="str">
        <f t="shared" si="3"/>
        <v/>
      </c>
      <c r="X57" s="172"/>
      <c r="Y57" s="211" t="str">
        <f t="shared" si="4"/>
        <v/>
      </c>
      <c r="Z57" s="212" t="str">
        <f t="shared" si="9"/>
        <v/>
      </c>
      <c r="AA57" s="213" t="str">
        <f t="shared" si="5"/>
        <v/>
      </c>
    </row>
    <row r="58" spans="2:27" ht="15" x14ac:dyDescent="0.25">
      <c r="B58" s="200">
        <f t="shared" si="10"/>
        <v>38</v>
      </c>
      <c r="C58" s="148"/>
      <c r="D58" s="232"/>
      <c r="E58" s="202"/>
      <c r="F58" s="203"/>
      <c r="G58" s="202" t="str">
        <f t="array" ref="G58">IF($F58="","",INDEX('EAPG Table'!$C$7:$C$666,MATCH(_xlfn.NUMBERVALUE('Interactive EAPG Calculator'!$F58),_xlfn.NUMBERVALUE('EAPG Table'!$B$7:$B$666),0)))</f>
        <v/>
      </c>
      <c r="H58" s="204" t="str">
        <f t="array" ref="H58">IF($F58="","",IF("EAPG"&lt;&gt;C58,0,INDEX('EAPG Table'!$I$7:$I$666,MATCH(_xlfn.NUMBERVALUE($F58),_xlfn.NUMBERVALUE('EAPG Table'!$B$7:$B$666),0))))</f>
        <v/>
      </c>
      <c r="I58" s="172" t="str">
        <f>IF($F58="", "", INDEX('EAPG Table'!$D:$D, MATCH(1*$F58, 'EAPG Table'!$B:$B, 0)))</f>
        <v/>
      </c>
      <c r="J58" s="148"/>
      <c r="K58" s="205" t="str">
        <f>IF(""=$F58,"",TRIM(INDEX('EAPG Table'!$F:$F,MATCH(1*$F58,'EAPG Table'!$B:$B,0))))</f>
        <v/>
      </c>
      <c r="L58" s="200"/>
      <c r="M58" s="172" t="str">
        <f t="shared" si="6"/>
        <v/>
      </c>
      <c r="N58" s="172" t="str">
        <f t="shared" si="0"/>
        <v/>
      </c>
      <c r="O58" s="207" t="str">
        <f t="shared" si="7"/>
        <v/>
      </c>
      <c r="P58" s="207" t="str">
        <f>IF(""=$F58,"",IF("00450"=$F58,0&lt;COUNTIFS($H:$H,"&gt;="&amp;$H58,$D:$D,$D58,$F:$F,$F58,$C:$C,"EAPG")-COUNTIFS($H58:$H$520,$H58,$D58:$D$520,$D58,$F58:$F$520,$F58,$C58:$C$520,"EAPG"),FALSE))</f>
        <v/>
      </c>
      <c r="Q58" s="207" t="str">
        <f t="shared" si="1"/>
        <v/>
      </c>
      <c r="R58" s="208" t="str">
        <f t="shared" si="8"/>
        <v/>
      </c>
      <c r="S58" s="172"/>
      <c r="T58" s="215" t="str">
        <f t="shared" si="2"/>
        <v/>
      </c>
      <c r="U58" s="216" t="str">
        <f>IF($F58="","",MAX(0.25,IF(AND("2"=$I58,1&lt;COUNTIF($I:$I,2)),0.5^(COUNTIFS($I:$I,"2",$D:$D,$D58,$H:$H,"&gt;="&amp;$H58)-COUNTIFS($I58:$I$520,"2",$D58:$D$520,$D58,$H58:$H$520,$H58)),1)))</f>
        <v/>
      </c>
      <c r="V58" s="216" t="str">
        <f>IF($F58="","",MAX(0.25,IF(AND("Yes"=$N58,1&lt;COUNTIFS($N:$N,"Yes",$D:$D,$D58,$F:$F,$F58,$C:$C,"EAPG")),0.5^(COUNTIFS($N:$N,"Yes",$H:$H,"&gt;="&amp;$H58,$D:$D,$D58,$F:$F,$F58,$C:$C,"EAPG")-COUNTIFS($N58:$N$520,"Yes",$H58:$H$520,$H58,$D58:$D$520,$D58,$F58:$F$520,$F58,$C58:$C$520,"EAPG")),1)))</f>
        <v/>
      </c>
      <c r="W58" s="210" t="str">
        <f t="shared" si="3"/>
        <v/>
      </c>
      <c r="X58" s="172"/>
      <c r="Y58" s="211" t="str">
        <f t="shared" si="4"/>
        <v/>
      </c>
      <c r="Z58" s="212" t="str">
        <f t="shared" si="9"/>
        <v/>
      </c>
      <c r="AA58" s="213" t="str">
        <f t="shared" si="5"/>
        <v/>
      </c>
    </row>
    <row r="59" spans="2:27" ht="15" x14ac:dyDescent="0.25">
      <c r="B59" s="200">
        <f t="shared" si="10"/>
        <v>39</v>
      </c>
      <c r="C59" s="148"/>
      <c r="D59" s="232"/>
      <c r="E59" s="202"/>
      <c r="F59" s="203"/>
      <c r="G59" s="202" t="str">
        <f t="array" ref="G59">IF($F59="","",INDEX('EAPG Table'!$C$7:$C$666,MATCH(_xlfn.NUMBERVALUE('Interactive EAPG Calculator'!$F59),_xlfn.NUMBERVALUE('EAPG Table'!$B$7:$B$666),0)))</f>
        <v/>
      </c>
      <c r="H59" s="204" t="str">
        <f t="array" ref="H59">IF($F59="","",IF("EAPG"&lt;&gt;C59,0,INDEX('EAPG Table'!$I$7:$I$666,MATCH(_xlfn.NUMBERVALUE($F59),_xlfn.NUMBERVALUE('EAPG Table'!$B$7:$B$666),0))))</f>
        <v/>
      </c>
      <c r="I59" s="172" t="str">
        <f>IF($F59="", "", INDEX('EAPG Table'!$D:$D, MATCH(1*$F59, 'EAPG Table'!$B:$B, 0)))</f>
        <v/>
      </c>
      <c r="J59" s="148"/>
      <c r="K59" s="205" t="str">
        <f>IF(""=$F59,"",TRIM(INDEX('EAPG Table'!$F:$F,MATCH(1*$F59,'EAPG Table'!$B:$B,0))))</f>
        <v/>
      </c>
      <c r="L59" s="200"/>
      <c r="M59" s="172" t="str">
        <f t="shared" si="6"/>
        <v/>
      </c>
      <c r="N59" s="172" t="str">
        <f t="shared" si="0"/>
        <v/>
      </c>
      <c r="O59" s="207" t="str">
        <f t="shared" si="7"/>
        <v/>
      </c>
      <c r="P59" s="207" t="str">
        <f>IF(""=$F59,"",IF("00450"=$F59,0&lt;COUNTIFS($H:$H,"&gt;="&amp;$H59,$D:$D,$D59,$F:$F,$F59,$C:$C,"EAPG")-COUNTIFS($H59:$H$520,$H59,$D59:$D$520,$D59,$F59:$F$520,$F59,$C59:$C$520,"EAPG"),FALSE))</f>
        <v/>
      </c>
      <c r="Q59" s="207" t="str">
        <f t="shared" si="1"/>
        <v/>
      </c>
      <c r="R59" s="208" t="str">
        <f t="shared" si="8"/>
        <v/>
      </c>
      <c r="S59" s="172"/>
      <c r="T59" s="215" t="str">
        <f t="shared" si="2"/>
        <v/>
      </c>
      <c r="U59" s="216" t="str">
        <f>IF($F59="","",MAX(0.25,IF(AND("2"=$I59,1&lt;COUNTIF($I:$I,2)),0.5^(COUNTIFS($I:$I,"2",$D:$D,$D59,$H:$H,"&gt;="&amp;$H59)-COUNTIFS($I59:$I$520,"2",$D59:$D$520,$D59,$H59:$H$520,$H59)),1)))</f>
        <v/>
      </c>
      <c r="V59" s="216" t="str">
        <f>IF($F59="","",MAX(0.25,IF(AND("Yes"=$N59,1&lt;COUNTIFS($N:$N,"Yes",$D:$D,$D59,$F:$F,$F59,$C:$C,"EAPG")),0.5^(COUNTIFS($N:$N,"Yes",$H:$H,"&gt;="&amp;$H59,$D:$D,$D59,$F:$F,$F59,$C:$C,"EAPG")-COUNTIFS($N59:$N$520,"Yes",$H59:$H$520,$H59,$D59:$D$520,$D59,$F59:$F$520,$F59,$C59:$C$520,"EAPG")),1)))</f>
        <v/>
      </c>
      <c r="W59" s="210" t="str">
        <f t="shared" si="3"/>
        <v/>
      </c>
      <c r="X59" s="172"/>
      <c r="Y59" s="211" t="str">
        <f t="shared" si="4"/>
        <v/>
      </c>
      <c r="Z59" s="212" t="str">
        <f t="shared" si="9"/>
        <v/>
      </c>
      <c r="AA59" s="213" t="str">
        <f t="shared" si="5"/>
        <v/>
      </c>
    </row>
    <row r="60" spans="2:27" ht="15" x14ac:dyDescent="0.25">
      <c r="B60" s="217">
        <f t="shared" si="10"/>
        <v>40</v>
      </c>
      <c r="C60" s="149"/>
      <c r="D60" s="233"/>
      <c r="E60" s="219"/>
      <c r="F60" s="220"/>
      <c r="G60" s="219" t="str">
        <f t="array" ref="G60">IF($F60="","",INDEX('EAPG Table'!$C$7:$C$666,MATCH(_xlfn.NUMBERVALUE('Interactive EAPG Calculator'!$F60),_xlfn.NUMBERVALUE('EAPG Table'!$B$7:$B$666),0)))</f>
        <v/>
      </c>
      <c r="H60" s="221" t="str">
        <f t="array" ref="H60">IF($F60="","",IF("EAPG"&lt;&gt;C60,0,INDEX('EAPG Table'!$I$7:$I$666,MATCH(_xlfn.NUMBERVALUE($F60),_xlfn.NUMBERVALUE('EAPG Table'!$B$7:$B$666),0))))</f>
        <v/>
      </c>
      <c r="I60" s="222" t="str">
        <f>IF($F60="", "", INDEX('EAPG Table'!$D:$D, MATCH(1*$F60, 'EAPG Table'!$B:$B, 0)))</f>
        <v/>
      </c>
      <c r="J60" s="149"/>
      <c r="K60" s="223" t="str">
        <f>IF(""=$F60,"",TRIM(INDEX('EAPG Table'!$F:$F,MATCH(1*$F60,'EAPG Table'!$B:$B,0))))</f>
        <v/>
      </c>
      <c r="L60" s="200"/>
      <c r="M60" s="222" t="str">
        <f t="shared" si="6"/>
        <v/>
      </c>
      <c r="N60" s="222" t="str">
        <f t="shared" si="0"/>
        <v/>
      </c>
      <c r="O60" s="224" t="str">
        <f t="shared" si="7"/>
        <v/>
      </c>
      <c r="P60" s="224" t="str">
        <f>IF(""=$F60,"",IF("00450"=$F60,0&lt;COUNTIFS($H:$H,"&gt;="&amp;$H60,$D:$D,$D60,$F:$F,$F60,$C:$C,"EAPG")-COUNTIFS($H60:$H$520,$H60,$D60:$D$520,$D60,$F60:$F$520,$F60,$C60:$C$520,"EAPG"),FALSE))</f>
        <v/>
      </c>
      <c r="Q60" s="224" t="str">
        <f t="shared" si="1"/>
        <v/>
      </c>
      <c r="R60" s="225" t="str">
        <f t="shared" si="8"/>
        <v/>
      </c>
      <c r="S60" s="172"/>
      <c r="T60" s="226" t="str">
        <f t="shared" si="2"/>
        <v/>
      </c>
      <c r="U60" s="227" t="str">
        <f>IF($F60="","",MAX(0.25,IF(AND("2"=$I60,1&lt;COUNTIF($I:$I,2)),0.5^(COUNTIFS($I:$I,"2",$D:$D,$D60,$H:$H,"&gt;="&amp;$H60)-COUNTIFS($I60:$I$520,"2",$D60:$D$520,$D60,$H60:$H$520,$H60)),1)))</f>
        <v/>
      </c>
      <c r="V60" s="227" t="str">
        <f>IF($F60="","",MAX(0.25,IF(AND("Yes"=$N60,1&lt;COUNTIFS($N:$N,"Yes",$D:$D,$D60,$F:$F,$F60,$C:$C,"EAPG")),0.5^(COUNTIFS($N:$N,"Yes",$H:$H,"&gt;="&amp;$H60,$D:$D,$D60,$F:$F,$F60,$C:$C,"EAPG")-COUNTIFS($N60:$N$520,"Yes",$H60:$H$520,$H60,$D60:$D$520,$D60,$F60:$F$520,$F60,$C60:$C$520,"EAPG")),1)))</f>
        <v/>
      </c>
      <c r="W60" s="228" t="str">
        <f t="shared" si="3"/>
        <v/>
      </c>
      <c r="X60" s="172"/>
      <c r="Y60" s="229" t="str">
        <f t="shared" si="4"/>
        <v/>
      </c>
      <c r="Z60" s="230" t="str">
        <f t="shared" si="9"/>
        <v/>
      </c>
      <c r="AA60" s="231" t="str">
        <f t="shared" si="5"/>
        <v/>
      </c>
    </row>
    <row r="61" spans="2:27" ht="15" x14ac:dyDescent="0.25">
      <c r="B61" s="200">
        <f t="shared" si="10"/>
        <v>41</v>
      </c>
      <c r="C61" s="148"/>
      <c r="D61" s="232"/>
      <c r="E61" s="202"/>
      <c r="F61" s="203"/>
      <c r="G61" s="202" t="str">
        <f t="array" ref="G61">IF($F61="","",INDEX('EAPG Table'!$C$7:$C$666,MATCH(_xlfn.NUMBERVALUE('Interactive EAPG Calculator'!$F61),_xlfn.NUMBERVALUE('EAPG Table'!$B$7:$B$666),0)))</f>
        <v/>
      </c>
      <c r="H61" s="204" t="str">
        <f t="array" ref="H61">IF($F61="","",IF("EAPG"&lt;&gt;C61,0,INDEX('EAPG Table'!$I$7:$I$666,MATCH(_xlfn.NUMBERVALUE($F61),_xlfn.NUMBERVALUE('EAPG Table'!$B$7:$B$666),0))))</f>
        <v/>
      </c>
      <c r="I61" s="172" t="str">
        <f>IF($F61="", "", INDEX('EAPG Table'!$D:$D, MATCH(1*$F61, 'EAPG Table'!$B:$B, 0)))</f>
        <v/>
      </c>
      <c r="J61" s="148"/>
      <c r="K61" s="205" t="str">
        <f>IF(""=$F61,"",TRIM(INDEX('EAPG Table'!$F:$F,MATCH(1*$F61,'EAPG Table'!$B:$B,0))))</f>
        <v/>
      </c>
      <c r="L61" s="200"/>
      <c r="M61" s="172" t="str">
        <f t="shared" si="6"/>
        <v/>
      </c>
      <c r="N61" s="172" t="str">
        <f t="shared" si="0"/>
        <v/>
      </c>
      <c r="O61" s="207" t="str">
        <f t="shared" si="7"/>
        <v/>
      </c>
      <c r="P61" s="207" t="str">
        <f>IF(""=$F61,"",IF("00450"=$F61,0&lt;COUNTIFS($H:$H,"&gt;="&amp;$H61,$D:$D,$D61,$F:$F,$F61,$C:$C,"EAPG")-COUNTIFS($H61:$H$520,$H61,$D61:$D$520,$D61,$F61:$F$520,$F61,$C61:$C$520,"EAPG"),FALSE))</f>
        <v/>
      </c>
      <c r="Q61" s="207" t="str">
        <f t="shared" si="1"/>
        <v/>
      </c>
      <c r="R61" s="208" t="str">
        <f t="shared" si="8"/>
        <v/>
      </c>
      <c r="S61" s="172"/>
      <c r="T61" s="215" t="str">
        <f t="shared" si="2"/>
        <v/>
      </c>
      <c r="U61" s="216" t="str">
        <f>IF($F61="","",MAX(0.25,IF(AND("2"=$I61,1&lt;COUNTIF($I:$I,2)),0.5^(COUNTIFS($I:$I,"2",$D:$D,$D61,$H:$H,"&gt;="&amp;$H61)-COUNTIFS($I61:$I$520,"2",$D61:$D$520,$D61,$H61:$H$520,$H61)),1)))</f>
        <v/>
      </c>
      <c r="V61" s="216" t="str">
        <f>IF($F61="","",MAX(0.25,IF(AND("Yes"=$N61,1&lt;COUNTIFS($N:$N,"Yes",$D:$D,$D61,$F:$F,$F61,$C:$C,"EAPG")),0.5^(COUNTIFS($N:$N,"Yes",$H:$H,"&gt;="&amp;$H61,$D:$D,$D61,$F:$F,$F61,$C:$C,"EAPG")-COUNTIFS($N61:$N$520,"Yes",$H61:$H$520,$H61,$D61:$D$520,$D61,$F61:$F$520,$F61,$C61:$C$520,"EAPG")),1)))</f>
        <v/>
      </c>
      <c r="W61" s="210" t="str">
        <f t="shared" si="3"/>
        <v/>
      </c>
      <c r="X61" s="172"/>
      <c r="Y61" s="211" t="str">
        <f t="shared" si="4"/>
        <v/>
      </c>
      <c r="Z61" s="212" t="str">
        <f t="shared" si="9"/>
        <v/>
      </c>
      <c r="AA61" s="213" t="str">
        <f t="shared" si="5"/>
        <v/>
      </c>
    </row>
    <row r="62" spans="2:27" ht="15" x14ac:dyDescent="0.25">
      <c r="B62" s="200">
        <f t="shared" si="10"/>
        <v>42</v>
      </c>
      <c r="C62" s="148"/>
      <c r="D62" s="232"/>
      <c r="E62" s="202"/>
      <c r="F62" s="203"/>
      <c r="G62" s="202" t="str">
        <f t="array" ref="G62">IF($F62="","",INDEX('EAPG Table'!$C$7:$C$666,MATCH(_xlfn.NUMBERVALUE('Interactive EAPG Calculator'!$F62),_xlfn.NUMBERVALUE('EAPG Table'!$B$7:$B$666),0)))</f>
        <v/>
      </c>
      <c r="H62" s="204" t="str">
        <f t="array" ref="H62">IF($F62="","",IF("EAPG"&lt;&gt;C62,0,INDEX('EAPG Table'!$I$7:$I$666,MATCH(_xlfn.NUMBERVALUE($F62),_xlfn.NUMBERVALUE('EAPG Table'!$B$7:$B$666),0))))</f>
        <v/>
      </c>
      <c r="I62" s="172" t="str">
        <f>IF($F62="", "", INDEX('EAPG Table'!$D:$D, MATCH(1*$F62, 'EAPG Table'!$B:$B, 0)))</f>
        <v/>
      </c>
      <c r="J62" s="148"/>
      <c r="K62" s="205" t="str">
        <f>IF(""=$F62,"",TRIM(INDEX('EAPG Table'!$F:$F,MATCH(1*$F62,'EAPG Table'!$B:$B,0))))</f>
        <v/>
      </c>
      <c r="L62" s="200"/>
      <c r="M62" s="172" t="str">
        <f t="shared" si="6"/>
        <v/>
      </c>
      <c r="N62" s="172" t="str">
        <f t="shared" si="0"/>
        <v/>
      </c>
      <c r="O62" s="207" t="str">
        <f t="shared" si="7"/>
        <v/>
      </c>
      <c r="P62" s="207" t="str">
        <f>IF(""=$F62,"",IF("00450"=$F62,0&lt;COUNTIFS($H:$H,"&gt;="&amp;$H62,$D:$D,$D62,$F:$F,$F62,$C:$C,"EAPG")-COUNTIFS($H62:$H$520,$H62,$D62:$D$520,$D62,$F62:$F$520,$F62,$C62:$C$520,"EAPG"),FALSE))</f>
        <v/>
      </c>
      <c r="Q62" s="207" t="str">
        <f t="shared" si="1"/>
        <v/>
      </c>
      <c r="R62" s="208" t="str">
        <f t="shared" si="8"/>
        <v/>
      </c>
      <c r="S62" s="172"/>
      <c r="T62" s="215" t="str">
        <f t="shared" si="2"/>
        <v/>
      </c>
      <c r="U62" s="216" t="str">
        <f>IF($F62="","",MAX(0.25,IF(AND("2"=$I62,1&lt;COUNTIF($I:$I,2)),0.5^(COUNTIFS($I:$I,"2",$D:$D,$D62,$H:$H,"&gt;="&amp;$H62)-COUNTIFS($I62:$I$520,"2",$D62:$D$520,$D62,$H62:$H$520,$H62)),1)))</f>
        <v/>
      </c>
      <c r="V62" s="216" t="str">
        <f>IF($F62="","",MAX(0.25,IF(AND("Yes"=$N62,1&lt;COUNTIFS($N:$N,"Yes",$D:$D,$D62,$F:$F,$F62,$C:$C,"EAPG")),0.5^(COUNTIFS($N:$N,"Yes",$H:$H,"&gt;="&amp;$H62,$D:$D,$D62,$F:$F,$F62,$C:$C,"EAPG")-COUNTIFS($N62:$N$520,"Yes",$H62:$H$520,$H62,$D62:$D$520,$D62,$F62:$F$520,$F62,$C62:$C$520,"EAPG")),1)))</f>
        <v/>
      </c>
      <c r="W62" s="210" t="str">
        <f t="shared" si="3"/>
        <v/>
      </c>
      <c r="X62" s="172"/>
      <c r="Y62" s="211" t="str">
        <f t="shared" si="4"/>
        <v/>
      </c>
      <c r="Z62" s="212" t="str">
        <f t="shared" si="9"/>
        <v/>
      </c>
      <c r="AA62" s="213" t="str">
        <f t="shared" si="5"/>
        <v/>
      </c>
    </row>
    <row r="63" spans="2:27" ht="15" x14ac:dyDescent="0.25">
      <c r="B63" s="200">
        <f t="shared" si="10"/>
        <v>43</v>
      </c>
      <c r="C63" s="148"/>
      <c r="D63" s="232"/>
      <c r="E63" s="202"/>
      <c r="F63" s="203"/>
      <c r="G63" s="202" t="str">
        <f t="array" ref="G63">IF($F63="","",INDEX('EAPG Table'!$C$7:$C$666,MATCH(_xlfn.NUMBERVALUE('Interactive EAPG Calculator'!$F63),_xlfn.NUMBERVALUE('EAPG Table'!$B$7:$B$666),0)))</f>
        <v/>
      </c>
      <c r="H63" s="204" t="str">
        <f t="array" ref="H63">IF($F63="","",IF("EAPG"&lt;&gt;C63,0,INDEX('EAPG Table'!$I$7:$I$666,MATCH(_xlfn.NUMBERVALUE($F63),_xlfn.NUMBERVALUE('EAPG Table'!$B$7:$B$666),0))))</f>
        <v/>
      </c>
      <c r="I63" s="172" t="str">
        <f>IF($F63="", "", INDEX('EAPG Table'!$D:$D, MATCH(1*$F63, 'EAPG Table'!$B:$B, 0)))</f>
        <v/>
      </c>
      <c r="J63" s="148"/>
      <c r="K63" s="205" t="str">
        <f>IF(""=$F63,"",TRIM(INDEX('EAPG Table'!$F:$F,MATCH(1*$F63,'EAPG Table'!$B:$B,0))))</f>
        <v/>
      </c>
      <c r="L63" s="200"/>
      <c r="M63" s="172" t="str">
        <f t="shared" si="6"/>
        <v/>
      </c>
      <c r="N63" s="172" t="str">
        <f t="shared" si="0"/>
        <v/>
      </c>
      <c r="O63" s="207" t="str">
        <f t="shared" si="7"/>
        <v/>
      </c>
      <c r="P63" s="207" t="str">
        <f>IF(""=$F63,"",IF("00450"=$F63,0&lt;COUNTIFS($H:$H,"&gt;="&amp;$H63,$D:$D,$D63,$F:$F,$F63,$C:$C,"EAPG")-COUNTIFS($H63:$H$520,$H63,$D63:$D$520,$D63,$F63:$F$520,$F63,$C63:$C$520,"EAPG"),FALSE))</f>
        <v/>
      </c>
      <c r="Q63" s="207" t="str">
        <f t="shared" si="1"/>
        <v/>
      </c>
      <c r="R63" s="208" t="str">
        <f t="shared" si="8"/>
        <v/>
      </c>
      <c r="S63" s="172"/>
      <c r="T63" s="215" t="str">
        <f t="shared" si="2"/>
        <v/>
      </c>
      <c r="U63" s="216" t="str">
        <f>IF($F63="","",MAX(0.25,IF(AND("2"=$I63,1&lt;COUNTIF($I:$I,2)),0.5^(COUNTIFS($I:$I,"2",$D:$D,$D63,$H:$H,"&gt;="&amp;$H63)-COUNTIFS($I63:$I$520,"2",$D63:$D$520,$D63,$H63:$H$520,$H63)),1)))</f>
        <v/>
      </c>
      <c r="V63" s="216" t="str">
        <f>IF($F63="","",MAX(0.25,IF(AND("Yes"=$N63,1&lt;COUNTIFS($N:$N,"Yes",$D:$D,$D63,$F:$F,$F63,$C:$C,"EAPG")),0.5^(COUNTIFS($N:$N,"Yes",$H:$H,"&gt;="&amp;$H63,$D:$D,$D63,$F:$F,$F63,$C:$C,"EAPG")-COUNTIFS($N63:$N$520,"Yes",$H63:$H$520,$H63,$D63:$D$520,$D63,$F63:$F$520,$F63,$C63:$C$520,"EAPG")),1)))</f>
        <v/>
      </c>
      <c r="W63" s="210" t="str">
        <f t="shared" si="3"/>
        <v/>
      </c>
      <c r="X63" s="172"/>
      <c r="Y63" s="211" t="str">
        <f t="shared" si="4"/>
        <v/>
      </c>
      <c r="Z63" s="212" t="str">
        <f t="shared" si="9"/>
        <v/>
      </c>
      <c r="AA63" s="213" t="str">
        <f t="shared" si="5"/>
        <v/>
      </c>
    </row>
    <row r="64" spans="2:27" ht="15" x14ac:dyDescent="0.25">
      <c r="B64" s="200">
        <f t="shared" si="10"/>
        <v>44</v>
      </c>
      <c r="C64" s="148"/>
      <c r="D64" s="232"/>
      <c r="E64" s="202"/>
      <c r="F64" s="203"/>
      <c r="G64" s="202" t="str">
        <f t="array" ref="G64">IF($F64="","",INDEX('EAPG Table'!$C$7:$C$666,MATCH(_xlfn.NUMBERVALUE('Interactive EAPG Calculator'!$F64),_xlfn.NUMBERVALUE('EAPG Table'!$B$7:$B$666),0)))</f>
        <v/>
      </c>
      <c r="H64" s="204" t="str">
        <f t="array" ref="H64">IF($F64="","",IF("EAPG"&lt;&gt;C64,0,INDEX('EAPG Table'!$I$7:$I$666,MATCH(_xlfn.NUMBERVALUE($F64),_xlfn.NUMBERVALUE('EAPG Table'!$B$7:$B$666),0))))</f>
        <v/>
      </c>
      <c r="I64" s="172" t="str">
        <f>IF($F64="", "", INDEX('EAPG Table'!$D:$D, MATCH(1*$F64, 'EAPG Table'!$B:$B, 0)))</f>
        <v/>
      </c>
      <c r="J64" s="148"/>
      <c r="K64" s="205" t="str">
        <f>IF(""=$F64,"",TRIM(INDEX('EAPG Table'!$F:$F,MATCH(1*$F64,'EAPG Table'!$B:$B,0))))</f>
        <v/>
      </c>
      <c r="L64" s="200"/>
      <c r="M64" s="172" t="str">
        <f t="shared" si="6"/>
        <v/>
      </c>
      <c r="N64" s="172" t="str">
        <f t="shared" si="0"/>
        <v/>
      </c>
      <c r="O64" s="207" t="str">
        <f t="shared" si="7"/>
        <v/>
      </c>
      <c r="P64" s="207" t="str">
        <f>IF(""=$F64,"",IF("00450"=$F64,0&lt;COUNTIFS($H:$H,"&gt;="&amp;$H64,$D:$D,$D64,$F:$F,$F64,$C:$C,"EAPG")-COUNTIFS($H64:$H$520,$H64,$D64:$D$520,$D64,$F64:$F$520,$F64,$C64:$C$520,"EAPG"),FALSE))</f>
        <v/>
      </c>
      <c r="Q64" s="207" t="str">
        <f t="shared" si="1"/>
        <v/>
      </c>
      <c r="R64" s="208" t="str">
        <f t="shared" si="8"/>
        <v/>
      </c>
      <c r="S64" s="172"/>
      <c r="T64" s="215" t="str">
        <f t="shared" si="2"/>
        <v/>
      </c>
      <c r="U64" s="216" t="str">
        <f>IF($F64="","",MAX(0.25,IF(AND("2"=$I64,1&lt;COUNTIF($I:$I,2)),0.5^(COUNTIFS($I:$I,"2",$D:$D,$D64,$H:$H,"&gt;="&amp;$H64)-COUNTIFS($I64:$I$520,"2",$D64:$D$520,$D64,$H64:$H$520,$H64)),1)))</f>
        <v/>
      </c>
      <c r="V64" s="216" t="str">
        <f>IF($F64="","",MAX(0.25,IF(AND("Yes"=$N64,1&lt;COUNTIFS($N:$N,"Yes",$D:$D,$D64,$F:$F,$F64,$C:$C,"EAPG")),0.5^(COUNTIFS($N:$N,"Yes",$H:$H,"&gt;="&amp;$H64,$D:$D,$D64,$F:$F,$F64,$C:$C,"EAPG")-COUNTIFS($N64:$N$520,"Yes",$H64:$H$520,$H64,$D64:$D$520,$D64,$F64:$F$520,$F64,$C64:$C$520,"EAPG")),1)))</f>
        <v/>
      </c>
      <c r="W64" s="210" t="str">
        <f t="shared" si="3"/>
        <v/>
      </c>
      <c r="X64" s="172"/>
      <c r="Y64" s="211" t="str">
        <f t="shared" si="4"/>
        <v/>
      </c>
      <c r="Z64" s="212" t="str">
        <f t="shared" si="9"/>
        <v/>
      </c>
      <c r="AA64" s="213" t="str">
        <f t="shared" si="5"/>
        <v/>
      </c>
    </row>
    <row r="65" spans="2:27" ht="15" x14ac:dyDescent="0.25">
      <c r="B65" s="217">
        <f t="shared" si="10"/>
        <v>45</v>
      </c>
      <c r="C65" s="149"/>
      <c r="D65" s="233"/>
      <c r="E65" s="219"/>
      <c r="F65" s="220"/>
      <c r="G65" s="219" t="str">
        <f t="array" ref="G65">IF($F65="","",INDEX('EAPG Table'!$C$7:$C$666,MATCH(_xlfn.NUMBERVALUE('Interactive EAPG Calculator'!$F65),_xlfn.NUMBERVALUE('EAPG Table'!$B$7:$B$666),0)))</f>
        <v/>
      </c>
      <c r="H65" s="221" t="str">
        <f t="array" ref="H65">IF($F65="","",IF("EAPG"&lt;&gt;C65,0,INDEX('EAPG Table'!$I$7:$I$666,MATCH(_xlfn.NUMBERVALUE($F65),_xlfn.NUMBERVALUE('EAPG Table'!$B$7:$B$666),0))))</f>
        <v/>
      </c>
      <c r="I65" s="222" t="str">
        <f>IF($F65="", "", INDEX('EAPG Table'!$D:$D, MATCH(1*$F65, 'EAPG Table'!$B:$B, 0)))</f>
        <v/>
      </c>
      <c r="J65" s="149"/>
      <c r="K65" s="223" t="str">
        <f>IF(""=$F65,"",TRIM(INDEX('EAPG Table'!$F:$F,MATCH(1*$F65,'EAPG Table'!$B:$B,0))))</f>
        <v/>
      </c>
      <c r="L65" s="200"/>
      <c r="M65" s="222" t="str">
        <f t="shared" si="6"/>
        <v/>
      </c>
      <c r="N65" s="222" t="str">
        <f t="shared" si="0"/>
        <v/>
      </c>
      <c r="O65" s="224" t="str">
        <f t="shared" si="7"/>
        <v/>
      </c>
      <c r="P65" s="224" t="str">
        <f>IF(""=$F65,"",IF("00450"=$F65,0&lt;COUNTIFS($H:$H,"&gt;="&amp;$H65,$D:$D,$D65,$F:$F,$F65,$C:$C,"EAPG")-COUNTIFS($H65:$H$520,$H65,$D65:$D$520,$D65,$F65:$F$520,$F65,$C65:$C$520,"EAPG"),FALSE))</f>
        <v/>
      </c>
      <c r="Q65" s="224" t="str">
        <f t="shared" si="1"/>
        <v/>
      </c>
      <c r="R65" s="225" t="str">
        <f t="shared" si="8"/>
        <v/>
      </c>
      <c r="S65" s="172"/>
      <c r="T65" s="226" t="str">
        <f t="shared" si="2"/>
        <v/>
      </c>
      <c r="U65" s="227" t="str">
        <f>IF($F65="","",MAX(0.25,IF(AND("2"=$I65,1&lt;COUNTIF($I:$I,2)),0.5^(COUNTIFS($I:$I,"2",$D:$D,$D65,$H:$H,"&gt;="&amp;$H65)-COUNTIFS($I65:$I$520,"2",$D65:$D$520,$D65,$H65:$H$520,$H65)),1)))</f>
        <v/>
      </c>
      <c r="V65" s="227" t="str">
        <f>IF($F65="","",MAX(0.25,IF(AND("Yes"=$N65,1&lt;COUNTIFS($N:$N,"Yes",$D:$D,$D65,$F:$F,$F65,$C:$C,"EAPG")),0.5^(COUNTIFS($N:$N,"Yes",$H:$H,"&gt;="&amp;$H65,$D:$D,$D65,$F:$F,$F65,$C:$C,"EAPG")-COUNTIFS($N65:$N$520,"Yes",$H65:$H$520,$H65,$D65:$D$520,$D65,$F65:$F$520,$F65,$C65:$C$520,"EAPG")),1)))</f>
        <v/>
      </c>
      <c r="W65" s="228" t="str">
        <f t="shared" si="3"/>
        <v/>
      </c>
      <c r="X65" s="172"/>
      <c r="Y65" s="229" t="str">
        <f t="shared" si="4"/>
        <v/>
      </c>
      <c r="Z65" s="230" t="str">
        <f t="shared" si="9"/>
        <v/>
      </c>
      <c r="AA65" s="231" t="str">
        <f t="shared" si="5"/>
        <v/>
      </c>
    </row>
    <row r="66" spans="2:27" ht="15" x14ac:dyDescent="0.25">
      <c r="B66" s="200">
        <f t="shared" si="10"/>
        <v>46</v>
      </c>
      <c r="C66" s="148"/>
      <c r="D66" s="232"/>
      <c r="E66" s="202"/>
      <c r="F66" s="203"/>
      <c r="G66" s="202" t="str">
        <f t="array" ref="G66">IF($F66="","",INDEX('EAPG Table'!$C$7:$C$666,MATCH(_xlfn.NUMBERVALUE('Interactive EAPG Calculator'!$F66),_xlfn.NUMBERVALUE('EAPG Table'!$B$7:$B$666),0)))</f>
        <v/>
      </c>
      <c r="H66" s="204" t="str">
        <f t="array" ref="H66">IF($F66="","",IF("EAPG"&lt;&gt;C66,0,INDEX('EAPG Table'!$I$7:$I$666,MATCH(_xlfn.NUMBERVALUE($F66),_xlfn.NUMBERVALUE('EAPG Table'!$B$7:$B$666),0))))</f>
        <v/>
      </c>
      <c r="I66" s="172" t="str">
        <f>IF($F66="", "", INDEX('EAPG Table'!$D:$D, MATCH(1*$F66, 'EAPG Table'!$B:$B, 0)))</f>
        <v/>
      </c>
      <c r="J66" s="148"/>
      <c r="K66" s="205" t="str">
        <f>IF(""=$F66,"",TRIM(INDEX('EAPG Table'!$F:$F,MATCH(1*$F66,'EAPG Table'!$B:$B,0))))</f>
        <v/>
      </c>
      <c r="L66" s="200"/>
      <c r="M66" s="172" t="str">
        <f t="shared" si="6"/>
        <v/>
      </c>
      <c r="N66" s="172" t="str">
        <f t="shared" si="0"/>
        <v/>
      </c>
      <c r="O66" s="207" t="str">
        <f t="shared" si="7"/>
        <v/>
      </c>
      <c r="P66" s="207" t="str">
        <f>IF(""=$F66,"",IF("00450"=$F66,0&lt;COUNTIFS($H:$H,"&gt;="&amp;$H66,$D:$D,$D66,$F:$F,$F66,$C:$C,"EAPG")-COUNTIFS($H66:$H$520,$H66,$D66:$D$520,$D66,$F66:$F$520,$F66,$C66:$C$520,"EAPG"),FALSE))</f>
        <v/>
      </c>
      <c r="Q66" s="207" t="str">
        <f t="shared" si="1"/>
        <v/>
      </c>
      <c r="R66" s="208" t="str">
        <f t="shared" si="8"/>
        <v/>
      </c>
      <c r="S66" s="172"/>
      <c r="T66" s="215" t="str">
        <f t="shared" si="2"/>
        <v/>
      </c>
      <c r="U66" s="216" t="str">
        <f>IF($F66="","",MAX(0.25,IF(AND("2"=$I66,1&lt;COUNTIF($I:$I,2)),0.5^(COUNTIFS($I:$I,"2",$D:$D,$D66,$H:$H,"&gt;="&amp;$H66)-COUNTIFS($I66:$I$520,"2",$D66:$D$520,$D66,$H66:$H$520,$H66)),1)))</f>
        <v/>
      </c>
      <c r="V66" s="216" t="str">
        <f>IF($F66="","",MAX(0.25,IF(AND("Yes"=$N66,1&lt;COUNTIFS($N:$N,"Yes",$D:$D,$D66,$F:$F,$F66,$C:$C,"EAPG")),0.5^(COUNTIFS($N:$N,"Yes",$H:$H,"&gt;="&amp;$H66,$D:$D,$D66,$F:$F,$F66,$C:$C,"EAPG")-COUNTIFS($N66:$N$520,"Yes",$H66:$H$520,$H66,$D66:$D$520,$D66,$F66:$F$520,$F66,$C66:$C$520,"EAPG")),1)))</f>
        <v/>
      </c>
      <c r="W66" s="210" t="str">
        <f t="shared" si="3"/>
        <v/>
      </c>
      <c r="X66" s="172"/>
      <c r="Y66" s="211" t="str">
        <f t="shared" si="4"/>
        <v/>
      </c>
      <c r="Z66" s="212" t="str">
        <f t="shared" si="9"/>
        <v/>
      </c>
      <c r="AA66" s="213" t="str">
        <f t="shared" si="5"/>
        <v/>
      </c>
    </row>
    <row r="67" spans="2:27" ht="15" x14ac:dyDescent="0.25">
      <c r="B67" s="200">
        <f t="shared" si="10"/>
        <v>47</v>
      </c>
      <c r="C67" s="148"/>
      <c r="D67" s="232"/>
      <c r="E67" s="202"/>
      <c r="F67" s="203"/>
      <c r="G67" s="202" t="str">
        <f t="array" ref="G67">IF($F67="","",INDEX('EAPG Table'!$C$7:$C$666,MATCH(_xlfn.NUMBERVALUE('Interactive EAPG Calculator'!$F67),_xlfn.NUMBERVALUE('EAPG Table'!$B$7:$B$666),0)))</f>
        <v/>
      </c>
      <c r="H67" s="204" t="str">
        <f t="array" ref="H67">IF($F67="","",IF("EAPG"&lt;&gt;C67,0,INDEX('EAPG Table'!$I$7:$I$666,MATCH(_xlfn.NUMBERVALUE($F67),_xlfn.NUMBERVALUE('EAPG Table'!$B$7:$B$666),0))))</f>
        <v/>
      </c>
      <c r="I67" s="172" t="str">
        <f>IF($F67="", "", INDEX('EAPG Table'!$D:$D, MATCH(1*$F67, 'EAPG Table'!$B:$B, 0)))</f>
        <v/>
      </c>
      <c r="J67" s="148"/>
      <c r="K67" s="205" t="str">
        <f>IF(""=$F67,"",TRIM(INDEX('EAPG Table'!$F:$F,MATCH(1*$F67,'EAPG Table'!$B:$B,0))))</f>
        <v/>
      </c>
      <c r="L67" s="200"/>
      <c r="M67" s="172" t="str">
        <f t="shared" si="6"/>
        <v/>
      </c>
      <c r="N67" s="172" t="str">
        <f t="shared" si="0"/>
        <v/>
      </c>
      <c r="O67" s="207" t="str">
        <f t="shared" si="7"/>
        <v/>
      </c>
      <c r="P67" s="207" t="str">
        <f>IF(""=$F67,"",IF("00450"=$F67,0&lt;COUNTIFS($H:$H,"&gt;="&amp;$H67,$D:$D,$D67,$F:$F,$F67,$C:$C,"EAPG")-COUNTIFS($H67:$H$520,$H67,$D67:$D$520,$D67,$F67:$F$520,$F67,$C67:$C$520,"EAPG"),FALSE))</f>
        <v/>
      </c>
      <c r="Q67" s="207" t="str">
        <f t="shared" si="1"/>
        <v/>
      </c>
      <c r="R67" s="208" t="str">
        <f t="shared" si="8"/>
        <v/>
      </c>
      <c r="S67" s="172"/>
      <c r="T67" s="215" t="str">
        <f t="shared" si="2"/>
        <v/>
      </c>
      <c r="U67" s="216" t="str">
        <f>IF($F67="","",MAX(0.25,IF(AND("2"=$I67,1&lt;COUNTIF($I:$I,2)),0.5^(COUNTIFS($I:$I,"2",$D:$D,$D67,$H:$H,"&gt;="&amp;$H67)-COUNTIFS($I67:$I$520,"2",$D67:$D$520,$D67,$H67:$H$520,$H67)),1)))</f>
        <v/>
      </c>
      <c r="V67" s="216" t="str">
        <f>IF($F67="","",MAX(0.25,IF(AND("Yes"=$N67,1&lt;COUNTIFS($N:$N,"Yes",$D:$D,$D67,$F:$F,$F67,$C:$C,"EAPG")),0.5^(COUNTIFS($N:$N,"Yes",$H:$H,"&gt;="&amp;$H67,$D:$D,$D67,$F:$F,$F67,$C:$C,"EAPG")-COUNTIFS($N67:$N$520,"Yes",$H67:$H$520,$H67,$D67:$D$520,$D67,$F67:$F$520,$F67,$C67:$C$520,"EAPG")),1)))</f>
        <v/>
      </c>
      <c r="W67" s="210" t="str">
        <f t="shared" si="3"/>
        <v/>
      </c>
      <c r="X67" s="172"/>
      <c r="Y67" s="211" t="str">
        <f t="shared" si="4"/>
        <v/>
      </c>
      <c r="Z67" s="212" t="str">
        <f t="shared" si="9"/>
        <v/>
      </c>
      <c r="AA67" s="213" t="str">
        <f t="shared" si="5"/>
        <v/>
      </c>
    </row>
    <row r="68" spans="2:27" ht="15" x14ac:dyDescent="0.25">
      <c r="B68" s="200">
        <f t="shared" si="10"/>
        <v>48</v>
      </c>
      <c r="C68" s="148"/>
      <c r="D68" s="232"/>
      <c r="E68" s="202"/>
      <c r="F68" s="203"/>
      <c r="G68" s="202" t="str">
        <f t="array" ref="G68">IF($F68="","",INDEX('EAPG Table'!$C$7:$C$666,MATCH(_xlfn.NUMBERVALUE('Interactive EAPG Calculator'!$F68),_xlfn.NUMBERVALUE('EAPG Table'!$B$7:$B$666),0)))</f>
        <v/>
      </c>
      <c r="H68" s="204" t="str">
        <f t="array" ref="H68">IF($F68="","",IF("EAPG"&lt;&gt;C68,0,INDEX('EAPG Table'!$I$7:$I$666,MATCH(_xlfn.NUMBERVALUE($F68),_xlfn.NUMBERVALUE('EAPG Table'!$B$7:$B$666),0))))</f>
        <v/>
      </c>
      <c r="I68" s="172" t="str">
        <f>IF($F68="", "", INDEX('EAPG Table'!$D:$D, MATCH(1*$F68, 'EAPG Table'!$B:$B, 0)))</f>
        <v/>
      </c>
      <c r="J68" s="148"/>
      <c r="K68" s="205" t="str">
        <f>IF(""=$F68,"",TRIM(INDEX('EAPG Table'!$F:$F,MATCH(1*$F68,'EAPG Table'!$B:$B,0))))</f>
        <v/>
      </c>
      <c r="L68" s="200"/>
      <c r="M68" s="172" t="str">
        <f t="shared" si="6"/>
        <v/>
      </c>
      <c r="N68" s="172" t="str">
        <f t="shared" si="0"/>
        <v/>
      </c>
      <c r="O68" s="207" t="str">
        <f t="shared" si="7"/>
        <v/>
      </c>
      <c r="P68" s="207" t="str">
        <f>IF(""=$F68,"",IF("00450"=$F68,0&lt;COUNTIFS($H:$H,"&gt;="&amp;$H68,$D:$D,$D68,$F:$F,$F68,$C:$C,"EAPG")-COUNTIFS($H68:$H$520,$H68,$D68:$D$520,$D68,$F68:$F$520,$F68,$C68:$C$520,"EAPG"),FALSE))</f>
        <v/>
      </c>
      <c r="Q68" s="207" t="str">
        <f t="shared" si="1"/>
        <v/>
      </c>
      <c r="R68" s="208" t="str">
        <f t="shared" si="8"/>
        <v/>
      </c>
      <c r="S68" s="172"/>
      <c r="T68" s="215" t="str">
        <f t="shared" si="2"/>
        <v/>
      </c>
      <c r="U68" s="216" t="str">
        <f>IF($F68="","",MAX(0.25,IF(AND("2"=$I68,1&lt;COUNTIF($I:$I,2)),0.5^(COUNTIFS($I:$I,"2",$D:$D,$D68,$H:$H,"&gt;="&amp;$H68)-COUNTIFS($I68:$I$520,"2",$D68:$D$520,$D68,$H68:$H$520,$H68)),1)))</f>
        <v/>
      </c>
      <c r="V68" s="216" t="str">
        <f>IF($F68="","",MAX(0.25,IF(AND("Yes"=$N68,1&lt;COUNTIFS($N:$N,"Yes",$D:$D,$D68,$F:$F,$F68,$C:$C,"EAPG")),0.5^(COUNTIFS($N:$N,"Yes",$H:$H,"&gt;="&amp;$H68,$D:$D,$D68,$F:$F,$F68,$C:$C,"EAPG")-COUNTIFS($N68:$N$520,"Yes",$H68:$H$520,$H68,$D68:$D$520,$D68,$F68:$F$520,$F68,$C68:$C$520,"EAPG")),1)))</f>
        <v/>
      </c>
      <c r="W68" s="210" t="str">
        <f t="shared" si="3"/>
        <v/>
      </c>
      <c r="X68" s="172"/>
      <c r="Y68" s="211" t="str">
        <f t="shared" si="4"/>
        <v/>
      </c>
      <c r="Z68" s="212" t="str">
        <f t="shared" si="9"/>
        <v/>
      </c>
      <c r="AA68" s="213" t="str">
        <f t="shared" si="5"/>
        <v/>
      </c>
    </row>
    <row r="69" spans="2:27" ht="15" x14ac:dyDescent="0.25">
      <c r="B69" s="200">
        <f t="shared" si="10"/>
        <v>49</v>
      </c>
      <c r="C69" s="148"/>
      <c r="D69" s="232"/>
      <c r="E69" s="202"/>
      <c r="F69" s="203"/>
      <c r="G69" s="202" t="str">
        <f t="array" ref="G69">IF($F69="","",INDEX('EAPG Table'!$C$7:$C$666,MATCH(_xlfn.NUMBERVALUE('Interactive EAPG Calculator'!$F69),_xlfn.NUMBERVALUE('EAPG Table'!$B$7:$B$666),0)))</f>
        <v/>
      </c>
      <c r="H69" s="204" t="str">
        <f t="array" ref="H69">IF($F69="","",IF("EAPG"&lt;&gt;C69,0,INDEX('EAPG Table'!$I$7:$I$666,MATCH(_xlfn.NUMBERVALUE($F69),_xlfn.NUMBERVALUE('EAPG Table'!$B$7:$B$666),0))))</f>
        <v/>
      </c>
      <c r="I69" s="172" t="str">
        <f>IF($F69="", "", INDEX('EAPG Table'!$D:$D, MATCH(1*$F69, 'EAPG Table'!$B:$B, 0)))</f>
        <v/>
      </c>
      <c r="J69" s="148"/>
      <c r="K69" s="205" t="str">
        <f>IF(""=$F69,"",TRIM(INDEX('EAPG Table'!$F:$F,MATCH(1*$F69,'EAPG Table'!$B:$B,0))))</f>
        <v/>
      </c>
      <c r="L69" s="200"/>
      <c r="M69" s="172" t="str">
        <f t="shared" si="6"/>
        <v/>
      </c>
      <c r="N69" s="172" t="str">
        <f t="shared" si="0"/>
        <v/>
      </c>
      <c r="O69" s="207" t="str">
        <f t="shared" si="7"/>
        <v/>
      </c>
      <c r="P69" s="207" t="str">
        <f>IF(""=$F69,"",IF("00450"=$F69,0&lt;COUNTIFS($H:$H,"&gt;="&amp;$H69,$D:$D,$D69,$F:$F,$F69,$C:$C,"EAPG")-COUNTIFS($H69:$H$520,$H69,$D69:$D$520,$D69,$F69:$F$520,$F69,$C69:$C$520,"EAPG"),FALSE))</f>
        <v/>
      </c>
      <c r="Q69" s="207" t="str">
        <f t="shared" si="1"/>
        <v/>
      </c>
      <c r="R69" s="208" t="str">
        <f t="shared" si="8"/>
        <v/>
      </c>
      <c r="S69" s="172"/>
      <c r="T69" s="215" t="str">
        <f t="shared" si="2"/>
        <v/>
      </c>
      <c r="U69" s="216" t="str">
        <f>IF($F69="","",MAX(0.25,IF(AND("2"=$I69,1&lt;COUNTIF($I:$I,2)),0.5^(COUNTIFS($I:$I,"2",$D:$D,$D69,$H:$H,"&gt;="&amp;$H69)-COUNTIFS($I69:$I$520,"2",$D69:$D$520,$D69,$H69:$H$520,$H69)),1)))</f>
        <v/>
      </c>
      <c r="V69" s="216" t="str">
        <f>IF($F69="","",MAX(0.25,IF(AND("Yes"=$N69,1&lt;COUNTIFS($N:$N,"Yes",$D:$D,$D69,$F:$F,$F69,$C:$C,"EAPG")),0.5^(COUNTIFS($N:$N,"Yes",$H:$H,"&gt;="&amp;$H69,$D:$D,$D69,$F:$F,$F69,$C:$C,"EAPG")-COUNTIFS($N69:$N$520,"Yes",$H69:$H$520,$H69,$D69:$D$520,$D69,$F69:$F$520,$F69,$C69:$C$520,"EAPG")),1)))</f>
        <v/>
      </c>
      <c r="W69" s="210" t="str">
        <f t="shared" si="3"/>
        <v/>
      </c>
      <c r="X69" s="172"/>
      <c r="Y69" s="211" t="str">
        <f t="shared" si="4"/>
        <v/>
      </c>
      <c r="Z69" s="212" t="str">
        <f t="shared" si="9"/>
        <v/>
      </c>
      <c r="AA69" s="213" t="str">
        <f t="shared" si="5"/>
        <v/>
      </c>
    </row>
    <row r="70" spans="2:27" ht="15" x14ac:dyDescent="0.25">
      <c r="B70" s="217">
        <f t="shared" si="10"/>
        <v>50</v>
      </c>
      <c r="C70" s="149"/>
      <c r="D70" s="233"/>
      <c r="E70" s="219"/>
      <c r="F70" s="220"/>
      <c r="G70" s="219" t="str">
        <f t="array" ref="G70">IF($F70="","",INDEX('EAPG Table'!$C$7:$C$666,MATCH(_xlfn.NUMBERVALUE('Interactive EAPG Calculator'!$F70),_xlfn.NUMBERVALUE('EAPG Table'!$B$7:$B$666),0)))</f>
        <v/>
      </c>
      <c r="H70" s="221" t="str">
        <f t="array" ref="H70">IF($F70="","",IF("EAPG"&lt;&gt;C70,0,INDEX('EAPG Table'!$I$7:$I$666,MATCH(_xlfn.NUMBERVALUE($F70),_xlfn.NUMBERVALUE('EAPG Table'!$B$7:$B$666),0))))</f>
        <v/>
      </c>
      <c r="I70" s="222" t="str">
        <f>IF($F70="", "", INDEX('EAPG Table'!$D:$D, MATCH(1*$F70, 'EAPG Table'!$B:$B, 0)))</f>
        <v/>
      </c>
      <c r="J70" s="149"/>
      <c r="K70" s="223" t="str">
        <f>IF(""=$F70,"",TRIM(INDEX('EAPG Table'!$F:$F,MATCH(1*$F70,'EAPG Table'!$B:$B,0))))</f>
        <v/>
      </c>
      <c r="L70" s="200"/>
      <c r="M70" s="222" t="str">
        <f t="shared" si="6"/>
        <v/>
      </c>
      <c r="N70" s="222" t="str">
        <f t="shared" si="0"/>
        <v/>
      </c>
      <c r="O70" s="224" t="str">
        <f t="shared" si="7"/>
        <v/>
      </c>
      <c r="P70" s="224" t="str">
        <f>IF(""=$F70,"",IF("00450"=$F70,0&lt;COUNTIFS($H:$H,"&gt;="&amp;$H70,$D:$D,$D70,$F:$F,$F70,$C:$C,"EAPG")-COUNTIFS($H70:$H$520,$H70,$D70:$D$520,$D70,$F70:$F$520,$F70,$C70:$C$520,"EAPG"),FALSE))</f>
        <v/>
      </c>
      <c r="Q70" s="224" t="str">
        <f t="shared" si="1"/>
        <v/>
      </c>
      <c r="R70" s="225" t="str">
        <f t="shared" si="8"/>
        <v/>
      </c>
      <c r="S70" s="172"/>
      <c r="T70" s="226" t="str">
        <f t="shared" si="2"/>
        <v/>
      </c>
      <c r="U70" s="227" t="str">
        <f>IF($F70="","",MAX(0.25,IF(AND("2"=$I70,1&lt;COUNTIF($I:$I,2)),0.5^(COUNTIFS($I:$I,"2",$D:$D,$D70,$H:$H,"&gt;="&amp;$H70)-COUNTIFS($I70:$I$520,"2",$D70:$D$520,$D70,$H70:$H$520,$H70)),1)))</f>
        <v/>
      </c>
      <c r="V70" s="227" t="str">
        <f>IF($F70="","",MAX(0.25,IF(AND("Yes"=$N70,1&lt;COUNTIFS($N:$N,"Yes",$D:$D,$D70,$F:$F,$F70,$C:$C,"EAPG")),0.5^(COUNTIFS($N:$N,"Yes",$H:$H,"&gt;="&amp;$H70,$D:$D,$D70,$F:$F,$F70,$C:$C,"EAPG")-COUNTIFS($N70:$N$520,"Yes",$H70:$H$520,$H70,$D70:$D$520,$D70,$F70:$F$520,$F70,$C70:$C$520,"EAPG")),1)))</f>
        <v/>
      </c>
      <c r="W70" s="228" t="str">
        <f t="shared" si="3"/>
        <v/>
      </c>
      <c r="X70" s="172"/>
      <c r="Y70" s="229" t="str">
        <f t="shared" si="4"/>
        <v/>
      </c>
      <c r="Z70" s="230" t="str">
        <f t="shared" si="9"/>
        <v/>
      </c>
      <c r="AA70" s="231" t="str">
        <f t="shared" si="5"/>
        <v/>
      </c>
    </row>
    <row r="71" spans="2:27" ht="15" x14ac:dyDescent="0.25">
      <c r="B71" s="200">
        <f t="shared" si="10"/>
        <v>51</v>
      </c>
      <c r="C71" s="148"/>
      <c r="D71" s="232"/>
      <c r="E71" s="202"/>
      <c r="F71" s="203"/>
      <c r="G71" s="202" t="str">
        <f t="array" ref="G71">IF($F71="","",INDEX('EAPG Table'!$C$7:$C$666,MATCH(_xlfn.NUMBERVALUE('Interactive EAPG Calculator'!$F71),_xlfn.NUMBERVALUE('EAPG Table'!$B$7:$B$666),0)))</f>
        <v/>
      </c>
      <c r="H71" s="204" t="str">
        <f t="array" ref="H71">IF($F71="","",IF("EAPG"&lt;&gt;C71,0,INDEX('EAPG Table'!$I$7:$I$666,MATCH(_xlfn.NUMBERVALUE($F71),_xlfn.NUMBERVALUE('EAPG Table'!$B$7:$B$666),0))))</f>
        <v/>
      </c>
      <c r="I71" s="172" t="str">
        <f>IF($F71="", "", INDEX('EAPG Table'!$D:$D, MATCH(1*$F71, 'EAPG Table'!$B:$B, 0)))</f>
        <v/>
      </c>
      <c r="J71" s="148"/>
      <c r="K71" s="205" t="str">
        <f>IF(""=$F71,"",TRIM(INDEX('EAPG Table'!$F:$F,MATCH(1*$F71,'EAPG Table'!$B:$B,0))))</f>
        <v/>
      </c>
      <c r="L71" s="200"/>
      <c r="M71" s="172" t="str">
        <f t="shared" si="6"/>
        <v/>
      </c>
      <c r="N71" s="172" t="str">
        <f t="shared" si="0"/>
        <v/>
      </c>
      <c r="O71" s="207" t="str">
        <f t="shared" si="7"/>
        <v/>
      </c>
      <c r="P71" s="207" t="str">
        <f>IF(""=$F71,"",IF("00450"=$F71,0&lt;COUNTIFS($H:$H,"&gt;="&amp;$H71,$D:$D,$D71,$F:$F,$F71,$C:$C,"EAPG")-COUNTIFS($H71:$H$520,$H71,$D71:$D$520,$D71,$F71:$F$520,$F71,$C71:$C$520,"EAPG"),FALSE))</f>
        <v/>
      </c>
      <c r="Q71" s="207" t="str">
        <f t="shared" si="1"/>
        <v/>
      </c>
      <c r="R71" s="208" t="str">
        <f t="shared" si="8"/>
        <v/>
      </c>
      <c r="S71" s="172"/>
      <c r="T71" s="215" t="str">
        <f t="shared" si="2"/>
        <v/>
      </c>
      <c r="U71" s="216" t="str">
        <f>IF($F71="","",MAX(0.25,IF(AND("2"=$I71,1&lt;COUNTIF($I:$I,2)),0.5^(COUNTIFS($I:$I,"2",$D:$D,$D71,$H:$H,"&gt;="&amp;$H71)-COUNTIFS($I71:$I$520,"2",$D71:$D$520,$D71,$H71:$H$520,$H71)),1)))</f>
        <v/>
      </c>
      <c r="V71" s="216" t="str">
        <f>IF($F71="","",MAX(0.25,IF(AND("Yes"=$N71,1&lt;COUNTIFS($N:$N,"Yes",$D:$D,$D71,$F:$F,$F71,$C:$C,"EAPG")),0.5^(COUNTIFS($N:$N,"Yes",$H:$H,"&gt;="&amp;$H71,$D:$D,$D71,$F:$F,$F71,$C:$C,"EAPG")-COUNTIFS($N71:$N$520,"Yes",$H71:$H$520,$H71,$D71:$D$520,$D71,$F71:$F$520,$F71,$C71:$C$520,"EAPG")),1)))</f>
        <v/>
      </c>
      <c r="W71" s="210" t="str">
        <f t="shared" si="3"/>
        <v/>
      </c>
      <c r="X71" s="172"/>
      <c r="Y71" s="211" t="str">
        <f t="shared" si="4"/>
        <v/>
      </c>
      <c r="Z71" s="212" t="str">
        <f t="shared" si="9"/>
        <v/>
      </c>
      <c r="AA71" s="213" t="str">
        <f t="shared" si="5"/>
        <v/>
      </c>
    </row>
    <row r="72" spans="2:27" ht="15" x14ac:dyDescent="0.25">
      <c r="B72" s="200">
        <f t="shared" si="10"/>
        <v>52</v>
      </c>
      <c r="C72" s="148"/>
      <c r="D72" s="232"/>
      <c r="E72" s="202"/>
      <c r="F72" s="203"/>
      <c r="G72" s="202" t="str">
        <f t="array" ref="G72">IF($F72="","",INDEX('EAPG Table'!$C$7:$C$666,MATCH(_xlfn.NUMBERVALUE('Interactive EAPG Calculator'!$F72),_xlfn.NUMBERVALUE('EAPG Table'!$B$7:$B$666),0)))</f>
        <v/>
      </c>
      <c r="H72" s="204" t="str">
        <f t="array" ref="H72">IF($F72="","",IF("EAPG"&lt;&gt;C72,0,INDEX('EAPG Table'!$I$7:$I$666,MATCH(_xlfn.NUMBERVALUE($F72),_xlfn.NUMBERVALUE('EAPG Table'!$B$7:$B$666),0))))</f>
        <v/>
      </c>
      <c r="I72" s="172" t="str">
        <f>IF($F72="", "", INDEX('EAPG Table'!$D:$D, MATCH(1*$F72, 'EAPG Table'!$B:$B, 0)))</f>
        <v/>
      </c>
      <c r="J72" s="148"/>
      <c r="K72" s="205" t="str">
        <f>IF(""=$F72,"",TRIM(INDEX('EAPG Table'!$F:$F,MATCH(1*$F72,'EAPG Table'!$B:$B,0))))</f>
        <v/>
      </c>
      <c r="L72" s="200"/>
      <c r="M72" s="172" t="str">
        <f t="shared" si="6"/>
        <v/>
      </c>
      <c r="N72" s="172" t="str">
        <f t="shared" si="0"/>
        <v/>
      </c>
      <c r="O72" s="207" t="str">
        <f t="shared" si="7"/>
        <v/>
      </c>
      <c r="P72" s="207" t="str">
        <f>IF(""=$F72,"",IF("00450"=$F72,0&lt;COUNTIFS($H:$H,"&gt;="&amp;$H72,$D:$D,$D72,$F:$F,$F72,$C:$C,"EAPG")-COUNTIFS($H72:$H$520,$H72,$D72:$D$520,$D72,$F72:$F$520,$F72,$C72:$C$520,"EAPG"),FALSE))</f>
        <v/>
      </c>
      <c r="Q72" s="207" t="str">
        <f t="shared" si="1"/>
        <v/>
      </c>
      <c r="R72" s="208" t="str">
        <f t="shared" si="8"/>
        <v/>
      </c>
      <c r="S72" s="172"/>
      <c r="T72" s="215" t="str">
        <f t="shared" si="2"/>
        <v/>
      </c>
      <c r="U72" s="216" t="str">
        <f>IF($F72="","",MAX(0.25,IF(AND("2"=$I72,1&lt;COUNTIF($I:$I,2)),0.5^(COUNTIFS($I:$I,"2",$D:$D,$D72,$H:$H,"&gt;="&amp;$H72)-COUNTIFS($I72:$I$520,"2",$D72:$D$520,$D72,$H72:$H$520,$H72)),1)))</f>
        <v/>
      </c>
      <c r="V72" s="216" t="str">
        <f>IF($F72="","",MAX(0.25,IF(AND("Yes"=$N72,1&lt;COUNTIFS($N:$N,"Yes",$D:$D,$D72,$F:$F,$F72,$C:$C,"EAPG")),0.5^(COUNTIFS($N:$N,"Yes",$H:$H,"&gt;="&amp;$H72,$D:$D,$D72,$F:$F,$F72,$C:$C,"EAPG")-COUNTIFS($N72:$N$520,"Yes",$H72:$H$520,$H72,$D72:$D$520,$D72,$F72:$F$520,$F72,$C72:$C$520,"EAPG")),1)))</f>
        <v/>
      </c>
      <c r="W72" s="210" t="str">
        <f t="shared" si="3"/>
        <v/>
      </c>
      <c r="X72" s="172"/>
      <c r="Y72" s="211" t="str">
        <f t="shared" si="4"/>
        <v/>
      </c>
      <c r="Z72" s="212" t="str">
        <f t="shared" si="9"/>
        <v/>
      </c>
      <c r="AA72" s="213" t="str">
        <f t="shared" si="5"/>
        <v/>
      </c>
    </row>
    <row r="73" spans="2:27" ht="15" x14ac:dyDescent="0.25">
      <c r="B73" s="200">
        <f t="shared" si="10"/>
        <v>53</v>
      </c>
      <c r="C73" s="148"/>
      <c r="D73" s="232"/>
      <c r="E73" s="202"/>
      <c r="F73" s="203"/>
      <c r="G73" s="202" t="str">
        <f t="array" ref="G73">IF($F73="","",INDEX('EAPG Table'!$C$7:$C$666,MATCH(_xlfn.NUMBERVALUE('Interactive EAPG Calculator'!$F73),_xlfn.NUMBERVALUE('EAPG Table'!$B$7:$B$666),0)))</f>
        <v/>
      </c>
      <c r="H73" s="204" t="str">
        <f t="array" ref="H73">IF($F73="","",IF("EAPG"&lt;&gt;C73,0,INDEX('EAPG Table'!$I$7:$I$666,MATCH(_xlfn.NUMBERVALUE($F73),_xlfn.NUMBERVALUE('EAPG Table'!$B$7:$B$666),0))))</f>
        <v/>
      </c>
      <c r="I73" s="172" t="str">
        <f>IF($F73="", "", INDEX('EAPG Table'!$D:$D, MATCH(1*$F73, 'EAPG Table'!$B:$B, 0)))</f>
        <v/>
      </c>
      <c r="J73" s="148"/>
      <c r="K73" s="205" t="str">
        <f>IF(""=$F73,"",TRIM(INDEX('EAPG Table'!$F:$F,MATCH(1*$F73,'EAPG Table'!$B:$B,0))))</f>
        <v/>
      </c>
      <c r="L73" s="200"/>
      <c r="M73" s="172" t="str">
        <f t="shared" si="6"/>
        <v/>
      </c>
      <c r="N73" s="172" t="str">
        <f t="shared" si="0"/>
        <v/>
      </c>
      <c r="O73" s="207" t="str">
        <f t="shared" si="7"/>
        <v/>
      </c>
      <c r="P73" s="207" t="str">
        <f>IF(""=$F73,"",IF("00450"=$F73,0&lt;COUNTIFS($H:$H,"&gt;="&amp;$H73,$D:$D,$D73,$F:$F,$F73,$C:$C,"EAPG")-COUNTIFS($H73:$H$520,$H73,$D73:$D$520,$D73,$F73:$F$520,$F73,$C73:$C$520,"EAPG"),FALSE))</f>
        <v/>
      </c>
      <c r="Q73" s="207" t="str">
        <f t="shared" si="1"/>
        <v/>
      </c>
      <c r="R73" s="208" t="str">
        <f t="shared" si="8"/>
        <v/>
      </c>
      <c r="S73" s="172"/>
      <c r="T73" s="215" t="str">
        <f t="shared" si="2"/>
        <v/>
      </c>
      <c r="U73" s="216" t="str">
        <f>IF($F73="","",MAX(0.25,IF(AND("2"=$I73,1&lt;COUNTIF($I:$I,2)),0.5^(COUNTIFS($I:$I,"2",$D:$D,$D73,$H:$H,"&gt;="&amp;$H73)-COUNTIFS($I73:$I$520,"2",$D73:$D$520,$D73,$H73:$H$520,$H73)),1)))</f>
        <v/>
      </c>
      <c r="V73" s="216" t="str">
        <f>IF($F73="","",MAX(0.25,IF(AND("Yes"=$N73,1&lt;COUNTIFS($N:$N,"Yes",$D:$D,$D73,$F:$F,$F73,$C:$C,"EAPG")),0.5^(COUNTIFS($N:$N,"Yes",$H:$H,"&gt;="&amp;$H73,$D:$D,$D73,$F:$F,$F73,$C:$C,"EAPG")-COUNTIFS($N73:$N$520,"Yes",$H73:$H$520,$H73,$D73:$D$520,$D73,$F73:$F$520,$F73,$C73:$C$520,"EAPG")),1)))</f>
        <v/>
      </c>
      <c r="W73" s="210" t="str">
        <f t="shared" si="3"/>
        <v/>
      </c>
      <c r="X73" s="172"/>
      <c r="Y73" s="211" t="str">
        <f t="shared" si="4"/>
        <v/>
      </c>
      <c r="Z73" s="212" t="str">
        <f t="shared" si="9"/>
        <v/>
      </c>
      <c r="AA73" s="213" t="str">
        <f t="shared" si="5"/>
        <v/>
      </c>
    </row>
    <row r="74" spans="2:27" ht="15" x14ac:dyDescent="0.25">
      <c r="B74" s="200">
        <f t="shared" si="10"/>
        <v>54</v>
      </c>
      <c r="C74" s="148"/>
      <c r="D74" s="232"/>
      <c r="E74" s="202"/>
      <c r="F74" s="203"/>
      <c r="G74" s="202" t="str">
        <f t="array" ref="G74">IF($F74="","",INDEX('EAPG Table'!$C$7:$C$666,MATCH(_xlfn.NUMBERVALUE('Interactive EAPG Calculator'!$F74),_xlfn.NUMBERVALUE('EAPG Table'!$B$7:$B$666),0)))</f>
        <v/>
      </c>
      <c r="H74" s="204" t="str">
        <f t="array" ref="H74">IF($F74="","",IF("EAPG"&lt;&gt;C74,0,INDEX('EAPG Table'!$I$7:$I$666,MATCH(_xlfn.NUMBERVALUE($F74),_xlfn.NUMBERVALUE('EAPG Table'!$B$7:$B$666),0))))</f>
        <v/>
      </c>
      <c r="I74" s="172" t="str">
        <f>IF($F74="", "", INDEX('EAPG Table'!$D:$D, MATCH(1*$F74, 'EAPG Table'!$B:$B, 0)))</f>
        <v/>
      </c>
      <c r="J74" s="148"/>
      <c r="K74" s="205" t="str">
        <f>IF(""=$F74,"",TRIM(INDEX('EAPG Table'!$F:$F,MATCH(1*$F74,'EAPG Table'!$B:$B,0))))</f>
        <v/>
      </c>
      <c r="L74" s="200"/>
      <c r="M74" s="172" t="str">
        <f t="shared" si="6"/>
        <v/>
      </c>
      <c r="N74" s="172" t="str">
        <f t="shared" si="0"/>
        <v/>
      </c>
      <c r="O74" s="207" t="str">
        <f t="shared" si="7"/>
        <v/>
      </c>
      <c r="P74" s="207" t="str">
        <f>IF(""=$F74,"",IF("00450"=$F74,0&lt;COUNTIFS($H:$H,"&gt;="&amp;$H74,$D:$D,$D74,$F:$F,$F74,$C:$C,"EAPG")-COUNTIFS($H74:$H$520,$H74,$D74:$D$520,$D74,$F74:$F$520,$F74,$C74:$C$520,"EAPG"),FALSE))</f>
        <v/>
      </c>
      <c r="Q74" s="207" t="str">
        <f t="shared" si="1"/>
        <v/>
      </c>
      <c r="R74" s="208" t="str">
        <f t="shared" si="8"/>
        <v/>
      </c>
      <c r="S74" s="172"/>
      <c r="T74" s="215" t="str">
        <f t="shared" si="2"/>
        <v/>
      </c>
      <c r="U74" s="216" t="str">
        <f>IF($F74="","",MAX(0.25,IF(AND("2"=$I74,1&lt;COUNTIF($I:$I,2)),0.5^(COUNTIFS($I:$I,"2",$D:$D,$D74,$H:$H,"&gt;="&amp;$H74)-COUNTIFS($I74:$I$520,"2",$D74:$D$520,$D74,$H74:$H$520,$H74)),1)))</f>
        <v/>
      </c>
      <c r="V74" s="216" t="str">
        <f>IF($F74="","",MAX(0.25,IF(AND("Yes"=$N74,1&lt;COUNTIFS($N:$N,"Yes",$D:$D,$D74,$F:$F,$F74,$C:$C,"EAPG")),0.5^(COUNTIFS($N:$N,"Yes",$H:$H,"&gt;="&amp;$H74,$D:$D,$D74,$F:$F,$F74,$C:$C,"EAPG")-COUNTIFS($N74:$N$520,"Yes",$H74:$H$520,$H74,$D74:$D$520,$D74,$F74:$F$520,$F74,$C74:$C$520,"EAPG")),1)))</f>
        <v/>
      </c>
      <c r="W74" s="210" t="str">
        <f t="shared" si="3"/>
        <v/>
      </c>
      <c r="X74" s="172"/>
      <c r="Y74" s="211" t="str">
        <f t="shared" si="4"/>
        <v/>
      </c>
      <c r="Z74" s="212" t="str">
        <f t="shared" si="9"/>
        <v/>
      </c>
      <c r="AA74" s="213" t="str">
        <f t="shared" si="5"/>
        <v/>
      </c>
    </row>
    <row r="75" spans="2:27" ht="15" x14ac:dyDescent="0.25">
      <c r="B75" s="217">
        <f t="shared" si="10"/>
        <v>55</v>
      </c>
      <c r="C75" s="149"/>
      <c r="D75" s="233"/>
      <c r="E75" s="219"/>
      <c r="F75" s="220"/>
      <c r="G75" s="219" t="str">
        <f t="array" ref="G75">IF($F75="","",INDEX('EAPG Table'!$C$7:$C$666,MATCH(_xlfn.NUMBERVALUE('Interactive EAPG Calculator'!$F75),_xlfn.NUMBERVALUE('EAPG Table'!$B$7:$B$666),0)))</f>
        <v/>
      </c>
      <c r="H75" s="221" t="str">
        <f t="array" ref="H75">IF($F75="","",IF("EAPG"&lt;&gt;C75,0,INDEX('EAPG Table'!$I$7:$I$666,MATCH(_xlfn.NUMBERVALUE($F75),_xlfn.NUMBERVALUE('EAPG Table'!$B$7:$B$666),0))))</f>
        <v/>
      </c>
      <c r="I75" s="222" t="str">
        <f>IF($F75="", "", INDEX('EAPG Table'!$D:$D, MATCH(1*$F75, 'EAPG Table'!$B:$B, 0)))</f>
        <v/>
      </c>
      <c r="J75" s="149"/>
      <c r="K75" s="223" t="str">
        <f>IF(""=$F75,"",TRIM(INDEX('EAPG Table'!$F:$F,MATCH(1*$F75,'EAPG Table'!$B:$B,0))))</f>
        <v/>
      </c>
      <c r="L75" s="200"/>
      <c r="M75" s="222" t="str">
        <f t="shared" si="6"/>
        <v/>
      </c>
      <c r="N75" s="222" t="str">
        <f t="shared" si="0"/>
        <v/>
      </c>
      <c r="O75" s="224" t="str">
        <f t="shared" si="7"/>
        <v/>
      </c>
      <c r="P75" s="224" t="str">
        <f>IF(""=$F75,"",IF("00450"=$F75,0&lt;COUNTIFS($H:$H,"&gt;="&amp;$H75,$D:$D,$D75,$F:$F,$F75,$C:$C,"EAPG")-COUNTIFS($H75:$H$520,$H75,$D75:$D$520,$D75,$F75:$F$520,$F75,$C75:$C$520,"EAPG"),FALSE))</f>
        <v/>
      </c>
      <c r="Q75" s="224" t="str">
        <f t="shared" si="1"/>
        <v/>
      </c>
      <c r="R75" s="225" t="str">
        <f t="shared" si="8"/>
        <v/>
      </c>
      <c r="S75" s="172"/>
      <c r="T75" s="226" t="str">
        <f t="shared" si="2"/>
        <v/>
      </c>
      <c r="U75" s="227" t="str">
        <f>IF($F75="","",MAX(0.25,IF(AND("2"=$I75,1&lt;COUNTIF($I:$I,2)),0.5^(COUNTIFS($I:$I,"2",$D:$D,$D75,$H:$H,"&gt;="&amp;$H75)-COUNTIFS($I75:$I$520,"2",$D75:$D$520,$D75,$H75:$H$520,$H75)),1)))</f>
        <v/>
      </c>
      <c r="V75" s="227" t="str">
        <f>IF($F75="","",MAX(0.25,IF(AND("Yes"=$N75,1&lt;COUNTIFS($N:$N,"Yes",$D:$D,$D75,$F:$F,$F75,$C:$C,"EAPG")),0.5^(COUNTIFS($N:$N,"Yes",$H:$H,"&gt;="&amp;$H75,$D:$D,$D75,$F:$F,$F75,$C:$C,"EAPG")-COUNTIFS($N75:$N$520,"Yes",$H75:$H$520,$H75,$D75:$D$520,$D75,$F75:$F$520,$F75,$C75:$C$520,"EAPG")),1)))</f>
        <v/>
      </c>
      <c r="W75" s="228" t="str">
        <f t="shared" si="3"/>
        <v/>
      </c>
      <c r="X75" s="172"/>
      <c r="Y75" s="229" t="str">
        <f t="shared" si="4"/>
        <v/>
      </c>
      <c r="Z75" s="230" t="str">
        <f t="shared" si="9"/>
        <v/>
      </c>
      <c r="AA75" s="231" t="str">
        <f t="shared" si="5"/>
        <v/>
      </c>
    </row>
    <row r="76" spans="2:27" ht="15" x14ac:dyDescent="0.25">
      <c r="B76" s="200">
        <f t="shared" si="10"/>
        <v>56</v>
      </c>
      <c r="C76" s="148"/>
      <c r="D76" s="232"/>
      <c r="E76" s="202"/>
      <c r="F76" s="203"/>
      <c r="G76" s="202" t="str">
        <f t="array" ref="G76">IF($F76="","",INDEX('EAPG Table'!$C$7:$C$666,MATCH(_xlfn.NUMBERVALUE('Interactive EAPG Calculator'!$F76),_xlfn.NUMBERVALUE('EAPG Table'!$B$7:$B$666),0)))</f>
        <v/>
      </c>
      <c r="H76" s="204" t="str">
        <f t="array" ref="H76">IF($F76="","",IF("EAPG"&lt;&gt;C76,0,INDEX('EAPG Table'!$I$7:$I$666,MATCH(_xlfn.NUMBERVALUE($F76),_xlfn.NUMBERVALUE('EAPG Table'!$B$7:$B$666),0))))</f>
        <v/>
      </c>
      <c r="I76" s="172" t="str">
        <f>IF($F76="", "", INDEX('EAPG Table'!$D:$D, MATCH(1*$F76, 'EAPG Table'!$B:$B, 0)))</f>
        <v/>
      </c>
      <c r="J76" s="148"/>
      <c r="K76" s="205" t="str">
        <f>IF(""=$F76,"",TRIM(INDEX('EAPG Table'!$F:$F,MATCH(1*$F76,'EAPG Table'!$B:$B,0))))</f>
        <v/>
      </c>
      <c r="L76" s="200"/>
      <c r="M76" s="172" t="str">
        <f t="shared" si="6"/>
        <v/>
      </c>
      <c r="N76" s="172" t="str">
        <f t="shared" si="0"/>
        <v/>
      </c>
      <c r="O76" s="207" t="str">
        <f t="shared" si="7"/>
        <v/>
      </c>
      <c r="P76" s="207" t="str">
        <f>IF(""=$F76,"",IF("00450"=$F76,0&lt;COUNTIFS($H:$H,"&gt;="&amp;$H76,$D:$D,$D76,$F:$F,$F76,$C:$C,"EAPG")-COUNTIFS($H76:$H$520,$H76,$D76:$D$520,$D76,$F76:$F$520,$F76,$C76:$C$520,"EAPG"),FALSE))</f>
        <v/>
      </c>
      <c r="Q76" s="207" t="str">
        <f t="shared" si="1"/>
        <v/>
      </c>
      <c r="R76" s="208" t="str">
        <f t="shared" si="8"/>
        <v/>
      </c>
      <c r="S76" s="172"/>
      <c r="T76" s="215" t="str">
        <f t="shared" si="2"/>
        <v/>
      </c>
      <c r="U76" s="216" t="str">
        <f>IF($F76="","",MAX(0.25,IF(AND("2"=$I76,1&lt;COUNTIF($I:$I,2)),0.5^(COUNTIFS($I:$I,"2",$D:$D,$D76,$H:$H,"&gt;="&amp;$H76)-COUNTIFS($I76:$I$520,"2",$D76:$D$520,$D76,$H76:$H$520,$H76)),1)))</f>
        <v/>
      </c>
      <c r="V76" s="216" t="str">
        <f>IF($F76="","",MAX(0.25,IF(AND("Yes"=$N76,1&lt;COUNTIFS($N:$N,"Yes",$D:$D,$D76,$F:$F,$F76,$C:$C,"EAPG")),0.5^(COUNTIFS($N:$N,"Yes",$H:$H,"&gt;="&amp;$H76,$D:$D,$D76,$F:$F,$F76,$C:$C,"EAPG")-COUNTIFS($N76:$N$520,"Yes",$H76:$H$520,$H76,$D76:$D$520,$D76,$F76:$F$520,$F76,$C76:$C$520,"EAPG")),1)))</f>
        <v/>
      </c>
      <c r="W76" s="210" t="str">
        <f t="shared" si="3"/>
        <v/>
      </c>
      <c r="X76" s="172"/>
      <c r="Y76" s="211" t="str">
        <f t="shared" si="4"/>
        <v/>
      </c>
      <c r="Z76" s="212" t="str">
        <f t="shared" si="9"/>
        <v/>
      </c>
      <c r="AA76" s="213" t="str">
        <f t="shared" si="5"/>
        <v/>
      </c>
    </row>
    <row r="77" spans="2:27" ht="15" x14ac:dyDescent="0.25">
      <c r="B77" s="200">
        <f t="shared" si="10"/>
        <v>57</v>
      </c>
      <c r="C77" s="148"/>
      <c r="D77" s="232"/>
      <c r="E77" s="202"/>
      <c r="F77" s="203"/>
      <c r="G77" s="202" t="str">
        <f t="array" ref="G77">IF($F77="","",INDEX('EAPG Table'!$C$7:$C$666,MATCH(_xlfn.NUMBERVALUE('Interactive EAPG Calculator'!$F77),_xlfn.NUMBERVALUE('EAPG Table'!$B$7:$B$666),0)))</f>
        <v/>
      </c>
      <c r="H77" s="204" t="str">
        <f t="array" ref="H77">IF($F77="","",IF("EAPG"&lt;&gt;C77,0,INDEX('EAPG Table'!$I$7:$I$666,MATCH(_xlfn.NUMBERVALUE($F77),_xlfn.NUMBERVALUE('EAPG Table'!$B$7:$B$666),0))))</f>
        <v/>
      </c>
      <c r="I77" s="172" t="str">
        <f>IF($F77="", "", INDEX('EAPG Table'!$D:$D, MATCH(1*$F77, 'EAPG Table'!$B:$B, 0)))</f>
        <v/>
      </c>
      <c r="J77" s="148"/>
      <c r="K77" s="205" t="str">
        <f>IF(""=$F77,"",TRIM(INDEX('EAPG Table'!$F:$F,MATCH(1*$F77,'EAPG Table'!$B:$B,0))))</f>
        <v/>
      </c>
      <c r="L77" s="200"/>
      <c r="M77" s="172" t="str">
        <f t="shared" si="6"/>
        <v/>
      </c>
      <c r="N77" s="172" t="str">
        <f t="shared" si="0"/>
        <v/>
      </c>
      <c r="O77" s="207" t="str">
        <f t="shared" si="7"/>
        <v/>
      </c>
      <c r="P77" s="207" t="str">
        <f>IF(""=$F77,"",IF("00450"=$F77,0&lt;COUNTIFS($H:$H,"&gt;="&amp;$H77,$D:$D,$D77,$F:$F,$F77,$C:$C,"EAPG")-COUNTIFS($H77:$H$520,$H77,$D77:$D$520,$D77,$F77:$F$520,$F77,$C77:$C$520,"EAPG"),FALSE))</f>
        <v/>
      </c>
      <c r="Q77" s="207" t="str">
        <f t="shared" si="1"/>
        <v/>
      </c>
      <c r="R77" s="208" t="str">
        <f t="shared" si="8"/>
        <v/>
      </c>
      <c r="S77" s="172"/>
      <c r="T77" s="215" t="str">
        <f t="shared" si="2"/>
        <v/>
      </c>
      <c r="U77" s="216" t="str">
        <f>IF($F77="","",MAX(0.25,IF(AND("2"=$I77,1&lt;COUNTIF($I:$I,2)),0.5^(COUNTIFS($I:$I,"2",$D:$D,$D77,$H:$H,"&gt;="&amp;$H77)-COUNTIFS($I77:$I$520,"2",$D77:$D$520,$D77,$H77:$H$520,$H77)),1)))</f>
        <v/>
      </c>
      <c r="V77" s="216" t="str">
        <f>IF($F77="","",MAX(0.25,IF(AND("Yes"=$N77,1&lt;COUNTIFS($N:$N,"Yes",$D:$D,$D77,$F:$F,$F77,$C:$C,"EAPG")),0.5^(COUNTIFS($N:$N,"Yes",$H:$H,"&gt;="&amp;$H77,$D:$D,$D77,$F:$F,$F77,$C:$C,"EAPG")-COUNTIFS($N77:$N$520,"Yes",$H77:$H$520,$H77,$D77:$D$520,$D77,$F77:$F$520,$F77,$C77:$C$520,"EAPG")),1)))</f>
        <v/>
      </c>
      <c r="W77" s="210" t="str">
        <f t="shared" si="3"/>
        <v/>
      </c>
      <c r="X77" s="172"/>
      <c r="Y77" s="211" t="str">
        <f t="shared" si="4"/>
        <v/>
      </c>
      <c r="Z77" s="212" t="str">
        <f t="shared" si="9"/>
        <v/>
      </c>
      <c r="AA77" s="213" t="str">
        <f t="shared" si="5"/>
        <v/>
      </c>
    </row>
    <row r="78" spans="2:27" ht="15" x14ac:dyDescent="0.25">
      <c r="B78" s="200">
        <f t="shared" si="10"/>
        <v>58</v>
      </c>
      <c r="C78" s="148"/>
      <c r="D78" s="232"/>
      <c r="E78" s="202"/>
      <c r="F78" s="203"/>
      <c r="G78" s="202" t="str">
        <f t="array" ref="G78">IF($F78="","",INDEX('EAPG Table'!$C$7:$C$666,MATCH(_xlfn.NUMBERVALUE('Interactive EAPG Calculator'!$F78),_xlfn.NUMBERVALUE('EAPG Table'!$B$7:$B$666),0)))</f>
        <v/>
      </c>
      <c r="H78" s="204" t="str">
        <f t="array" ref="H78">IF($F78="","",IF("EAPG"&lt;&gt;C78,0,INDEX('EAPG Table'!$I$7:$I$666,MATCH(_xlfn.NUMBERVALUE($F78),_xlfn.NUMBERVALUE('EAPG Table'!$B$7:$B$666),0))))</f>
        <v/>
      </c>
      <c r="I78" s="172" t="str">
        <f>IF($F78="", "", INDEX('EAPG Table'!$D:$D, MATCH(1*$F78, 'EAPG Table'!$B:$B, 0)))</f>
        <v/>
      </c>
      <c r="J78" s="148"/>
      <c r="K78" s="205" t="str">
        <f>IF(""=$F78,"",TRIM(INDEX('EAPG Table'!$F:$F,MATCH(1*$F78,'EAPG Table'!$B:$B,0))))</f>
        <v/>
      </c>
      <c r="L78" s="200"/>
      <c r="M78" s="172" t="str">
        <f t="shared" si="6"/>
        <v/>
      </c>
      <c r="N78" s="172" t="str">
        <f t="shared" si="0"/>
        <v/>
      </c>
      <c r="O78" s="207" t="str">
        <f t="shared" si="7"/>
        <v/>
      </c>
      <c r="P78" s="207" t="str">
        <f>IF(""=$F78,"",IF("00450"=$F78,0&lt;COUNTIFS($H:$H,"&gt;="&amp;$H78,$D:$D,$D78,$F:$F,$F78,$C:$C,"EAPG")-COUNTIFS($H78:$H$520,$H78,$D78:$D$520,$D78,$F78:$F$520,$F78,$C78:$C$520,"EAPG"),FALSE))</f>
        <v/>
      </c>
      <c r="Q78" s="207" t="str">
        <f t="shared" si="1"/>
        <v/>
      </c>
      <c r="R78" s="208" t="str">
        <f t="shared" si="8"/>
        <v/>
      </c>
      <c r="S78" s="172"/>
      <c r="T78" s="215" t="str">
        <f t="shared" si="2"/>
        <v/>
      </c>
      <c r="U78" s="216" t="str">
        <f>IF($F78="","",MAX(0.25,IF(AND("2"=$I78,1&lt;COUNTIF($I:$I,2)),0.5^(COUNTIFS($I:$I,"2",$D:$D,$D78,$H:$H,"&gt;="&amp;$H78)-COUNTIFS($I78:$I$520,"2",$D78:$D$520,$D78,$H78:$H$520,$H78)),1)))</f>
        <v/>
      </c>
      <c r="V78" s="216" t="str">
        <f>IF($F78="","",MAX(0.25,IF(AND("Yes"=$N78,1&lt;COUNTIFS($N:$N,"Yes",$D:$D,$D78,$F:$F,$F78,$C:$C,"EAPG")),0.5^(COUNTIFS($N:$N,"Yes",$H:$H,"&gt;="&amp;$H78,$D:$D,$D78,$F:$F,$F78,$C:$C,"EAPG")-COUNTIFS($N78:$N$520,"Yes",$H78:$H$520,$H78,$D78:$D$520,$D78,$F78:$F$520,$F78,$C78:$C$520,"EAPG")),1)))</f>
        <v/>
      </c>
      <c r="W78" s="210" t="str">
        <f t="shared" si="3"/>
        <v/>
      </c>
      <c r="X78" s="172"/>
      <c r="Y78" s="211" t="str">
        <f t="shared" si="4"/>
        <v/>
      </c>
      <c r="Z78" s="212" t="str">
        <f t="shared" si="9"/>
        <v/>
      </c>
      <c r="AA78" s="213" t="str">
        <f t="shared" si="5"/>
        <v/>
      </c>
    </row>
    <row r="79" spans="2:27" ht="15" x14ac:dyDescent="0.25">
      <c r="B79" s="200">
        <f t="shared" si="10"/>
        <v>59</v>
      </c>
      <c r="C79" s="148"/>
      <c r="D79" s="232"/>
      <c r="E79" s="202"/>
      <c r="F79" s="203"/>
      <c r="G79" s="202" t="str">
        <f t="array" ref="G79">IF($F79="","",INDEX('EAPG Table'!$C$7:$C$666,MATCH(_xlfn.NUMBERVALUE('Interactive EAPG Calculator'!$F79),_xlfn.NUMBERVALUE('EAPG Table'!$B$7:$B$666),0)))</f>
        <v/>
      </c>
      <c r="H79" s="204" t="str">
        <f t="array" ref="H79">IF($F79="","",IF("EAPG"&lt;&gt;C79,0,INDEX('EAPG Table'!$I$7:$I$666,MATCH(_xlfn.NUMBERVALUE($F79),_xlfn.NUMBERVALUE('EAPG Table'!$B$7:$B$666),0))))</f>
        <v/>
      </c>
      <c r="I79" s="172" t="str">
        <f>IF($F79="", "", INDEX('EAPG Table'!$D:$D, MATCH(1*$F79, 'EAPG Table'!$B:$B, 0)))</f>
        <v/>
      </c>
      <c r="J79" s="148"/>
      <c r="K79" s="205" t="str">
        <f>IF(""=$F79,"",TRIM(INDEX('EAPG Table'!$F:$F,MATCH(1*$F79,'EAPG Table'!$B:$B,0))))</f>
        <v/>
      </c>
      <c r="L79" s="200"/>
      <c r="M79" s="172" t="str">
        <f t="shared" si="6"/>
        <v/>
      </c>
      <c r="N79" s="172" t="str">
        <f t="shared" si="0"/>
        <v/>
      </c>
      <c r="O79" s="207" t="str">
        <f t="shared" si="7"/>
        <v/>
      </c>
      <c r="P79" s="207" t="str">
        <f>IF(""=$F79,"",IF("00450"=$F79,0&lt;COUNTIFS($H:$H,"&gt;="&amp;$H79,$D:$D,$D79,$F:$F,$F79,$C:$C,"EAPG")-COUNTIFS($H79:$H$520,$H79,$D79:$D$520,$D79,$F79:$F$520,$F79,$C79:$C$520,"EAPG"),FALSE))</f>
        <v/>
      </c>
      <c r="Q79" s="207" t="str">
        <f t="shared" si="1"/>
        <v/>
      </c>
      <c r="R79" s="208" t="str">
        <f t="shared" si="8"/>
        <v/>
      </c>
      <c r="S79" s="172"/>
      <c r="T79" s="215" t="str">
        <f t="shared" si="2"/>
        <v/>
      </c>
      <c r="U79" s="216" t="str">
        <f>IF($F79="","",MAX(0.25,IF(AND("2"=$I79,1&lt;COUNTIF($I:$I,2)),0.5^(COUNTIFS($I:$I,"2",$D:$D,$D79,$H:$H,"&gt;="&amp;$H79)-COUNTIFS($I79:$I$520,"2",$D79:$D$520,$D79,$H79:$H$520,$H79)),1)))</f>
        <v/>
      </c>
      <c r="V79" s="216" t="str">
        <f>IF($F79="","",MAX(0.25,IF(AND("Yes"=$N79,1&lt;COUNTIFS($N:$N,"Yes",$D:$D,$D79,$F:$F,$F79,$C:$C,"EAPG")),0.5^(COUNTIFS($N:$N,"Yes",$H:$H,"&gt;="&amp;$H79,$D:$D,$D79,$F:$F,$F79,$C:$C,"EAPG")-COUNTIFS($N79:$N$520,"Yes",$H79:$H$520,$H79,$D79:$D$520,$D79,$F79:$F$520,$F79,$C79:$C$520,"EAPG")),1)))</f>
        <v/>
      </c>
      <c r="W79" s="210" t="str">
        <f t="shared" si="3"/>
        <v/>
      </c>
      <c r="X79" s="172"/>
      <c r="Y79" s="211" t="str">
        <f t="shared" si="4"/>
        <v/>
      </c>
      <c r="Z79" s="212" t="str">
        <f t="shared" si="9"/>
        <v/>
      </c>
      <c r="AA79" s="213" t="str">
        <f t="shared" si="5"/>
        <v/>
      </c>
    </row>
    <row r="80" spans="2:27" ht="15" x14ac:dyDescent="0.25">
      <c r="B80" s="217">
        <f t="shared" si="10"/>
        <v>60</v>
      </c>
      <c r="C80" s="149"/>
      <c r="D80" s="233"/>
      <c r="E80" s="219"/>
      <c r="F80" s="220"/>
      <c r="G80" s="219" t="str">
        <f t="array" ref="G80">IF($F80="","",INDEX('EAPG Table'!$C$7:$C$666,MATCH(_xlfn.NUMBERVALUE('Interactive EAPG Calculator'!$F80),_xlfn.NUMBERVALUE('EAPG Table'!$B$7:$B$666),0)))</f>
        <v/>
      </c>
      <c r="H80" s="221" t="str">
        <f t="array" ref="H80">IF($F80="","",IF("EAPG"&lt;&gt;C80,0,INDEX('EAPG Table'!$I$7:$I$666,MATCH(_xlfn.NUMBERVALUE($F80),_xlfn.NUMBERVALUE('EAPG Table'!$B$7:$B$666),0))))</f>
        <v/>
      </c>
      <c r="I80" s="222" t="str">
        <f>IF($F80="", "", INDEX('EAPG Table'!$D:$D, MATCH(1*$F80, 'EAPG Table'!$B:$B, 0)))</f>
        <v/>
      </c>
      <c r="J80" s="149"/>
      <c r="K80" s="223" t="str">
        <f>IF(""=$F80,"",TRIM(INDEX('EAPG Table'!$F:$F,MATCH(1*$F80,'EAPG Table'!$B:$B,0))))</f>
        <v/>
      </c>
      <c r="L80" s="200"/>
      <c r="M80" s="222" t="str">
        <f t="shared" si="6"/>
        <v/>
      </c>
      <c r="N80" s="222" t="str">
        <f t="shared" si="0"/>
        <v/>
      </c>
      <c r="O80" s="224" t="str">
        <f t="shared" si="7"/>
        <v/>
      </c>
      <c r="P80" s="224" t="str">
        <f>IF(""=$F80,"",IF("00450"=$F80,0&lt;COUNTIFS($H:$H,"&gt;="&amp;$H80,$D:$D,$D80,$F:$F,$F80,$C:$C,"EAPG")-COUNTIFS($H80:$H$520,$H80,$D80:$D$520,$D80,$F80:$F$520,$F80,$C80:$C$520,"EAPG"),FALSE))</f>
        <v/>
      </c>
      <c r="Q80" s="224" t="str">
        <f t="shared" si="1"/>
        <v/>
      </c>
      <c r="R80" s="225" t="str">
        <f t="shared" si="8"/>
        <v/>
      </c>
      <c r="S80" s="172"/>
      <c r="T80" s="226" t="str">
        <f t="shared" si="2"/>
        <v/>
      </c>
      <c r="U80" s="227" t="str">
        <f>IF($F80="","",MAX(0.25,IF(AND("2"=$I80,1&lt;COUNTIF($I:$I,2)),0.5^(COUNTIFS($I:$I,"2",$D:$D,$D80,$H:$H,"&gt;="&amp;$H80)-COUNTIFS($I80:$I$520,"2",$D80:$D$520,$D80,$H80:$H$520,$H80)),1)))</f>
        <v/>
      </c>
      <c r="V80" s="227" t="str">
        <f>IF($F80="","",MAX(0.25,IF(AND("Yes"=$N80,1&lt;COUNTIFS($N:$N,"Yes",$D:$D,$D80,$F:$F,$F80,$C:$C,"EAPG")),0.5^(COUNTIFS($N:$N,"Yes",$H:$H,"&gt;="&amp;$H80,$D:$D,$D80,$F:$F,$F80,$C:$C,"EAPG")-COUNTIFS($N80:$N$520,"Yes",$H80:$H$520,$H80,$D80:$D$520,$D80,$F80:$F$520,$F80,$C80:$C$520,"EAPG")),1)))</f>
        <v/>
      </c>
      <c r="W80" s="228" t="str">
        <f t="shared" si="3"/>
        <v/>
      </c>
      <c r="X80" s="172"/>
      <c r="Y80" s="229" t="str">
        <f t="shared" si="4"/>
        <v/>
      </c>
      <c r="Z80" s="230" t="str">
        <f t="shared" si="9"/>
        <v/>
      </c>
      <c r="AA80" s="231" t="str">
        <f t="shared" si="5"/>
        <v/>
      </c>
    </row>
    <row r="81" spans="2:27" ht="15" x14ac:dyDescent="0.25">
      <c r="B81" s="200">
        <f t="shared" si="10"/>
        <v>61</v>
      </c>
      <c r="C81" s="148"/>
      <c r="D81" s="232"/>
      <c r="E81" s="202"/>
      <c r="F81" s="203"/>
      <c r="G81" s="202" t="str">
        <f t="array" ref="G81">IF($F81="","",INDEX('EAPG Table'!$C$7:$C$666,MATCH(_xlfn.NUMBERVALUE('Interactive EAPG Calculator'!$F81),_xlfn.NUMBERVALUE('EAPG Table'!$B$7:$B$666),0)))</f>
        <v/>
      </c>
      <c r="H81" s="204" t="str">
        <f t="array" ref="H81">IF($F81="","",IF("EAPG"&lt;&gt;C81,0,INDEX('EAPG Table'!$I$7:$I$666,MATCH(_xlfn.NUMBERVALUE($F81),_xlfn.NUMBERVALUE('EAPG Table'!$B$7:$B$666),0))))</f>
        <v/>
      </c>
      <c r="I81" s="172" t="str">
        <f>IF($F81="", "", INDEX('EAPG Table'!$D:$D, MATCH(1*$F81, 'EAPG Table'!$B:$B, 0)))</f>
        <v/>
      </c>
      <c r="J81" s="148"/>
      <c r="K81" s="205" t="str">
        <f>IF(""=$F81,"",TRIM(INDEX('EAPG Table'!$F:$F,MATCH(1*$F81,'EAPG Table'!$B:$B,0))))</f>
        <v/>
      </c>
      <c r="L81" s="200"/>
      <c r="M81" s="172" t="str">
        <f t="shared" si="6"/>
        <v/>
      </c>
      <c r="N81" s="172" t="str">
        <f t="shared" si="0"/>
        <v/>
      </c>
      <c r="O81" s="207" t="str">
        <f t="shared" si="7"/>
        <v/>
      </c>
      <c r="P81" s="207" t="str">
        <f>IF(""=$F81,"",IF("00450"=$F81,0&lt;COUNTIFS($H:$H,"&gt;="&amp;$H81,$D:$D,$D81,$F:$F,$F81,$C:$C,"EAPG")-COUNTIFS($H81:$H$520,$H81,$D81:$D$520,$D81,$F81:$F$520,$F81,$C81:$C$520,"EAPG"),FALSE))</f>
        <v/>
      </c>
      <c r="Q81" s="207" t="str">
        <f t="shared" si="1"/>
        <v/>
      </c>
      <c r="R81" s="208" t="str">
        <f t="shared" si="8"/>
        <v/>
      </c>
      <c r="S81" s="172"/>
      <c r="T81" s="215" t="str">
        <f t="shared" si="2"/>
        <v/>
      </c>
      <c r="U81" s="216" t="str">
        <f>IF($F81="","",MAX(0.25,IF(AND("2"=$I81,1&lt;COUNTIF($I:$I,2)),0.5^(COUNTIFS($I:$I,"2",$D:$D,$D81,$H:$H,"&gt;="&amp;$H81)-COUNTIFS($I81:$I$520,"2",$D81:$D$520,$D81,$H81:$H$520,$H81)),1)))</f>
        <v/>
      </c>
      <c r="V81" s="216" t="str">
        <f>IF($F81="","",MAX(0.25,IF(AND("Yes"=$N81,1&lt;COUNTIFS($N:$N,"Yes",$D:$D,$D81,$F:$F,$F81,$C:$C,"EAPG")),0.5^(COUNTIFS($N:$N,"Yes",$H:$H,"&gt;="&amp;$H81,$D:$D,$D81,$F:$F,$F81,$C:$C,"EAPG")-COUNTIFS($N81:$N$520,"Yes",$H81:$H$520,$H81,$D81:$D$520,$D81,$F81:$F$520,$F81,$C81:$C$520,"EAPG")),1)))</f>
        <v/>
      </c>
      <c r="W81" s="210" t="str">
        <f t="shared" si="3"/>
        <v/>
      </c>
      <c r="X81" s="172"/>
      <c r="Y81" s="211" t="str">
        <f t="shared" si="4"/>
        <v/>
      </c>
      <c r="Z81" s="212" t="str">
        <f t="shared" si="9"/>
        <v/>
      </c>
      <c r="AA81" s="213" t="str">
        <f t="shared" si="5"/>
        <v/>
      </c>
    </row>
    <row r="82" spans="2:27" ht="15" x14ac:dyDescent="0.25">
      <c r="B82" s="200">
        <f t="shared" si="10"/>
        <v>62</v>
      </c>
      <c r="C82" s="148"/>
      <c r="D82" s="232"/>
      <c r="E82" s="202"/>
      <c r="F82" s="203"/>
      <c r="G82" s="202" t="str">
        <f t="array" ref="G82">IF($F82="","",INDEX('EAPG Table'!$C$7:$C$666,MATCH(_xlfn.NUMBERVALUE('Interactive EAPG Calculator'!$F82),_xlfn.NUMBERVALUE('EAPG Table'!$B$7:$B$666),0)))</f>
        <v/>
      </c>
      <c r="H82" s="204" t="str">
        <f t="array" ref="H82">IF($F82="","",IF("EAPG"&lt;&gt;C82,0,INDEX('EAPG Table'!$I$7:$I$666,MATCH(_xlfn.NUMBERVALUE($F82),_xlfn.NUMBERVALUE('EAPG Table'!$B$7:$B$666),0))))</f>
        <v/>
      </c>
      <c r="I82" s="172" t="str">
        <f>IF($F82="", "", INDEX('EAPG Table'!$D:$D, MATCH(1*$F82, 'EAPG Table'!$B:$B, 0)))</f>
        <v/>
      </c>
      <c r="J82" s="148"/>
      <c r="K82" s="205" t="str">
        <f>IF(""=$F82,"",TRIM(INDEX('EAPG Table'!$F:$F,MATCH(1*$F82,'EAPG Table'!$B:$B,0))))</f>
        <v/>
      </c>
      <c r="L82" s="200"/>
      <c r="M82" s="172" t="str">
        <f t="shared" si="6"/>
        <v/>
      </c>
      <c r="N82" s="172" t="str">
        <f t="shared" si="0"/>
        <v/>
      </c>
      <c r="O82" s="207" t="str">
        <f t="shared" si="7"/>
        <v/>
      </c>
      <c r="P82" s="207" t="str">
        <f>IF(""=$F82,"",IF("00450"=$F82,0&lt;COUNTIFS($H:$H,"&gt;="&amp;$H82,$D:$D,$D82,$F:$F,$F82,$C:$C,"EAPG")-COUNTIFS($H82:$H$520,$H82,$D82:$D$520,$D82,$F82:$F$520,$F82,$C82:$C$520,"EAPG"),FALSE))</f>
        <v/>
      </c>
      <c r="Q82" s="207" t="str">
        <f t="shared" si="1"/>
        <v/>
      </c>
      <c r="R82" s="208" t="str">
        <f t="shared" si="8"/>
        <v/>
      </c>
      <c r="S82" s="172"/>
      <c r="T82" s="215" t="str">
        <f t="shared" si="2"/>
        <v/>
      </c>
      <c r="U82" s="216" t="str">
        <f>IF($F82="","",MAX(0.25,IF(AND("2"=$I82,1&lt;COUNTIF($I:$I,2)),0.5^(COUNTIFS($I:$I,"2",$D:$D,$D82,$H:$H,"&gt;="&amp;$H82)-COUNTIFS($I82:$I$520,"2",$D82:$D$520,$D82,$H82:$H$520,$H82)),1)))</f>
        <v/>
      </c>
      <c r="V82" s="216" t="str">
        <f>IF($F82="","",MAX(0.25,IF(AND("Yes"=$N82,1&lt;COUNTIFS($N:$N,"Yes",$D:$D,$D82,$F:$F,$F82,$C:$C,"EAPG")),0.5^(COUNTIFS($N:$N,"Yes",$H:$H,"&gt;="&amp;$H82,$D:$D,$D82,$F:$F,$F82,$C:$C,"EAPG")-COUNTIFS($N82:$N$520,"Yes",$H82:$H$520,$H82,$D82:$D$520,$D82,$F82:$F$520,$F82,$C82:$C$520,"EAPG")),1)))</f>
        <v/>
      </c>
      <c r="W82" s="210" t="str">
        <f t="shared" si="3"/>
        <v/>
      </c>
      <c r="X82" s="172"/>
      <c r="Y82" s="211" t="str">
        <f t="shared" si="4"/>
        <v/>
      </c>
      <c r="Z82" s="212" t="str">
        <f t="shared" si="9"/>
        <v/>
      </c>
      <c r="AA82" s="213" t="str">
        <f t="shared" si="5"/>
        <v/>
      </c>
    </row>
    <row r="83" spans="2:27" ht="15" x14ac:dyDescent="0.25">
      <c r="B83" s="200">
        <f t="shared" si="10"/>
        <v>63</v>
      </c>
      <c r="C83" s="148"/>
      <c r="D83" s="232"/>
      <c r="E83" s="202"/>
      <c r="F83" s="203"/>
      <c r="G83" s="202" t="str">
        <f t="array" ref="G83">IF($F83="","",INDEX('EAPG Table'!$C$7:$C$666,MATCH(_xlfn.NUMBERVALUE('Interactive EAPG Calculator'!$F83),_xlfn.NUMBERVALUE('EAPG Table'!$B$7:$B$666),0)))</f>
        <v/>
      </c>
      <c r="H83" s="204" t="str">
        <f t="array" ref="H83">IF($F83="","",IF("EAPG"&lt;&gt;C83,0,INDEX('EAPG Table'!$I$7:$I$666,MATCH(_xlfn.NUMBERVALUE($F83),_xlfn.NUMBERVALUE('EAPG Table'!$B$7:$B$666),0))))</f>
        <v/>
      </c>
      <c r="I83" s="172" t="str">
        <f>IF($F83="", "", INDEX('EAPG Table'!$D:$D, MATCH(1*$F83, 'EAPG Table'!$B:$B, 0)))</f>
        <v/>
      </c>
      <c r="J83" s="148"/>
      <c r="K83" s="205" t="str">
        <f>IF(""=$F83,"",TRIM(INDEX('EAPG Table'!$F:$F,MATCH(1*$F83,'EAPG Table'!$B:$B,0))))</f>
        <v/>
      </c>
      <c r="L83" s="200"/>
      <c r="M83" s="172" t="str">
        <f t="shared" si="6"/>
        <v/>
      </c>
      <c r="N83" s="172" t="str">
        <f t="shared" si="0"/>
        <v/>
      </c>
      <c r="O83" s="207" t="str">
        <f t="shared" si="7"/>
        <v/>
      </c>
      <c r="P83" s="207" t="str">
        <f>IF(""=$F83,"",IF("00450"=$F83,0&lt;COUNTIFS($H:$H,"&gt;="&amp;$H83,$D:$D,$D83,$F:$F,$F83,$C:$C,"EAPG")-COUNTIFS($H83:$H$520,$H83,$D83:$D$520,$D83,$F83:$F$520,$F83,$C83:$C$520,"EAPG"),FALSE))</f>
        <v/>
      </c>
      <c r="Q83" s="207" t="str">
        <f t="shared" si="1"/>
        <v/>
      </c>
      <c r="R83" s="208" t="str">
        <f t="shared" si="8"/>
        <v/>
      </c>
      <c r="S83" s="172"/>
      <c r="T83" s="215" t="str">
        <f t="shared" si="2"/>
        <v/>
      </c>
      <c r="U83" s="216" t="str">
        <f>IF($F83="","",MAX(0.25,IF(AND("2"=$I83,1&lt;COUNTIF($I:$I,2)),0.5^(COUNTIFS($I:$I,"2",$D:$D,$D83,$H:$H,"&gt;="&amp;$H83)-COUNTIFS($I83:$I$520,"2",$D83:$D$520,$D83,$H83:$H$520,$H83)),1)))</f>
        <v/>
      </c>
      <c r="V83" s="216" t="str">
        <f>IF($F83="","",MAX(0.25,IF(AND("Yes"=$N83,1&lt;COUNTIFS($N:$N,"Yes",$D:$D,$D83,$F:$F,$F83,$C:$C,"EAPG")),0.5^(COUNTIFS($N:$N,"Yes",$H:$H,"&gt;="&amp;$H83,$D:$D,$D83,$F:$F,$F83,$C:$C,"EAPG")-COUNTIFS($N83:$N$520,"Yes",$H83:$H$520,$H83,$D83:$D$520,$D83,$F83:$F$520,$F83,$C83:$C$520,"EAPG")),1)))</f>
        <v/>
      </c>
      <c r="W83" s="210" t="str">
        <f t="shared" si="3"/>
        <v/>
      </c>
      <c r="X83" s="172"/>
      <c r="Y83" s="211" t="str">
        <f t="shared" si="4"/>
        <v/>
      </c>
      <c r="Z83" s="212" t="str">
        <f t="shared" si="9"/>
        <v/>
      </c>
      <c r="AA83" s="213" t="str">
        <f t="shared" si="5"/>
        <v/>
      </c>
    </row>
    <row r="84" spans="2:27" ht="15" x14ac:dyDescent="0.25">
      <c r="B84" s="200">
        <f t="shared" si="10"/>
        <v>64</v>
      </c>
      <c r="C84" s="148"/>
      <c r="D84" s="232"/>
      <c r="E84" s="202"/>
      <c r="F84" s="203"/>
      <c r="G84" s="202" t="str">
        <f t="array" ref="G84">IF($F84="","",INDEX('EAPG Table'!$C$7:$C$666,MATCH(_xlfn.NUMBERVALUE('Interactive EAPG Calculator'!$F84),_xlfn.NUMBERVALUE('EAPG Table'!$B$7:$B$666),0)))</f>
        <v/>
      </c>
      <c r="H84" s="204" t="str">
        <f t="array" ref="H84">IF($F84="","",IF("EAPG"&lt;&gt;C84,0,INDEX('EAPG Table'!$I$7:$I$666,MATCH(_xlfn.NUMBERVALUE($F84),_xlfn.NUMBERVALUE('EAPG Table'!$B$7:$B$666),0))))</f>
        <v/>
      </c>
      <c r="I84" s="172" t="str">
        <f>IF($F84="", "", INDEX('EAPG Table'!$D:$D, MATCH(1*$F84, 'EAPG Table'!$B:$B, 0)))</f>
        <v/>
      </c>
      <c r="J84" s="148"/>
      <c r="K84" s="205" t="str">
        <f>IF(""=$F84,"",TRIM(INDEX('EAPG Table'!$F:$F,MATCH(1*$F84,'EAPG Table'!$B:$B,0))))</f>
        <v/>
      </c>
      <c r="L84" s="200"/>
      <c r="M84" s="172" t="str">
        <f t="shared" si="6"/>
        <v/>
      </c>
      <c r="N84" s="172" t="str">
        <f t="shared" si="0"/>
        <v/>
      </c>
      <c r="O84" s="207" t="str">
        <f t="shared" si="7"/>
        <v/>
      </c>
      <c r="P84" s="207" t="str">
        <f>IF(""=$F84,"",IF("00450"=$F84,0&lt;COUNTIFS($H:$H,"&gt;="&amp;$H84,$D:$D,$D84,$F:$F,$F84,$C:$C,"EAPG")-COUNTIFS($H84:$H$520,$H84,$D84:$D$520,$D84,$F84:$F$520,$F84,$C84:$C$520,"EAPG"),FALSE))</f>
        <v/>
      </c>
      <c r="Q84" s="207" t="str">
        <f t="shared" si="1"/>
        <v/>
      </c>
      <c r="R84" s="208" t="str">
        <f t="shared" si="8"/>
        <v/>
      </c>
      <c r="S84" s="172"/>
      <c r="T84" s="215" t="str">
        <f t="shared" si="2"/>
        <v/>
      </c>
      <c r="U84" s="216" t="str">
        <f>IF($F84="","",MAX(0.25,IF(AND("2"=$I84,1&lt;COUNTIF($I:$I,2)),0.5^(COUNTIFS($I:$I,"2",$D:$D,$D84,$H:$H,"&gt;="&amp;$H84)-COUNTIFS($I84:$I$520,"2",$D84:$D$520,$D84,$H84:$H$520,$H84)),1)))</f>
        <v/>
      </c>
      <c r="V84" s="216" t="str">
        <f>IF($F84="","",MAX(0.25,IF(AND("Yes"=$N84,1&lt;COUNTIFS($N:$N,"Yes",$D:$D,$D84,$F:$F,$F84,$C:$C,"EAPG")),0.5^(COUNTIFS($N:$N,"Yes",$H:$H,"&gt;="&amp;$H84,$D:$D,$D84,$F:$F,$F84,$C:$C,"EAPG")-COUNTIFS($N84:$N$520,"Yes",$H84:$H$520,$H84,$D84:$D$520,$D84,$F84:$F$520,$F84,$C84:$C$520,"EAPG")),1)))</f>
        <v/>
      </c>
      <c r="W84" s="210" t="str">
        <f t="shared" si="3"/>
        <v/>
      </c>
      <c r="X84" s="172"/>
      <c r="Y84" s="211" t="str">
        <f t="shared" si="4"/>
        <v/>
      </c>
      <c r="Z84" s="212" t="str">
        <f t="shared" si="9"/>
        <v/>
      </c>
      <c r="AA84" s="213" t="str">
        <f t="shared" si="5"/>
        <v/>
      </c>
    </row>
    <row r="85" spans="2:27" ht="15" x14ac:dyDescent="0.25">
      <c r="B85" s="217">
        <f t="shared" si="10"/>
        <v>65</v>
      </c>
      <c r="C85" s="149"/>
      <c r="D85" s="233"/>
      <c r="E85" s="219"/>
      <c r="F85" s="220"/>
      <c r="G85" s="219" t="str">
        <f t="array" ref="G85">IF($F85="","",INDEX('EAPG Table'!$C$7:$C$666,MATCH(_xlfn.NUMBERVALUE('Interactive EAPG Calculator'!$F85),_xlfn.NUMBERVALUE('EAPG Table'!$B$7:$B$666),0)))</f>
        <v/>
      </c>
      <c r="H85" s="221" t="str">
        <f t="array" ref="H85">IF($F85="","",IF("EAPG"&lt;&gt;C85,0,INDEX('EAPG Table'!$I$7:$I$666,MATCH(_xlfn.NUMBERVALUE($F85),_xlfn.NUMBERVALUE('EAPG Table'!$B$7:$B$666),0))))</f>
        <v/>
      </c>
      <c r="I85" s="222" t="str">
        <f>IF($F85="", "", INDEX('EAPG Table'!$D:$D, MATCH(1*$F85, 'EAPG Table'!$B:$B, 0)))</f>
        <v/>
      </c>
      <c r="J85" s="149"/>
      <c r="K85" s="223" t="str">
        <f>IF(""=$F85,"",TRIM(INDEX('EAPG Table'!$F:$F,MATCH(1*$F85,'EAPG Table'!$B:$B,0))))</f>
        <v/>
      </c>
      <c r="L85" s="200"/>
      <c r="M85" s="222" t="str">
        <f t="shared" si="6"/>
        <v/>
      </c>
      <c r="N85" s="222" t="str">
        <f t="shared" ref="N85:N148" si="11">IF(""=$F85,"",IF(AND("4"=$I85,"00450"&lt;&gt;$F85,1&lt;COUNTIFS($I$21:$I$520,"4",EAPGRange,$F85,$D$21:$D$520,$D85)),"Yes","No"))</f>
        <v/>
      </c>
      <c r="O85" s="224" t="str">
        <f t="shared" si="7"/>
        <v/>
      </c>
      <c r="P85" s="224" t="str">
        <f>IF(""=$F85,"",IF("00450"=$F85,0&lt;COUNTIFS($H:$H,"&gt;="&amp;$H85,$D:$D,$D85,$F:$F,$F85,$C:$C,"EAPG")-COUNTIFS($H85:$H$520,$H85,$D85:$D$520,$D85,$F85:$F$520,$F85,$C85:$C$520,"EAPG"),FALSE))</f>
        <v/>
      </c>
      <c r="Q85" s="224" t="str">
        <f t="shared" ref="Q85:Q148" si="12">IF(""=$F85,"",AND("Yes"=$K85,0&lt;COUNTIFS($H:$H,"&gt;"&amp;0,$I:$I,"2",$D:$D,$D85)+COUNTIFS($H:$H,"&gt;"&amp;0,$I:$I,"3",$D:$D,$D85)+COUNTIFS($H:$H,"&gt;"&amp;0,$I:$I,"21",$D:$D,$D85)+COUNTIFS($H:$H,"&gt;"&amp;0,$I:$I,"22",$D:$D,$D85)+COUNTIFS($H:$H,"&gt;"&amp;0,$I:$I,"23",$D:$D,$D85)+COUNTIFS($H:$H,"&gt;"&amp;0,$I:$I,"25",$D:$D,$D85)))</f>
        <v/>
      </c>
      <c r="R85" s="225" t="str">
        <f t="shared" si="8"/>
        <v/>
      </c>
      <c r="S85" s="172"/>
      <c r="T85" s="226" t="str">
        <f t="shared" ref="T85:T148" si="13">IF($F85="","",IF($J85="Yes",1.5,1))</f>
        <v/>
      </c>
      <c r="U85" s="227" t="str">
        <f>IF($F85="","",MAX(0.25,IF(AND("2"=$I85,1&lt;COUNTIF($I:$I,2)),0.5^(COUNTIFS($I:$I,"2",$D:$D,$D85,$H:$H,"&gt;="&amp;$H85)-COUNTIFS($I85:$I$520,"2",$D85:$D$520,$D85,$H85:$H$520,$H85)),1)))</f>
        <v/>
      </c>
      <c r="V85" s="227" t="str">
        <f>IF($F85="","",MAX(0.25,IF(AND("Yes"=$N85,1&lt;COUNTIFS($N:$N,"Yes",$D:$D,$D85,$F:$F,$F85,$C:$C,"EAPG")),0.5^(COUNTIFS($N:$N,"Yes",$H:$H,"&gt;="&amp;$H85,$D:$D,$D85,$F:$F,$F85,$C:$C,"EAPG")-COUNTIFS($N85:$N$520,"Yes",$H85:$H$520,$H85,$D85:$D$520,$D85,$F85:$F$520,$F85,$C85:$C$520,"EAPG")),1)))</f>
        <v/>
      </c>
      <c r="W85" s="228" t="str">
        <f t="shared" ref="W85:W148" si="14">IF($F85="","",IF(AND("Yes"=$R85,0&lt;SUMIFS($H:$H,$B:$B,"&lt;&gt;"&amp;$B85)),0,1))</f>
        <v/>
      </c>
      <c r="X85" s="172"/>
      <c r="Y85" s="229" t="str">
        <f t="shared" ref="Y85:Y148" si="15">IFERROR(IF($F85="","",ROUND($F$13*$H85,2)), "")</f>
        <v/>
      </c>
      <c r="Z85" s="230" t="str">
        <f t="shared" si="9"/>
        <v/>
      </c>
      <c r="AA85" s="231" t="str">
        <f t="shared" ref="AA85:AA148" si="16">IF(Y85="","",IF($F85="","",IF($C85="EAPG",$Y85*$Z85,0)))</f>
        <v/>
      </c>
    </row>
    <row r="86" spans="2:27" ht="15" x14ac:dyDescent="0.25">
      <c r="B86" s="200">
        <f t="shared" si="10"/>
        <v>66</v>
      </c>
      <c r="C86" s="148"/>
      <c r="D86" s="232"/>
      <c r="E86" s="202"/>
      <c r="F86" s="203"/>
      <c r="G86" s="202" t="str">
        <f t="array" ref="G86">IF($F86="","",INDEX('EAPG Table'!$C$7:$C$666,MATCH(_xlfn.NUMBERVALUE('Interactive EAPG Calculator'!$F86),_xlfn.NUMBERVALUE('EAPG Table'!$B$7:$B$666),0)))</f>
        <v/>
      </c>
      <c r="H86" s="204" t="str">
        <f t="array" ref="H86">IF($F86="","",IF("EAPG"&lt;&gt;C86,0,INDEX('EAPG Table'!$I$7:$I$666,MATCH(_xlfn.NUMBERVALUE($F86),_xlfn.NUMBERVALUE('EAPG Table'!$B$7:$B$666),0))))</f>
        <v/>
      </c>
      <c r="I86" s="172" t="str">
        <f>IF($F86="", "", INDEX('EAPG Table'!$D:$D, MATCH(1*$F86, 'EAPG Table'!$B:$B, 0)))</f>
        <v/>
      </c>
      <c r="J86" s="148"/>
      <c r="K86" s="205" t="str">
        <f>IF(""=$F86,"",TRIM(INDEX('EAPG Table'!$F:$F,MATCH(1*$F86,'EAPG Table'!$B:$B,0))))</f>
        <v/>
      </c>
      <c r="L86" s="200"/>
      <c r="M86" s="172" t="str">
        <f t="shared" ref="M86:M149" si="17">IF($F86="","",IF(U86&lt;1,"Yes","No"))</f>
        <v/>
      </c>
      <c r="N86" s="172" t="str">
        <f t="shared" si="11"/>
        <v/>
      </c>
      <c r="O86" s="207" t="str">
        <f t="shared" ref="O86:O149" si="18">IF("00450"=$F86,IF(0&lt;COUNTIFS($H:$H,"&gt;"&amp;0,$I:$I,"2"),TRUE,IF(AND(0&lt;COUNTIFS($H:$H,"&gt;"&amp;0,$I:$I,"3"),0=COUNTIFS($H:$H,"&gt;"&amp;0,$I:$I,"2")+COUNTIFS($H:$H,"&gt;"&amp;0,$I:$I,"2?")),FALSE,TRUE)),"")</f>
        <v/>
      </c>
      <c r="P86" s="207" t="str">
        <f>IF(""=$F86,"",IF("00450"=$F86,0&lt;COUNTIFS($H:$H,"&gt;="&amp;$H86,$D:$D,$D86,$F:$F,$F86,$C:$C,"EAPG")-COUNTIFS($H86:$H$520,$H86,$D86:$D$520,$D86,$F86:$F$520,$F86,$C86:$C$520,"EAPG"),FALSE))</f>
        <v/>
      </c>
      <c r="Q86" s="207" t="str">
        <f t="shared" si="12"/>
        <v/>
      </c>
      <c r="R86" s="208" t="str">
        <f t="shared" ref="R86:R149" si="19">IF(""=$F86,"",IF(OR(O86:Q86),"Yes","No"))</f>
        <v/>
      </c>
      <c r="S86" s="172"/>
      <c r="T86" s="215" t="str">
        <f t="shared" si="13"/>
        <v/>
      </c>
      <c r="U86" s="216" t="str">
        <f>IF($F86="","",MAX(0.25,IF(AND("2"=$I86,1&lt;COUNTIF($I:$I,2)),0.5^(COUNTIFS($I:$I,"2",$D:$D,$D86,$H:$H,"&gt;="&amp;$H86)-COUNTIFS($I86:$I$520,"2",$D86:$D$520,$D86,$H86:$H$520,$H86)),1)))</f>
        <v/>
      </c>
      <c r="V86" s="216" t="str">
        <f>IF($F86="","",MAX(0.25,IF(AND("Yes"=$N86,1&lt;COUNTIFS($N:$N,"Yes",$D:$D,$D86,$F:$F,$F86,$C:$C,"EAPG")),0.5^(COUNTIFS($N:$N,"Yes",$H:$H,"&gt;="&amp;$H86,$D:$D,$D86,$F:$F,$F86,$C:$C,"EAPG")-COUNTIFS($N86:$N$520,"Yes",$H86:$H$520,$H86,$D86:$D$520,$D86,$F86:$F$520,$F86,$C86:$C$520,"EAPG")),1)))</f>
        <v/>
      </c>
      <c r="W86" s="210" t="str">
        <f t="shared" si="14"/>
        <v/>
      </c>
      <c r="X86" s="172"/>
      <c r="Y86" s="211" t="str">
        <f t="shared" si="15"/>
        <v/>
      </c>
      <c r="Z86" s="212" t="str">
        <f t="shared" ref="Z86:Z149" si="20">IF(Y86="","",PRODUCT(T86:W86))</f>
        <v/>
      </c>
      <c r="AA86" s="213" t="str">
        <f t="shared" si="16"/>
        <v/>
      </c>
    </row>
    <row r="87" spans="2:27" ht="15" x14ac:dyDescent="0.25">
      <c r="B87" s="200">
        <f t="shared" ref="B87:B150" si="21">B86+1</f>
        <v>67</v>
      </c>
      <c r="C87" s="148"/>
      <c r="D87" s="232"/>
      <c r="E87" s="202"/>
      <c r="F87" s="203"/>
      <c r="G87" s="202" t="str">
        <f t="array" ref="G87">IF($F87="","",INDEX('EAPG Table'!$C$7:$C$666,MATCH(_xlfn.NUMBERVALUE('Interactive EAPG Calculator'!$F87),_xlfn.NUMBERVALUE('EAPG Table'!$B$7:$B$666),0)))</f>
        <v/>
      </c>
      <c r="H87" s="204" t="str">
        <f t="array" ref="H87">IF($F87="","",IF("EAPG"&lt;&gt;C87,0,INDEX('EAPG Table'!$I$7:$I$666,MATCH(_xlfn.NUMBERVALUE($F87),_xlfn.NUMBERVALUE('EAPG Table'!$B$7:$B$666),0))))</f>
        <v/>
      </c>
      <c r="I87" s="172" t="str">
        <f>IF($F87="", "", INDEX('EAPG Table'!$D:$D, MATCH(1*$F87, 'EAPG Table'!$B:$B, 0)))</f>
        <v/>
      </c>
      <c r="J87" s="148"/>
      <c r="K87" s="205" t="str">
        <f>IF(""=$F87,"",TRIM(INDEX('EAPG Table'!$F:$F,MATCH(1*$F87,'EAPG Table'!$B:$B,0))))</f>
        <v/>
      </c>
      <c r="L87" s="200"/>
      <c r="M87" s="172" t="str">
        <f t="shared" si="17"/>
        <v/>
      </c>
      <c r="N87" s="172" t="str">
        <f t="shared" si="11"/>
        <v/>
      </c>
      <c r="O87" s="207" t="str">
        <f t="shared" si="18"/>
        <v/>
      </c>
      <c r="P87" s="207" t="str">
        <f>IF(""=$F87,"",IF("00450"=$F87,0&lt;COUNTIFS($H:$H,"&gt;="&amp;$H87,$D:$D,$D87,$F:$F,$F87,$C:$C,"EAPG")-COUNTIFS($H87:$H$520,$H87,$D87:$D$520,$D87,$F87:$F$520,$F87,$C87:$C$520,"EAPG"),FALSE))</f>
        <v/>
      </c>
      <c r="Q87" s="207" t="str">
        <f t="shared" si="12"/>
        <v/>
      </c>
      <c r="R87" s="208" t="str">
        <f t="shared" si="19"/>
        <v/>
      </c>
      <c r="S87" s="172"/>
      <c r="T87" s="215" t="str">
        <f t="shared" si="13"/>
        <v/>
      </c>
      <c r="U87" s="216" t="str">
        <f>IF($F87="","",MAX(0.25,IF(AND("2"=$I87,1&lt;COUNTIF($I:$I,2)),0.5^(COUNTIFS($I:$I,"2",$D:$D,$D87,$H:$H,"&gt;="&amp;$H87)-COUNTIFS($I87:$I$520,"2",$D87:$D$520,$D87,$H87:$H$520,$H87)),1)))</f>
        <v/>
      </c>
      <c r="V87" s="216" t="str">
        <f>IF($F87="","",MAX(0.25,IF(AND("Yes"=$N87,1&lt;COUNTIFS($N:$N,"Yes",$D:$D,$D87,$F:$F,$F87,$C:$C,"EAPG")),0.5^(COUNTIFS($N:$N,"Yes",$H:$H,"&gt;="&amp;$H87,$D:$D,$D87,$F:$F,$F87,$C:$C,"EAPG")-COUNTIFS($N87:$N$520,"Yes",$H87:$H$520,$H87,$D87:$D$520,$D87,$F87:$F$520,$F87,$C87:$C$520,"EAPG")),1)))</f>
        <v/>
      </c>
      <c r="W87" s="210" t="str">
        <f t="shared" si="14"/>
        <v/>
      </c>
      <c r="X87" s="172"/>
      <c r="Y87" s="211" t="str">
        <f t="shared" si="15"/>
        <v/>
      </c>
      <c r="Z87" s="212" t="str">
        <f t="shared" si="20"/>
        <v/>
      </c>
      <c r="AA87" s="213" t="str">
        <f t="shared" si="16"/>
        <v/>
      </c>
    </row>
    <row r="88" spans="2:27" ht="15" x14ac:dyDescent="0.25">
      <c r="B88" s="200">
        <f t="shared" si="21"/>
        <v>68</v>
      </c>
      <c r="C88" s="148"/>
      <c r="D88" s="232"/>
      <c r="E88" s="202"/>
      <c r="F88" s="203"/>
      <c r="G88" s="202" t="str">
        <f t="array" ref="G88">IF($F88="","",INDEX('EAPG Table'!$C$7:$C$666,MATCH(_xlfn.NUMBERVALUE('Interactive EAPG Calculator'!$F88),_xlfn.NUMBERVALUE('EAPG Table'!$B$7:$B$666),0)))</f>
        <v/>
      </c>
      <c r="H88" s="204" t="str">
        <f t="array" ref="H88">IF($F88="","",IF("EAPG"&lt;&gt;C88,0,INDEX('EAPG Table'!$I$7:$I$666,MATCH(_xlfn.NUMBERVALUE($F88),_xlfn.NUMBERVALUE('EAPG Table'!$B$7:$B$666),0))))</f>
        <v/>
      </c>
      <c r="I88" s="172" t="str">
        <f>IF($F88="", "", INDEX('EAPG Table'!$D:$D, MATCH(1*$F88, 'EAPG Table'!$B:$B, 0)))</f>
        <v/>
      </c>
      <c r="J88" s="148"/>
      <c r="K88" s="205" t="str">
        <f>IF(""=$F88,"",TRIM(INDEX('EAPG Table'!$F:$F,MATCH(1*$F88,'EAPG Table'!$B:$B,0))))</f>
        <v/>
      </c>
      <c r="L88" s="200"/>
      <c r="M88" s="172" t="str">
        <f t="shared" si="17"/>
        <v/>
      </c>
      <c r="N88" s="172" t="str">
        <f t="shared" si="11"/>
        <v/>
      </c>
      <c r="O88" s="207" t="str">
        <f t="shared" si="18"/>
        <v/>
      </c>
      <c r="P88" s="207" t="str">
        <f>IF(""=$F88,"",IF("00450"=$F88,0&lt;COUNTIFS($H:$H,"&gt;="&amp;$H88,$D:$D,$D88,$F:$F,$F88,$C:$C,"EAPG")-COUNTIFS($H88:$H$520,$H88,$D88:$D$520,$D88,$F88:$F$520,$F88,$C88:$C$520,"EAPG"),FALSE))</f>
        <v/>
      </c>
      <c r="Q88" s="207" t="str">
        <f t="shared" si="12"/>
        <v/>
      </c>
      <c r="R88" s="208" t="str">
        <f t="shared" si="19"/>
        <v/>
      </c>
      <c r="S88" s="172"/>
      <c r="T88" s="215" t="str">
        <f t="shared" si="13"/>
        <v/>
      </c>
      <c r="U88" s="216" t="str">
        <f>IF($F88="","",MAX(0.25,IF(AND("2"=$I88,1&lt;COUNTIF($I:$I,2)),0.5^(COUNTIFS($I:$I,"2",$D:$D,$D88,$H:$H,"&gt;="&amp;$H88)-COUNTIFS($I88:$I$520,"2",$D88:$D$520,$D88,$H88:$H$520,$H88)),1)))</f>
        <v/>
      </c>
      <c r="V88" s="216" t="str">
        <f>IF($F88="","",MAX(0.25,IF(AND("Yes"=$N88,1&lt;COUNTIFS($N:$N,"Yes",$D:$D,$D88,$F:$F,$F88,$C:$C,"EAPG")),0.5^(COUNTIFS($N:$N,"Yes",$H:$H,"&gt;="&amp;$H88,$D:$D,$D88,$F:$F,$F88,$C:$C,"EAPG")-COUNTIFS($N88:$N$520,"Yes",$H88:$H$520,$H88,$D88:$D$520,$D88,$F88:$F$520,$F88,$C88:$C$520,"EAPG")),1)))</f>
        <v/>
      </c>
      <c r="W88" s="210" t="str">
        <f t="shared" si="14"/>
        <v/>
      </c>
      <c r="X88" s="172"/>
      <c r="Y88" s="211" t="str">
        <f t="shared" si="15"/>
        <v/>
      </c>
      <c r="Z88" s="212" t="str">
        <f t="shared" si="20"/>
        <v/>
      </c>
      <c r="AA88" s="213" t="str">
        <f t="shared" si="16"/>
        <v/>
      </c>
    </row>
    <row r="89" spans="2:27" ht="15" x14ac:dyDescent="0.25">
      <c r="B89" s="200">
        <f t="shared" si="21"/>
        <v>69</v>
      </c>
      <c r="C89" s="148"/>
      <c r="D89" s="232"/>
      <c r="E89" s="202"/>
      <c r="F89" s="203"/>
      <c r="G89" s="202" t="str">
        <f t="array" ref="G89">IF($F89="","",INDEX('EAPG Table'!$C$7:$C$666,MATCH(_xlfn.NUMBERVALUE('Interactive EAPG Calculator'!$F89),_xlfn.NUMBERVALUE('EAPG Table'!$B$7:$B$666),0)))</f>
        <v/>
      </c>
      <c r="H89" s="204" t="str">
        <f t="array" ref="H89">IF($F89="","",IF("EAPG"&lt;&gt;C89,0,INDEX('EAPG Table'!$I$7:$I$666,MATCH(_xlfn.NUMBERVALUE($F89),_xlfn.NUMBERVALUE('EAPG Table'!$B$7:$B$666),0))))</f>
        <v/>
      </c>
      <c r="I89" s="172" t="str">
        <f>IF($F89="", "", INDEX('EAPG Table'!$D:$D, MATCH(1*$F89, 'EAPG Table'!$B:$B, 0)))</f>
        <v/>
      </c>
      <c r="J89" s="148"/>
      <c r="K89" s="205" t="str">
        <f>IF(""=$F89,"",TRIM(INDEX('EAPG Table'!$F:$F,MATCH(1*$F89,'EAPG Table'!$B:$B,0))))</f>
        <v/>
      </c>
      <c r="L89" s="200"/>
      <c r="M89" s="172" t="str">
        <f t="shared" si="17"/>
        <v/>
      </c>
      <c r="N89" s="172" t="str">
        <f t="shared" si="11"/>
        <v/>
      </c>
      <c r="O89" s="207" t="str">
        <f t="shared" si="18"/>
        <v/>
      </c>
      <c r="P89" s="207" t="str">
        <f>IF(""=$F89,"",IF("00450"=$F89,0&lt;COUNTIFS($H:$H,"&gt;="&amp;$H89,$D:$D,$D89,$F:$F,$F89,$C:$C,"EAPG")-COUNTIFS($H89:$H$520,$H89,$D89:$D$520,$D89,$F89:$F$520,$F89,$C89:$C$520,"EAPG"),FALSE))</f>
        <v/>
      </c>
      <c r="Q89" s="207" t="str">
        <f t="shared" si="12"/>
        <v/>
      </c>
      <c r="R89" s="208" t="str">
        <f t="shared" si="19"/>
        <v/>
      </c>
      <c r="S89" s="172"/>
      <c r="T89" s="215" t="str">
        <f t="shared" si="13"/>
        <v/>
      </c>
      <c r="U89" s="216" t="str">
        <f>IF($F89="","",MAX(0.25,IF(AND("2"=$I89,1&lt;COUNTIF($I:$I,2)),0.5^(COUNTIFS($I:$I,"2",$D:$D,$D89,$H:$H,"&gt;="&amp;$H89)-COUNTIFS($I89:$I$520,"2",$D89:$D$520,$D89,$H89:$H$520,$H89)),1)))</f>
        <v/>
      </c>
      <c r="V89" s="216" t="str">
        <f>IF($F89="","",MAX(0.25,IF(AND("Yes"=$N89,1&lt;COUNTIFS($N:$N,"Yes",$D:$D,$D89,$F:$F,$F89,$C:$C,"EAPG")),0.5^(COUNTIFS($N:$N,"Yes",$H:$H,"&gt;="&amp;$H89,$D:$D,$D89,$F:$F,$F89,$C:$C,"EAPG")-COUNTIFS($N89:$N$520,"Yes",$H89:$H$520,$H89,$D89:$D$520,$D89,$F89:$F$520,$F89,$C89:$C$520,"EAPG")),1)))</f>
        <v/>
      </c>
      <c r="W89" s="210" t="str">
        <f t="shared" si="14"/>
        <v/>
      </c>
      <c r="X89" s="172"/>
      <c r="Y89" s="211" t="str">
        <f t="shared" si="15"/>
        <v/>
      </c>
      <c r="Z89" s="212" t="str">
        <f t="shared" si="20"/>
        <v/>
      </c>
      <c r="AA89" s="213" t="str">
        <f t="shared" si="16"/>
        <v/>
      </c>
    </row>
    <row r="90" spans="2:27" ht="15" x14ac:dyDescent="0.25">
      <c r="B90" s="217">
        <f t="shared" si="21"/>
        <v>70</v>
      </c>
      <c r="C90" s="149"/>
      <c r="D90" s="233"/>
      <c r="E90" s="219"/>
      <c r="F90" s="220"/>
      <c r="G90" s="219" t="str">
        <f t="array" ref="G90">IF($F90="","",INDEX('EAPG Table'!$C$7:$C$666,MATCH(_xlfn.NUMBERVALUE('Interactive EAPG Calculator'!$F90),_xlfn.NUMBERVALUE('EAPG Table'!$B$7:$B$666),0)))</f>
        <v/>
      </c>
      <c r="H90" s="221" t="str">
        <f t="array" ref="H90">IF($F90="","",IF("EAPG"&lt;&gt;C90,0,INDEX('EAPG Table'!$I$7:$I$666,MATCH(_xlfn.NUMBERVALUE($F90),_xlfn.NUMBERVALUE('EAPG Table'!$B$7:$B$666),0))))</f>
        <v/>
      </c>
      <c r="I90" s="222" t="str">
        <f>IF($F90="", "", INDEX('EAPG Table'!$D:$D, MATCH(1*$F90, 'EAPG Table'!$B:$B, 0)))</f>
        <v/>
      </c>
      <c r="J90" s="149"/>
      <c r="K90" s="223" t="str">
        <f>IF(""=$F90,"",TRIM(INDEX('EAPG Table'!$F:$F,MATCH(1*$F90,'EAPG Table'!$B:$B,0))))</f>
        <v/>
      </c>
      <c r="L90" s="200"/>
      <c r="M90" s="222" t="str">
        <f t="shared" si="17"/>
        <v/>
      </c>
      <c r="N90" s="222" t="str">
        <f t="shared" si="11"/>
        <v/>
      </c>
      <c r="O90" s="224" t="str">
        <f t="shared" si="18"/>
        <v/>
      </c>
      <c r="P90" s="224" t="str">
        <f>IF(""=$F90,"",IF("00450"=$F90,0&lt;COUNTIFS($H:$H,"&gt;="&amp;$H90,$D:$D,$D90,$F:$F,$F90,$C:$C,"EAPG")-COUNTIFS($H90:$H$520,$H90,$D90:$D$520,$D90,$F90:$F$520,$F90,$C90:$C$520,"EAPG"),FALSE))</f>
        <v/>
      </c>
      <c r="Q90" s="224" t="str">
        <f t="shared" si="12"/>
        <v/>
      </c>
      <c r="R90" s="225" t="str">
        <f t="shared" si="19"/>
        <v/>
      </c>
      <c r="S90" s="172"/>
      <c r="T90" s="226" t="str">
        <f t="shared" si="13"/>
        <v/>
      </c>
      <c r="U90" s="227" t="str">
        <f>IF($F90="","",MAX(0.25,IF(AND("2"=$I90,1&lt;COUNTIF($I:$I,2)),0.5^(COUNTIFS($I:$I,"2",$D:$D,$D90,$H:$H,"&gt;="&amp;$H90)-COUNTIFS($I90:$I$520,"2",$D90:$D$520,$D90,$H90:$H$520,$H90)),1)))</f>
        <v/>
      </c>
      <c r="V90" s="227" t="str">
        <f>IF($F90="","",MAX(0.25,IF(AND("Yes"=$N90,1&lt;COUNTIFS($N:$N,"Yes",$D:$D,$D90,$F:$F,$F90,$C:$C,"EAPG")),0.5^(COUNTIFS($N:$N,"Yes",$H:$H,"&gt;="&amp;$H90,$D:$D,$D90,$F:$F,$F90,$C:$C,"EAPG")-COUNTIFS($N90:$N$520,"Yes",$H90:$H$520,$H90,$D90:$D$520,$D90,$F90:$F$520,$F90,$C90:$C$520,"EAPG")),1)))</f>
        <v/>
      </c>
      <c r="W90" s="228" t="str">
        <f t="shared" si="14"/>
        <v/>
      </c>
      <c r="X90" s="172"/>
      <c r="Y90" s="229" t="str">
        <f t="shared" si="15"/>
        <v/>
      </c>
      <c r="Z90" s="230" t="str">
        <f t="shared" si="20"/>
        <v/>
      </c>
      <c r="AA90" s="231" t="str">
        <f t="shared" si="16"/>
        <v/>
      </c>
    </row>
    <row r="91" spans="2:27" ht="15" x14ac:dyDescent="0.25">
      <c r="B91" s="200">
        <f t="shared" si="21"/>
        <v>71</v>
      </c>
      <c r="C91" s="148"/>
      <c r="D91" s="232"/>
      <c r="E91" s="202"/>
      <c r="F91" s="203"/>
      <c r="G91" s="202" t="str">
        <f t="array" ref="G91">IF($F91="","",INDEX('EAPG Table'!$C$7:$C$666,MATCH(_xlfn.NUMBERVALUE('Interactive EAPG Calculator'!$F91),_xlfn.NUMBERVALUE('EAPG Table'!$B$7:$B$666),0)))</f>
        <v/>
      </c>
      <c r="H91" s="204" t="str">
        <f t="array" ref="H91">IF($F91="","",IF("EAPG"&lt;&gt;C91,0,INDEX('EAPG Table'!$I$7:$I$666,MATCH(_xlfn.NUMBERVALUE($F91),_xlfn.NUMBERVALUE('EAPG Table'!$B$7:$B$666),0))))</f>
        <v/>
      </c>
      <c r="I91" s="172" t="str">
        <f>IF($F91="", "", INDEX('EAPG Table'!$D:$D, MATCH(1*$F91, 'EAPG Table'!$B:$B, 0)))</f>
        <v/>
      </c>
      <c r="J91" s="148"/>
      <c r="K91" s="205" t="str">
        <f>IF(""=$F91,"",TRIM(INDEX('EAPG Table'!$F:$F,MATCH(1*$F91,'EAPG Table'!$B:$B,0))))</f>
        <v/>
      </c>
      <c r="L91" s="200"/>
      <c r="M91" s="172" t="str">
        <f t="shared" si="17"/>
        <v/>
      </c>
      <c r="N91" s="172" t="str">
        <f t="shared" si="11"/>
        <v/>
      </c>
      <c r="O91" s="207" t="str">
        <f t="shared" si="18"/>
        <v/>
      </c>
      <c r="P91" s="207" t="str">
        <f>IF(""=$F91,"",IF("00450"=$F91,0&lt;COUNTIFS($H:$H,"&gt;="&amp;$H91,$D:$D,$D91,$F:$F,$F91,$C:$C,"EAPG")-COUNTIFS($H91:$H$520,$H91,$D91:$D$520,$D91,$F91:$F$520,$F91,$C91:$C$520,"EAPG"),FALSE))</f>
        <v/>
      </c>
      <c r="Q91" s="207" t="str">
        <f t="shared" si="12"/>
        <v/>
      </c>
      <c r="R91" s="208" t="str">
        <f t="shared" si="19"/>
        <v/>
      </c>
      <c r="S91" s="172"/>
      <c r="T91" s="215" t="str">
        <f t="shared" si="13"/>
        <v/>
      </c>
      <c r="U91" s="216" t="str">
        <f>IF($F91="","",MAX(0.25,IF(AND("2"=$I91,1&lt;COUNTIF($I:$I,2)),0.5^(COUNTIFS($I:$I,"2",$D:$D,$D91,$H:$H,"&gt;="&amp;$H91)-COUNTIFS($I91:$I$520,"2",$D91:$D$520,$D91,$H91:$H$520,$H91)),1)))</f>
        <v/>
      </c>
      <c r="V91" s="216" t="str">
        <f>IF($F91="","",MAX(0.25,IF(AND("Yes"=$N91,1&lt;COUNTIFS($N:$N,"Yes",$D:$D,$D91,$F:$F,$F91,$C:$C,"EAPG")),0.5^(COUNTIFS($N:$N,"Yes",$H:$H,"&gt;="&amp;$H91,$D:$D,$D91,$F:$F,$F91,$C:$C,"EAPG")-COUNTIFS($N91:$N$520,"Yes",$H91:$H$520,$H91,$D91:$D$520,$D91,$F91:$F$520,$F91,$C91:$C$520,"EAPG")),1)))</f>
        <v/>
      </c>
      <c r="W91" s="210" t="str">
        <f t="shared" si="14"/>
        <v/>
      </c>
      <c r="X91" s="172"/>
      <c r="Y91" s="211" t="str">
        <f t="shared" si="15"/>
        <v/>
      </c>
      <c r="Z91" s="212" t="str">
        <f t="shared" si="20"/>
        <v/>
      </c>
      <c r="AA91" s="213" t="str">
        <f t="shared" si="16"/>
        <v/>
      </c>
    </row>
    <row r="92" spans="2:27" ht="15" x14ac:dyDescent="0.25">
      <c r="B92" s="200">
        <f t="shared" si="21"/>
        <v>72</v>
      </c>
      <c r="C92" s="148"/>
      <c r="D92" s="232"/>
      <c r="E92" s="202"/>
      <c r="F92" s="203"/>
      <c r="G92" s="202" t="str">
        <f t="array" ref="G92">IF($F92="","",INDEX('EAPG Table'!$C$7:$C$666,MATCH(_xlfn.NUMBERVALUE('Interactive EAPG Calculator'!$F92),_xlfn.NUMBERVALUE('EAPG Table'!$B$7:$B$666),0)))</f>
        <v/>
      </c>
      <c r="H92" s="204" t="str">
        <f t="array" ref="H92">IF($F92="","",IF("EAPG"&lt;&gt;C92,0,INDEX('EAPG Table'!$I$7:$I$666,MATCH(_xlfn.NUMBERVALUE($F92),_xlfn.NUMBERVALUE('EAPG Table'!$B$7:$B$666),0))))</f>
        <v/>
      </c>
      <c r="I92" s="172" t="str">
        <f>IF($F92="", "", INDEX('EAPG Table'!$D:$D, MATCH(1*$F92, 'EAPG Table'!$B:$B, 0)))</f>
        <v/>
      </c>
      <c r="J92" s="148"/>
      <c r="K92" s="205" t="str">
        <f>IF(""=$F92,"",TRIM(INDEX('EAPG Table'!$F:$F,MATCH(1*$F92,'EAPG Table'!$B:$B,0))))</f>
        <v/>
      </c>
      <c r="L92" s="200"/>
      <c r="M92" s="172" t="str">
        <f t="shared" si="17"/>
        <v/>
      </c>
      <c r="N92" s="172" t="str">
        <f t="shared" si="11"/>
        <v/>
      </c>
      <c r="O92" s="207" t="str">
        <f t="shared" si="18"/>
        <v/>
      </c>
      <c r="P92" s="207" t="str">
        <f>IF(""=$F92,"",IF("00450"=$F92,0&lt;COUNTIFS($H:$H,"&gt;="&amp;$H92,$D:$D,$D92,$F:$F,$F92,$C:$C,"EAPG")-COUNTIFS($H92:$H$520,$H92,$D92:$D$520,$D92,$F92:$F$520,$F92,$C92:$C$520,"EAPG"),FALSE))</f>
        <v/>
      </c>
      <c r="Q92" s="207" t="str">
        <f t="shared" si="12"/>
        <v/>
      </c>
      <c r="R92" s="208" t="str">
        <f t="shared" si="19"/>
        <v/>
      </c>
      <c r="S92" s="172"/>
      <c r="T92" s="215" t="str">
        <f t="shared" si="13"/>
        <v/>
      </c>
      <c r="U92" s="216" t="str">
        <f>IF($F92="","",MAX(0.25,IF(AND("2"=$I92,1&lt;COUNTIF($I:$I,2)),0.5^(COUNTIFS($I:$I,"2",$D:$D,$D92,$H:$H,"&gt;="&amp;$H92)-COUNTIFS($I92:$I$520,"2",$D92:$D$520,$D92,$H92:$H$520,$H92)),1)))</f>
        <v/>
      </c>
      <c r="V92" s="216" t="str">
        <f>IF($F92="","",MAX(0.25,IF(AND("Yes"=$N92,1&lt;COUNTIFS($N:$N,"Yes",$D:$D,$D92,$F:$F,$F92,$C:$C,"EAPG")),0.5^(COUNTIFS($N:$N,"Yes",$H:$H,"&gt;="&amp;$H92,$D:$D,$D92,$F:$F,$F92,$C:$C,"EAPG")-COUNTIFS($N92:$N$520,"Yes",$H92:$H$520,$H92,$D92:$D$520,$D92,$F92:$F$520,$F92,$C92:$C$520,"EAPG")),1)))</f>
        <v/>
      </c>
      <c r="W92" s="210" t="str">
        <f t="shared" si="14"/>
        <v/>
      </c>
      <c r="X92" s="172"/>
      <c r="Y92" s="211" t="str">
        <f t="shared" si="15"/>
        <v/>
      </c>
      <c r="Z92" s="212" t="str">
        <f t="shared" si="20"/>
        <v/>
      </c>
      <c r="AA92" s="213" t="str">
        <f t="shared" si="16"/>
        <v/>
      </c>
    </row>
    <row r="93" spans="2:27" ht="15" x14ac:dyDescent="0.25">
      <c r="B93" s="200">
        <f t="shared" si="21"/>
        <v>73</v>
      </c>
      <c r="C93" s="148"/>
      <c r="D93" s="232"/>
      <c r="E93" s="202"/>
      <c r="F93" s="203"/>
      <c r="G93" s="202" t="str">
        <f t="array" ref="G93">IF($F93="","",INDEX('EAPG Table'!$C$7:$C$666,MATCH(_xlfn.NUMBERVALUE('Interactive EAPG Calculator'!$F93),_xlfn.NUMBERVALUE('EAPG Table'!$B$7:$B$666),0)))</f>
        <v/>
      </c>
      <c r="H93" s="204" t="str">
        <f t="array" ref="H93">IF($F93="","",IF("EAPG"&lt;&gt;C93,0,INDEX('EAPG Table'!$I$7:$I$666,MATCH(_xlfn.NUMBERVALUE($F93),_xlfn.NUMBERVALUE('EAPG Table'!$B$7:$B$666),0))))</f>
        <v/>
      </c>
      <c r="I93" s="172" t="str">
        <f>IF($F93="", "", INDEX('EAPG Table'!$D:$D, MATCH(1*$F93, 'EAPG Table'!$B:$B, 0)))</f>
        <v/>
      </c>
      <c r="J93" s="148"/>
      <c r="K93" s="205" t="str">
        <f>IF(""=$F93,"",TRIM(INDEX('EAPG Table'!$F:$F,MATCH(1*$F93,'EAPG Table'!$B:$B,0))))</f>
        <v/>
      </c>
      <c r="L93" s="200"/>
      <c r="M93" s="172" t="str">
        <f t="shared" si="17"/>
        <v/>
      </c>
      <c r="N93" s="172" t="str">
        <f t="shared" si="11"/>
        <v/>
      </c>
      <c r="O93" s="207" t="str">
        <f t="shared" si="18"/>
        <v/>
      </c>
      <c r="P93" s="207" t="str">
        <f>IF(""=$F93,"",IF("00450"=$F93,0&lt;COUNTIFS($H:$H,"&gt;="&amp;$H93,$D:$D,$D93,$F:$F,$F93,$C:$C,"EAPG")-COUNTIFS($H93:$H$520,$H93,$D93:$D$520,$D93,$F93:$F$520,$F93,$C93:$C$520,"EAPG"),FALSE))</f>
        <v/>
      </c>
      <c r="Q93" s="207" t="str">
        <f t="shared" si="12"/>
        <v/>
      </c>
      <c r="R93" s="208" t="str">
        <f t="shared" si="19"/>
        <v/>
      </c>
      <c r="S93" s="172"/>
      <c r="T93" s="215" t="str">
        <f t="shared" si="13"/>
        <v/>
      </c>
      <c r="U93" s="216" t="str">
        <f>IF($F93="","",MAX(0.25,IF(AND("2"=$I93,1&lt;COUNTIF($I:$I,2)),0.5^(COUNTIFS($I:$I,"2",$D:$D,$D93,$H:$H,"&gt;="&amp;$H93)-COUNTIFS($I93:$I$520,"2",$D93:$D$520,$D93,$H93:$H$520,$H93)),1)))</f>
        <v/>
      </c>
      <c r="V93" s="216" t="str">
        <f>IF($F93="","",MAX(0.25,IF(AND("Yes"=$N93,1&lt;COUNTIFS($N:$N,"Yes",$D:$D,$D93,$F:$F,$F93,$C:$C,"EAPG")),0.5^(COUNTIFS($N:$N,"Yes",$H:$H,"&gt;="&amp;$H93,$D:$D,$D93,$F:$F,$F93,$C:$C,"EAPG")-COUNTIFS($N93:$N$520,"Yes",$H93:$H$520,$H93,$D93:$D$520,$D93,$F93:$F$520,$F93,$C93:$C$520,"EAPG")),1)))</f>
        <v/>
      </c>
      <c r="W93" s="210" t="str">
        <f t="shared" si="14"/>
        <v/>
      </c>
      <c r="X93" s="172"/>
      <c r="Y93" s="211" t="str">
        <f t="shared" si="15"/>
        <v/>
      </c>
      <c r="Z93" s="212" t="str">
        <f t="shared" si="20"/>
        <v/>
      </c>
      <c r="AA93" s="213" t="str">
        <f t="shared" si="16"/>
        <v/>
      </c>
    </row>
    <row r="94" spans="2:27" ht="15" x14ac:dyDescent="0.25">
      <c r="B94" s="200">
        <f t="shared" si="21"/>
        <v>74</v>
      </c>
      <c r="C94" s="148"/>
      <c r="D94" s="232"/>
      <c r="E94" s="202"/>
      <c r="F94" s="203"/>
      <c r="G94" s="202" t="str">
        <f t="array" ref="G94">IF($F94="","",INDEX('EAPG Table'!$C$7:$C$666,MATCH(_xlfn.NUMBERVALUE('Interactive EAPG Calculator'!$F94),_xlfn.NUMBERVALUE('EAPG Table'!$B$7:$B$666),0)))</f>
        <v/>
      </c>
      <c r="H94" s="204" t="str">
        <f t="array" ref="H94">IF($F94="","",IF("EAPG"&lt;&gt;C94,0,INDEX('EAPG Table'!$I$7:$I$666,MATCH(_xlfn.NUMBERVALUE($F94),_xlfn.NUMBERVALUE('EAPG Table'!$B$7:$B$666),0))))</f>
        <v/>
      </c>
      <c r="I94" s="172" t="str">
        <f>IF($F94="", "", INDEX('EAPG Table'!$D:$D, MATCH(1*$F94, 'EAPG Table'!$B:$B, 0)))</f>
        <v/>
      </c>
      <c r="J94" s="148"/>
      <c r="K94" s="205" t="str">
        <f>IF(""=$F94,"",TRIM(INDEX('EAPG Table'!$F:$F,MATCH(1*$F94,'EAPG Table'!$B:$B,0))))</f>
        <v/>
      </c>
      <c r="L94" s="200"/>
      <c r="M94" s="172" t="str">
        <f t="shared" si="17"/>
        <v/>
      </c>
      <c r="N94" s="172" t="str">
        <f t="shared" si="11"/>
        <v/>
      </c>
      <c r="O94" s="207" t="str">
        <f t="shared" si="18"/>
        <v/>
      </c>
      <c r="P94" s="207" t="str">
        <f>IF(""=$F94,"",IF("00450"=$F94,0&lt;COUNTIFS($H:$H,"&gt;="&amp;$H94,$D:$D,$D94,$F:$F,$F94,$C:$C,"EAPG")-COUNTIFS($H94:$H$520,$H94,$D94:$D$520,$D94,$F94:$F$520,$F94,$C94:$C$520,"EAPG"),FALSE))</f>
        <v/>
      </c>
      <c r="Q94" s="207" t="str">
        <f t="shared" si="12"/>
        <v/>
      </c>
      <c r="R94" s="208" t="str">
        <f t="shared" si="19"/>
        <v/>
      </c>
      <c r="S94" s="172"/>
      <c r="T94" s="215" t="str">
        <f t="shared" si="13"/>
        <v/>
      </c>
      <c r="U94" s="216" t="str">
        <f>IF($F94="","",MAX(0.25,IF(AND("2"=$I94,1&lt;COUNTIF($I:$I,2)),0.5^(COUNTIFS($I:$I,"2",$D:$D,$D94,$H:$H,"&gt;="&amp;$H94)-COUNTIFS($I94:$I$520,"2",$D94:$D$520,$D94,$H94:$H$520,$H94)),1)))</f>
        <v/>
      </c>
      <c r="V94" s="216" t="str">
        <f>IF($F94="","",MAX(0.25,IF(AND("Yes"=$N94,1&lt;COUNTIFS($N:$N,"Yes",$D:$D,$D94,$F:$F,$F94,$C:$C,"EAPG")),0.5^(COUNTIFS($N:$N,"Yes",$H:$H,"&gt;="&amp;$H94,$D:$D,$D94,$F:$F,$F94,$C:$C,"EAPG")-COUNTIFS($N94:$N$520,"Yes",$H94:$H$520,$H94,$D94:$D$520,$D94,$F94:$F$520,$F94,$C94:$C$520,"EAPG")),1)))</f>
        <v/>
      </c>
      <c r="W94" s="210" t="str">
        <f t="shared" si="14"/>
        <v/>
      </c>
      <c r="X94" s="172"/>
      <c r="Y94" s="211" t="str">
        <f t="shared" si="15"/>
        <v/>
      </c>
      <c r="Z94" s="212" t="str">
        <f t="shared" si="20"/>
        <v/>
      </c>
      <c r="AA94" s="213" t="str">
        <f t="shared" si="16"/>
        <v/>
      </c>
    </row>
    <row r="95" spans="2:27" ht="15" x14ac:dyDescent="0.25">
      <c r="B95" s="217">
        <f t="shared" si="21"/>
        <v>75</v>
      </c>
      <c r="C95" s="149"/>
      <c r="D95" s="233"/>
      <c r="E95" s="219"/>
      <c r="F95" s="220"/>
      <c r="G95" s="219" t="str">
        <f t="array" ref="G95">IF($F95="","",INDEX('EAPG Table'!$C$7:$C$666,MATCH(_xlfn.NUMBERVALUE('Interactive EAPG Calculator'!$F95),_xlfn.NUMBERVALUE('EAPG Table'!$B$7:$B$666),0)))</f>
        <v/>
      </c>
      <c r="H95" s="221" t="str">
        <f t="array" ref="H95">IF($F95="","",IF("EAPG"&lt;&gt;C95,0,INDEX('EAPG Table'!$I$7:$I$666,MATCH(_xlfn.NUMBERVALUE($F95),_xlfn.NUMBERVALUE('EAPG Table'!$B$7:$B$666),0))))</f>
        <v/>
      </c>
      <c r="I95" s="222" t="str">
        <f>IF($F95="", "", INDEX('EAPG Table'!$D:$D, MATCH(1*$F95, 'EAPG Table'!$B:$B, 0)))</f>
        <v/>
      </c>
      <c r="J95" s="149"/>
      <c r="K95" s="223" t="str">
        <f>IF(""=$F95,"",TRIM(INDEX('EAPG Table'!$F:$F,MATCH(1*$F95,'EAPG Table'!$B:$B,0))))</f>
        <v/>
      </c>
      <c r="L95" s="200"/>
      <c r="M95" s="222" t="str">
        <f t="shared" si="17"/>
        <v/>
      </c>
      <c r="N95" s="222" t="str">
        <f t="shared" si="11"/>
        <v/>
      </c>
      <c r="O95" s="224" t="str">
        <f t="shared" si="18"/>
        <v/>
      </c>
      <c r="P95" s="224" t="str">
        <f>IF(""=$F95,"",IF("00450"=$F95,0&lt;COUNTIFS($H:$H,"&gt;="&amp;$H95,$D:$D,$D95,$F:$F,$F95,$C:$C,"EAPG")-COUNTIFS($H95:$H$520,$H95,$D95:$D$520,$D95,$F95:$F$520,$F95,$C95:$C$520,"EAPG"),FALSE))</f>
        <v/>
      </c>
      <c r="Q95" s="224" t="str">
        <f t="shared" si="12"/>
        <v/>
      </c>
      <c r="R95" s="225" t="str">
        <f t="shared" si="19"/>
        <v/>
      </c>
      <c r="S95" s="172"/>
      <c r="T95" s="226" t="str">
        <f t="shared" si="13"/>
        <v/>
      </c>
      <c r="U95" s="227" t="str">
        <f>IF($F95="","",MAX(0.25,IF(AND("2"=$I95,1&lt;COUNTIF($I:$I,2)),0.5^(COUNTIFS($I:$I,"2",$D:$D,$D95,$H:$H,"&gt;="&amp;$H95)-COUNTIFS($I95:$I$520,"2",$D95:$D$520,$D95,$H95:$H$520,$H95)),1)))</f>
        <v/>
      </c>
      <c r="V95" s="227" t="str">
        <f>IF($F95="","",MAX(0.25,IF(AND("Yes"=$N95,1&lt;COUNTIFS($N:$N,"Yes",$D:$D,$D95,$F:$F,$F95,$C:$C,"EAPG")),0.5^(COUNTIFS($N:$N,"Yes",$H:$H,"&gt;="&amp;$H95,$D:$D,$D95,$F:$F,$F95,$C:$C,"EAPG")-COUNTIFS($N95:$N$520,"Yes",$H95:$H$520,$H95,$D95:$D$520,$D95,$F95:$F$520,$F95,$C95:$C$520,"EAPG")),1)))</f>
        <v/>
      </c>
      <c r="W95" s="228" t="str">
        <f t="shared" si="14"/>
        <v/>
      </c>
      <c r="X95" s="172"/>
      <c r="Y95" s="229" t="str">
        <f t="shared" si="15"/>
        <v/>
      </c>
      <c r="Z95" s="230" t="str">
        <f t="shared" si="20"/>
        <v/>
      </c>
      <c r="AA95" s="231" t="str">
        <f t="shared" si="16"/>
        <v/>
      </c>
    </row>
    <row r="96" spans="2:27" ht="15" x14ac:dyDescent="0.25">
      <c r="B96" s="200">
        <f t="shared" si="21"/>
        <v>76</v>
      </c>
      <c r="C96" s="148"/>
      <c r="D96" s="232"/>
      <c r="E96" s="202"/>
      <c r="F96" s="203"/>
      <c r="G96" s="202" t="str">
        <f t="array" ref="G96">IF($F96="","",INDEX('EAPG Table'!$C$7:$C$666,MATCH(_xlfn.NUMBERVALUE('Interactive EAPG Calculator'!$F96),_xlfn.NUMBERVALUE('EAPG Table'!$B$7:$B$666),0)))</f>
        <v/>
      </c>
      <c r="H96" s="204" t="str">
        <f t="array" ref="H96">IF($F96="","",IF("EAPG"&lt;&gt;C96,0,INDEX('EAPG Table'!$I$7:$I$666,MATCH(_xlfn.NUMBERVALUE($F96),_xlfn.NUMBERVALUE('EAPG Table'!$B$7:$B$666),0))))</f>
        <v/>
      </c>
      <c r="I96" s="172" t="str">
        <f>IF($F96="", "", INDEX('EAPG Table'!$D:$D, MATCH(1*$F96, 'EAPG Table'!$B:$B, 0)))</f>
        <v/>
      </c>
      <c r="J96" s="148"/>
      <c r="K96" s="205" t="str">
        <f>IF(""=$F96,"",TRIM(INDEX('EAPG Table'!$F:$F,MATCH(1*$F96,'EAPG Table'!$B:$B,0))))</f>
        <v/>
      </c>
      <c r="L96" s="200"/>
      <c r="M96" s="172" t="str">
        <f t="shared" si="17"/>
        <v/>
      </c>
      <c r="N96" s="172" t="str">
        <f t="shared" si="11"/>
        <v/>
      </c>
      <c r="O96" s="207" t="str">
        <f t="shared" si="18"/>
        <v/>
      </c>
      <c r="P96" s="207" t="str">
        <f>IF(""=$F96,"",IF("00450"=$F96,0&lt;COUNTIFS($H:$H,"&gt;="&amp;$H96,$D:$D,$D96,$F:$F,$F96,$C:$C,"EAPG")-COUNTIFS($H96:$H$520,$H96,$D96:$D$520,$D96,$F96:$F$520,$F96,$C96:$C$520,"EAPG"),FALSE))</f>
        <v/>
      </c>
      <c r="Q96" s="207" t="str">
        <f t="shared" si="12"/>
        <v/>
      </c>
      <c r="R96" s="208" t="str">
        <f t="shared" si="19"/>
        <v/>
      </c>
      <c r="S96" s="172"/>
      <c r="T96" s="215" t="str">
        <f t="shared" si="13"/>
        <v/>
      </c>
      <c r="U96" s="216" t="str">
        <f>IF($F96="","",MAX(0.25,IF(AND("2"=$I96,1&lt;COUNTIF($I:$I,2)),0.5^(COUNTIFS($I:$I,"2",$D:$D,$D96,$H:$H,"&gt;="&amp;$H96)-COUNTIFS($I96:$I$520,"2",$D96:$D$520,$D96,$H96:$H$520,$H96)),1)))</f>
        <v/>
      </c>
      <c r="V96" s="216" t="str">
        <f>IF($F96="","",MAX(0.25,IF(AND("Yes"=$N96,1&lt;COUNTIFS($N:$N,"Yes",$D:$D,$D96,$F:$F,$F96,$C:$C,"EAPG")),0.5^(COUNTIFS($N:$N,"Yes",$H:$H,"&gt;="&amp;$H96,$D:$D,$D96,$F:$F,$F96,$C:$C,"EAPG")-COUNTIFS($N96:$N$520,"Yes",$H96:$H$520,$H96,$D96:$D$520,$D96,$F96:$F$520,$F96,$C96:$C$520,"EAPG")),1)))</f>
        <v/>
      </c>
      <c r="W96" s="210" t="str">
        <f t="shared" si="14"/>
        <v/>
      </c>
      <c r="X96" s="172"/>
      <c r="Y96" s="211" t="str">
        <f t="shared" si="15"/>
        <v/>
      </c>
      <c r="Z96" s="212" t="str">
        <f t="shared" si="20"/>
        <v/>
      </c>
      <c r="AA96" s="213" t="str">
        <f t="shared" si="16"/>
        <v/>
      </c>
    </row>
    <row r="97" spans="2:27" ht="15" x14ac:dyDescent="0.25">
      <c r="B97" s="200">
        <f t="shared" si="21"/>
        <v>77</v>
      </c>
      <c r="C97" s="148"/>
      <c r="D97" s="232"/>
      <c r="E97" s="202"/>
      <c r="F97" s="203"/>
      <c r="G97" s="202" t="str">
        <f t="array" ref="G97">IF($F97="","",INDEX('EAPG Table'!$C$7:$C$666,MATCH(_xlfn.NUMBERVALUE('Interactive EAPG Calculator'!$F97),_xlfn.NUMBERVALUE('EAPG Table'!$B$7:$B$666),0)))</f>
        <v/>
      </c>
      <c r="H97" s="204" t="str">
        <f t="array" ref="H97">IF($F97="","",IF("EAPG"&lt;&gt;C97,0,INDEX('EAPG Table'!$I$7:$I$666,MATCH(_xlfn.NUMBERVALUE($F97),_xlfn.NUMBERVALUE('EAPG Table'!$B$7:$B$666),0))))</f>
        <v/>
      </c>
      <c r="I97" s="172" t="str">
        <f>IF($F97="", "", INDEX('EAPG Table'!$D:$D, MATCH(1*$F97, 'EAPG Table'!$B:$B, 0)))</f>
        <v/>
      </c>
      <c r="J97" s="148"/>
      <c r="K97" s="205" t="str">
        <f>IF(""=$F97,"",TRIM(INDEX('EAPG Table'!$F:$F,MATCH(1*$F97,'EAPG Table'!$B:$B,0))))</f>
        <v/>
      </c>
      <c r="L97" s="200"/>
      <c r="M97" s="172" t="str">
        <f t="shared" si="17"/>
        <v/>
      </c>
      <c r="N97" s="172" t="str">
        <f t="shared" si="11"/>
        <v/>
      </c>
      <c r="O97" s="207" t="str">
        <f t="shared" si="18"/>
        <v/>
      </c>
      <c r="P97" s="207" t="str">
        <f>IF(""=$F97,"",IF("00450"=$F97,0&lt;COUNTIFS($H:$H,"&gt;="&amp;$H97,$D:$D,$D97,$F:$F,$F97,$C:$C,"EAPG")-COUNTIFS($H97:$H$520,$H97,$D97:$D$520,$D97,$F97:$F$520,$F97,$C97:$C$520,"EAPG"),FALSE))</f>
        <v/>
      </c>
      <c r="Q97" s="207" t="str">
        <f t="shared" si="12"/>
        <v/>
      </c>
      <c r="R97" s="208" t="str">
        <f t="shared" si="19"/>
        <v/>
      </c>
      <c r="S97" s="172"/>
      <c r="T97" s="215" t="str">
        <f t="shared" si="13"/>
        <v/>
      </c>
      <c r="U97" s="216" t="str">
        <f>IF($F97="","",MAX(0.25,IF(AND("2"=$I97,1&lt;COUNTIF($I:$I,2)),0.5^(COUNTIFS($I:$I,"2",$D:$D,$D97,$H:$H,"&gt;="&amp;$H97)-COUNTIFS($I97:$I$520,"2",$D97:$D$520,$D97,$H97:$H$520,$H97)),1)))</f>
        <v/>
      </c>
      <c r="V97" s="216" t="str">
        <f>IF($F97="","",MAX(0.25,IF(AND("Yes"=$N97,1&lt;COUNTIFS($N:$N,"Yes",$D:$D,$D97,$F:$F,$F97,$C:$C,"EAPG")),0.5^(COUNTIFS($N:$N,"Yes",$H:$H,"&gt;="&amp;$H97,$D:$D,$D97,$F:$F,$F97,$C:$C,"EAPG")-COUNTIFS($N97:$N$520,"Yes",$H97:$H$520,$H97,$D97:$D$520,$D97,$F97:$F$520,$F97,$C97:$C$520,"EAPG")),1)))</f>
        <v/>
      </c>
      <c r="W97" s="210" t="str">
        <f t="shared" si="14"/>
        <v/>
      </c>
      <c r="X97" s="172"/>
      <c r="Y97" s="211" t="str">
        <f t="shared" si="15"/>
        <v/>
      </c>
      <c r="Z97" s="212" t="str">
        <f t="shared" si="20"/>
        <v/>
      </c>
      <c r="AA97" s="213" t="str">
        <f t="shared" si="16"/>
        <v/>
      </c>
    </row>
    <row r="98" spans="2:27" ht="15" x14ac:dyDescent="0.25">
      <c r="B98" s="200">
        <f t="shared" si="21"/>
        <v>78</v>
      </c>
      <c r="C98" s="148"/>
      <c r="D98" s="232"/>
      <c r="E98" s="202"/>
      <c r="F98" s="203"/>
      <c r="G98" s="202" t="str">
        <f t="array" ref="G98">IF($F98="","",INDEX('EAPG Table'!$C$7:$C$666,MATCH(_xlfn.NUMBERVALUE('Interactive EAPG Calculator'!$F98),_xlfn.NUMBERVALUE('EAPG Table'!$B$7:$B$666),0)))</f>
        <v/>
      </c>
      <c r="H98" s="204" t="str">
        <f t="array" ref="H98">IF($F98="","",IF("EAPG"&lt;&gt;C98,0,INDEX('EAPG Table'!$I$7:$I$666,MATCH(_xlfn.NUMBERVALUE($F98),_xlfn.NUMBERVALUE('EAPG Table'!$B$7:$B$666),0))))</f>
        <v/>
      </c>
      <c r="I98" s="172" t="str">
        <f>IF($F98="", "", INDEX('EAPG Table'!$D:$D, MATCH(1*$F98, 'EAPG Table'!$B:$B, 0)))</f>
        <v/>
      </c>
      <c r="J98" s="148"/>
      <c r="K98" s="205" t="str">
        <f>IF(""=$F98,"",TRIM(INDEX('EAPG Table'!$F:$F,MATCH(1*$F98,'EAPG Table'!$B:$B,0))))</f>
        <v/>
      </c>
      <c r="L98" s="200"/>
      <c r="M98" s="172" t="str">
        <f t="shared" si="17"/>
        <v/>
      </c>
      <c r="N98" s="172" t="str">
        <f t="shared" si="11"/>
        <v/>
      </c>
      <c r="O98" s="207" t="str">
        <f t="shared" si="18"/>
        <v/>
      </c>
      <c r="P98" s="207" t="str">
        <f>IF(""=$F98,"",IF("00450"=$F98,0&lt;COUNTIFS($H:$H,"&gt;="&amp;$H98,$D:$D,$D98,$F:$F,$F98,$C:$C,"EAPG")-COUNTIFS($H98:$H$520,$H98,$D98:$D$520,$D98,$F98:$F$520,$F98,$C98:$C$520,"EAPG"),FALSE))</f>
        <v/>
      </c>
      <c r="Q98" s="207" t="str">
        <f t="shared" si="12"/>
        <v/>
      </c>
      <c r="R98" s="208" t="str">
        <f t="shared" si="19"/>
        <v/>
      </c>
      <c r="S98" s="172"/>
      <c r="T98" s="215" t="str">
        <f t="shared" si="13"/>
        <v/>
      </c>
      <c r="U98" s="216" t="str">
        <f>IF($F98="","",MAX(0.25,IF(AND("2"=$I98,1&lt;COUNTIF($I:$I,2)),0.5^(COUNTIFS($I:$I,"2",$D:$D,$D98,$H:$H,"&gt;="&amp;$H98)-COUNTIFS($I98:$I$520,"2",$D98:$D$520,$D98,$H98:$H$520,$H98)),1)))</f>
        <v/>
      </c>
      <c r="V98" s="216" t="str">
        <f>IF($F98="","",MAX(0.25,IF(AND("Yes"=$N98,1&lt;COUNTIFS($N:$N,"Yes",$D:$D,$D98,$F:$F,$F98,$C:$C,"EAPG")),0.5^(COUNTIFS($N:$N,"Yes",$H:$H,"&gt;="&amp;$H98,$D:$D,$D98,$F:$F,$F98,$C:$C,"EAPG")-COUNTIFS($N98:$N$520,"Yes",$H98:$H$520,$H98,$D98:$D$520,$D98,$F98:$F$520,$F98,$C98:$C$520,"EAPG")),1)))</f>
        <v/>
      </c>
      <c r="W98" s="210" t="str">
        <f t="shared" si="14"/>
        <v/>
      </c>
      <c r="X98" s="172"/>
      <c r="Y98" s="211" t="str">
        <f t="shared" si="15"/>
        <v/>
      </c>
      <c r="Z98" s="212" t="str">
        <f t="shared" si="20"/>
        <v/>
      </c>
      <c r="AA98" s="213" t="str">
        <f t="shared" si="16"/>
        <v/>
      </c>
    </row>
    <row r="99" spans="2:27" ht="15" x14ac:dyDescent="0.25">
      <c r="B99" s="200">
        <f t="shared" si="21"/>
        <v>79</v>
      </c>
      <c r="C99" s="148"/>
      <c r="D99" s="232"/>
      <c r="E99" s="202"/>
      <c r="F99" s="203"/>
      <c r="G99" s="202" t="str">
        <f t="array" ref="G99">IF($F99="","",INDEX('EAPG Table'!$C$7:$C$666,MATCH(_xlfn.NUMBERVALUE('Interactive EAPG Calculator'!$F99),_xlfn.NUMBERVALUE('EAPG Table'!$B$7:$B$666),0)))</f>
        <v/>
      </c>
      <c r="H99" s="204" t="str">
        <f t="array" ref="H99">IF($F99="","",IF("EAPG"&lt;&gt;C99,0,INDEX('EAPG Table'!$I$7:$I$666,MATCH(_xlfn.NUMBERVALUE($F99),_xlfn.NUMBERVALUE('EAPG Table'!$B$7:$B$666),0))))</f>
        <v/>
      </c>
      <c r="I99" s="172" t="str">
        <f>IF($F99="", "", INDEX('EAPG Table'!$D:$D, MATCH(1*$F99, 'EAPG Table'!$B:$B, 0)))</f>
        <v/>
      </c>
      <c r="J99" s="148"/>
      <c r="K99" s="205" t="str">
        <f>IF(""=$F99,"",TRIM(INDEX('EAPG Table'!$F:$F,MATCH(1*$F99,'EAPG Table'!$B:$B,0))))</f>
        <v/>
      </c>
      <c r="L99" s="200"/>
      <c r="M99" s="172" t="str">
        <f t="shared" si="17"/>
        <v/>
      </c>
      <c r="N99" s="172" t="str">
        <f t="shared" si="11"/>
        <v/>
      </c>
      <c r="O99" s="207" t="str">
        <f t="shared" si="18"/>
        <v/>
      </c>
      <c r="P99" s="207" t="str">
        <f>IF(""=$F99,"",IF("00450"=$F99,0&lt;COUNTIFS($H:$H,"&gt;="&amp;$H99,$D:$D,$D99,$F:$F,$F99,$C:$C,"EAPG")-COUNTIFS($H99:$H$520,$H99,$D99:$D$520,$D99,$F99:$F$520,$F99,$C99:$C$520,"EAPG"),FALSE))</f>
        <v/>
      </c>
      <c r="Q99" s="207" t="str">
        <f t="shared" si="12"/>
        <v/>
      </c>
      <c r="R99" s="208" t="str">
        <f t="shared" si="19"/>
        <v/>
      </c>
      <c r="S99" s="172"/>
      <c r="T99" s="215" t="str">
        <f t="shared" si="13"/>
        <v/>
      </c>
      <c r="U99" s="216" t="str">
        <f>IF($F99="","",MAX(0.25,IF(AND("2"=$I99,1&lt;COUNTIF($I:$I,2)),0.5^(COUNTIFS($I:$I,"2",$D:$D,$D99,$H:$H,"&gt;="&amp;$H99)-COUNTIFS($I99:$I$520,"2",$D99:$D$520,$D99,$H99:$H$520,$H99)),1)))</f>
        <v/>
      </c>
      <c r="V99" s="216" t="str">
        <f>IF($F99="","",MAX(0.25,IF(AND("Yes"=$N99,1&lt;COUNTIFS($N:$N,"Yes",$D:$D,$D99,$F:$F,$F99,$C:$C,"EAPG")),0.5^(COUNTIFS($N:$N,"Yes",$H:$H,"&gt;="&amp;$H99,$D:$D,$D99,$F:$F,$F99,$C:$C,"EAPG")-COUNTIFS($N99:$N$520,"Yes",$H99:$H$520,$H99,$D99:$D$520,$D99,$F99:$F$520,$F99,$C99:$C$520,"EAPG")),1)))</f>
        <v/>
      </c>
      <c r="W99" s="210" t="str">
        <f t="shared" si="14"/>
        <v/>
      </c>
      <c r="X99" s="172"/>
      <c r="Y99" s="211" t="str">
        <f t="shared" si="15"/>
        <v/>
      </c>
      <c r="Z99" s="212" t="str">
        <f t="shared" si="20"/>
        <v/>
      </c>
      <c r="AA99" s="213" t="str">
        <f t="shared" si="16"/>
        <v/>
      </c>
    </row>
    <row r="100" spans="2:27" ht="15" x14ac:dyDescent="0.25">
      <c r="B100" s="217">
        <f t="shared" si="21"/>
        <v>80</v>
      </c>
      <c r="C100" s="149"/>
      <c r="D100" s="233"/>
      <c r="E100" s="219"/>
      <c r="F100" s="220"/>
      <c r="G100" s="219" t="str">
        <f t="array" ref="G100">IF($F100="","",INDEX('EAPG Table'!$C$7:$C$666,MATCH(_xlfn.NUMBERVALUE('Interactive EAPG Calculator'!$F100),_xlfn.NUMBERVALUE('EAPG Table'!$B$7:$B$666),0)))</f>
        <v/>
      </c>
      <c r="H100" s="221" t="str">
        <f t="array" ref="H100">IF($F100="","",IF("EAPG"&lt;&gt;C100,0,INDEX('EAPG Table'!$I$7:$I$666,MATCH(_xlfn.NUMBERVALUE($F100),_xlfn.NUMBERVALUE('EAPG Table'!$B$7:$B$666),0))))</f>
        <v/>
      </c>
      <c r="I100" s="222" t="str">
        <f>IF($F100="", "", INDEX('EAPG Table'!$D:$D, MATCH(1*$F100, 'EAPG Table'!$B:$B, 0)))</f>
        <v/>
      </c>
      <c r="J100" s="149"/>
      <c r="K100" s="223" t="str">
        <f>IF(""=$F100,"",TRIM(INDEX('EAPG Table'!$F:$F,MATCH(1*$F100,'EAPG Table'!$B:$B,0))))</f>
        <v/>
      </c>
      <c r="L100" s="200"/>
      <c r="M100" s="222" t="str">
        <f t="shared" si="17"/>
        <v/>
      </c>
      <c r="N100" s="222" t="str">
        <f t="shared" si="11"/>
        <v/>
      </c>
      <c r="O100" s="224" t="str">
        <f t="shared" si="18"/>
        <v/>
      </c>
      <c r="P100" s="224" t="str">
        <f>IF(""=$F100,"",IF("00450"=$F100,0&lt;COUNTIFS($H:$H,"&gt;="&amp;$H100,$D:$D,$D100,$F:$F,$F100,$C:$C,"EAPG")-COUNTIFS($H100:$H$520,$H100,$D100:$D$520,$D100,$F100:$F$520,$F100,$C100:$C$520,"EAPG"),FALSE))</f>
        <v/>
      </c>
      <c r="Q100" s="224" t="str">
        <f t="shared" si="12"/>
        <v/>
      </c>
      <c r="R100" s="225" t="str">
        <f t="shared" si="19"/>
        <v/>
      </c>
      <c r="S100" s="172"/>
      <c r="T100" s="226" t="str">
        <f t="shared" si="13"/>
        <v/>
      </c>
      <c r="U100" s="227" t="str">
        <f>IF($F100="","",MAX(0.25,IF(AND("2"=$I100,1&lt;COUNTIF($I:$I,2)),0.5^(COUNTIFS($I:$I,"2",$D:$D,$D100,$H:$H,"&gt;="&amp;$H100)-COUNTIFS($I100:$I$520,"2",$D100:$D$520,$D100,$H100:$H$520,$H100)),1)))</f>
        <v/>
      </c>
      <c r="V100" s="227" t="str">
        <f>IF($F100="","",MAX(0.25,IF(AND("Yes"=$N100,1&lt;COUNTIFS($N:$N,"Yes",$D:$D,$D100,$F:$F,$F100,$C:$C,"EAPG")),0.5^(COUNTIFS($N:$N,"Yes",$H:$H,"&gt;="&amp;$H100,$D:$D,$D100,$F:$F,$F100,$C:$C,"EAPG")-COUNTIFS($N100:$N$520,"Yes",$H100:$H$520,$H100,$D100:$D$520,$D100,$F100:$F$520,$F100,$C100:$C$520,"EAPG")),1)))</f>
        <v/>
      </c>
      <c r="W100" s="228" t="str">
        <f t="shared" si="14"/>
        <v/>
      </c>
      <c r="X100" s="172"/>
      <c r="Y100" s="229" t="str">
        <f t="shared" si="15"/>
        <v/>
      </c>
      <c r="Z100" s="230" t="str">
        <f t="shared" si="20"/>
        <v/>
      </c>
      <c r="AA100" s="231" t="str">
        <f t="shared" si="16"/>
        <v/>
      </c>
    </row>
    <row r="101" spans="2:27" ht="15" x14ac:dyDescent="0.25">
      <c r="B101" s="200">
        <f t="shared" si="21"/>
        <v>81</v>
      </c>
      <c r="C101" s="148"/>
      <c r="D101" s="232"/>
      <c r="E101" s="202"/>
      <c r="F101" s="203"/>
      <c r="G101" s="202" t="str">
        <f t="array" ref="G101">IF($F101="","",INDEX('EAPG Table'!$C$7:$C$666,MATCH(_xlfn.NUMBERVALUE('Interactive EAPG Calculator'!$F101),_xlfn.NUMBERVALUE('EAPG Table'!$B$7:$B$666),0)))</f>
        <v/>
      </c>
      <c r="H101" s="204" t="str">
        <f t="array" ref="H101">IF($F101="","",IF("EAPG"&lt;&gt;C101,0,INDEX('EAPG Table'!$I$7:$I$666,MATCH(_xlfn.NUMBERVALUE($F101),_xlfn.NUMBERVALUE('EAPG Table'!$B$7:$B$666),0))))</f>
        <v/>
      </c>
      <c r="I101" s="172" t="str">
        <f>IF($F101="", "", INDEX('EAPG Table'!$D:$D, MATCH(1*$F101, 'EAPG Table'!$B:$B, 0)))</f>
        <v/>
      </c>
      <c r="J101" s="148"/>
      <c r="K101" s="205" t="str">
        <f>IF(""=$F101,"",TRIM(INDEX('EAPG Table'!$F:$F,MATCH(1*$F101,'EAPG Table'!$B:$B,0))))</f>
        <v/>
      </c>
      <c r="L101" s="200"/>
      <c r="M101" s="172" t="str">
        <f t="shared" si="17"/>
        <v/>
      </c>
      <c r="N101" s="172" t="str">
        <f t="shared" si="11"/>
        <v/>
      </c>
      <c r="O101" s="207" t="str">
        <f t="shared" si="18"/>
        <v/>
      </c>
      <c r="P101" s="207" t="str">
        <f>IF(""=$F101,"",IF("00450"=$F101,0&lt;COUNTIFS($H:$H,"&gt;="&amp;$H101,$D:$D,$D101,$F:$F,$F101,$C:$C,"EAPG")-COUNTIFS($H101:$H$520,$H101,$D101:$D$520,$D101,$F101:$F$520,$F101,$C101:$C$520,"EAPG"),FALSE))</f>
        <v/>
      </c>
      <c r="Q101" s="207" t="str">
        <f t="shared" si="12"/>
        <v/>
      </c>
      <c r="R101" s="208" t="str">
        <f t="shared" si="19"/>
        <v/>
      </c>
      <c r="S101" s="172"/>
      <c r="T101" s="215" t="str">
        <f t="shared" si="13"/>
        <v/>
      </c>
      <c r="U101" s="216" t="str">
        <f>IF($F101="","",MAX(0.25,IF(AND("2"=$I101,1&lt;COUNTIF($I:$I,2)),0.5^(COUNTIFS($I:$I,"2",$D:$D,$D101,$H:$H,"&gt;="&amp;$H101)-COUNTIFS($I101:$I$520,"2",$D101:$D$520,$D101,$H101:$H$520,$H101)),1)))</f>
        <v/>
      </c>
      <c r="V101" s="216" t="str">
        <f>IF($F101="","",MAX(0.25,IF(AND("Yes"=$N101,1&lt;COUNTIFS($N:$N,"Yes",$D:$D,$D101,$F:$F,$F101,$C:$C,"EAPG")),0.5^(COUNTIFS($N:$N,"Yes",$H:$H,"&gt;="&amp;$H101,$D:$D,$D101,$F:$F,$F101,$C:$C,"EAPG")-COUNTIFS($N101:$N$520,"Yes",$H101:$H$520,$H101,$D101:$D$520,$D101,$F101:$F$520,$F101,$C101:$C$520,"EAPG")),1)))</f>
        <v/>
      </c>
      <c r="W101" s="210" t="str">
        <f t="shared" si="14"/>
        <v/>
      </c>
      <c r="X101" s="172"/>
      <c r="Y101" s="211" t="str">
        <f t="shared" si="15"/>
        <v/>
      </c>
      <c r="Z101" s="212" t="str">
        <f t="shared" si="20"/>
        <v/>
      </c>
      <c r="AA101" s="213" t="str">
        <f t="shared" si="16"/>
        <v/>
      </c>
    </row>
    <row r="102" spans="2:27" ht="15" x14ac:dyDescent="0.25">
      <c r="B102" s="200">
        <f t="shared" si="21"/>
        <v>82</v>
      </c>
      <c r="C102" s="148"/>
      <c r="D102" s="232"/>
      <c r="E102" s="202"/>
      <c r="F102" s="203"/>
      <c r="G102" s="202" t="str">
        <f t="array" ref="G102">IF($F102="","",INDEX('EAPG Table'!$C$7:$C$666,MATCH(_xlfn.NUMBERVALUE('Interactive EAPG Calculator'!$F102),_xlfn.NUMBERVALUE('EAPG Table'!$B$7:$B$666),0)))</f>
        <v/>
      </c>
      <c r="H102" s="204" t="str">
        <f t="array" ref="H102">IF($F102="","",IF("EAPG"&lt;&gt;C102,0,INDEX('EAPG Table'!$I$7:$I$666,MATCH(_xlfn.NUMBERVALUE($F102),_xlfn.NUMBERVALUE('EAPG Table'!$B$7:$B$666),0))))</f>
        <v/>
      </c>
      <c r="I102" s="172" t="str">
        <f>IF($F102="", "", INDEX('EAPG Table'!$D:$D, MATCH(1*$F102, 'EAPG Table'!$B:$B, 0)))</f>
        <v/>
      </c>
      <c r="J102" s="148"/>
      <c r="K102" s="205" t="str">
        <f>IF(""=$F102,"",TRIM(INDEX('EAPG Table'!$F:$F,MATCH(1*$F102,'EAPG Table'!$B:$B,0))))</f>
        <v/>
      </c>
      <c r="L102" s="200"/>
      <c r="M102" s="172" t="str">
        <f t="shared" si="17"/>
        <v/>
      </c>
      <c r="N102" s="172" t="str">
        <f t="shared" si="11"/>
        <v/>
      </c>
      <c r="O102" s="207" t="str">
        <f t="shared" si="18"/>
        <v/>
      </c>
      <c r="P102" s="207" t="str">
        <f>IF(""=$F102,"",IF("00450"=$F102,0&lt;COUNTIFS($H:$H,"&gt;="&amp;$H102,$D:$D,$D102,$F:$F,$F102,$C:$C,"EAPG")-COUNTIFS($H102:$H$520,$H102,$D102:$D$520,$D102,$F102:$F$520,$F102,$C102:$C$520,"EAPG"),FALSE))</f>
        <v/>
      </c>
      <c r="Q102" s="207" t="str">
        <f t="shared" si="12"/>
        <v/>
      </c>
      <c r="R102" s="208" t="str">
        <f t="shared" si="19"/>
        <v/>
      </c>
      <c r="S102" s="172"/>
      <c r="T102" s="215" t="str">
        <f t="shared" si="13"/>
        <v/>
      </c>
      <c r="U102" s="216" t="str">
        <f>IF($F102="","",MAX(0.25,IF(AND("2"=$I102,1&lt;COUNTIF($I:$I,2)),0.5^(COUNTIFS($I:$I,"2",$D:$D,$D102,$H:$H,"&gt;="&amp;$H102)-COUNTIFS($I102:$I$520,"2",$D102:$D$520,$D102,$H102:$H$520,$H102)),1)))</f>
        <v/>
      </c>
      <c r="V102" s="216" t="str">
        <f>IF($F102="","",MAX(0.25,IF(AND("Yes"=$N102,1&lt;COUNTIFS($N:$N,"Yes",$D:$D,$D102,$F:$F,$F102,$C:$C,"EAPG")),0.5^(COUNTIFS($N:$N,"Yes",$H:$H,"&gt;="&amp;$H102,$D:$D,$D102,$F:$F,$F102,$C:$C,"EAPG")-COUNTIFS($N102:$N$520,"Yes",$H102:$H$520,$H102,$D102:$D$520,$D102,$F102:$F$520,$F102,$C102:$C$520,"EAPG")),1)))</f>
        <v/>
      </c>
      <c r="W102" s="210" t="str">
        <f t="shared" si="14"/>
        <v/>
      </c>
      <c r="X102" s="172"/>
      <c r="Y102" s="211" t="str">
        <f t="shared" si="15"/>
        <v/>
      </c>
      <c r="Z102" s="212" t="str">
        <f t="shared" si="20"/>
        <v/>
      </c>
      <c r="AA102" s="213" t="str">
        <f t="shared" si="16"/>
        <v/>
      </c>
    </row>
    <row r="103" spans="2:27" ht="15" x14ac:dyDescent="0.25">
      <c r="B103" s="200">
        <f t="shared" si="21"/>
        <v>83</v>
      </c>
      <c r="C103" s="148"/>
      <c r="D103" s="232"/>
      <c r="E103" s="202"/>
      <c r="F103" s="203"/>
      <c r="G103" s="202" t="str">
        <f t="array" ref="G103">IF($F103="","",INDEX('EAPG Table'!$C$7:$C$666,MATCH(_xlfn.NUMBERVALUE('Interactive EAPG Calculator'!$F103),_xlfn.NUMBERVALUE('EAPG Table'!$B$7:$B$666),0)))</f>
        <v/>
      </c>
      <c r="H103" s="204" t="str">
        <f t="array" ref="H103">IF($F103="","",IF("EAPG"&lt;&gt;C103,0,INDEX('EAPG Table'!$I$7:$I$666,MATCH(_xlfn.NUMBERVALUE($F103),_xlfn.NUMBERVALUE('EAPG Table'!$B$7:$B$666),0))))</f>
        <v/>
      </c>
      <c r="I103" s="172" t="str">
        <f>IF($F103="", "", INDEX('EAPG Table'!$D:$D, MATCH(1*$F103, 'EAPG Table'!$B:$B, 0)))</f>
        <v/>
      </c>
      <c r="J103" s="148"/>
      <c r="K103" s="205" t="str">
        <f>IF(""=$F103,"",TRIM(INDEX('EAPG Table'!$F:$F,MATCH(1*$F103,'EAPG Table'!$B:$B,0))))</f>
        <v/>
      </c>
      <c r="L103" s="200"/>
      <c r="M103" s="172" t="str">
        <f t="shared" si="17"/>
        <v/>
      </c>
      <c r="N103" s="172" t="str">
        <f t="shared" si="11"/>
        <v/>
      </c>
      <c r="O103" s="207" t="str">
        <f t="shared" si="18"/>
        <v/>
      </c>
      <c r="P103" s="207" t="str">
        <f>IF(""=$F103,"",IF("00450"=$F103,0&lt;COUNTIFS($H:$H,"&gt;="&amp;$H103,$D:$D,$D103,$F:$F,$F103,$C:$C,"EAPG")-COUNTIFS($H103:$H$520,$H103,$D103:$D$520,$D103,$F103:$F$520,$F103,$C103:$C$520,"EAPG"),FALSE))</f>
        <v/>
      </c>
      <c r="Q103" s="207" t="str">
        <f t="shared" si="12"/>
        <v/>
      </c>
      <c r="R103" s="208" t="str">
        <f t="shared" si="19"/>
        <v/>
      </c>
      <c r="S103" s="172"/>
      <c r="T103" s="215" t="str">
        <f t="shared" si="13"/>
        <v/>
      </c>
      <c r="U103" s="216" t="str">
        <f>IF($F103="","",MAX(0.25,IF(AND("2"=$I103,1&lt;COUNTIF($I:$I,2)),0.5^(COUNTIFS($I:$I,"2",$D:$D,$D103,$H:$H,"&gt;="&amp;$H103)-COUNTIFS($I103:$I$520,"2",$D103:$D$520,$D103,$H103:$H$520,$H103)),1)))</f>
        <v/>
      </c>
      <c r="V103" s="216" t="str">
        <f>IF($F103="","",MAX(0.25,IF(AND("Yes"=$N103,1&lt;COUNTIFS($N:$N,"Yes",$D:$D,$D103,$F:$F,$F103,$C:$C,"EAPG")),0.5^(COUNTIFS($N:$N,"Yes",$H:$H,"&gt;="&amp;$H103,$D:$D,$D103,$F:$F,$F103,$C:$C,"EAPG")-COUNTIFS($N103:$N$520,"Yes",$H103:$H$520,$H103,$D103:$D$520,$D103,$F103:$F$520,$F103,$C103:$C$520,"EAPG")),1)))</f>
        <v/>
      </c>
      <c r="W103" s="210" t="str">
        <f t="shared" si="14"/>
        <v/>
      </c>
      <c r="X103" s="172"/>
      <c r="Y103" s="211" t="str">
        <f t="shared" si="15"/>
        <v/>
      </c>
      <c r="Z103" s="212" t="str">
        <f t="shared" si="20"/>
        <v/>
      </c>
      <c r="AA103" s="213" t="str">
        <f t="shared" si="16"/>
        <v/>
      </c>
    </row>
    <row r="104" spans="2:27" ht="15" x14ac:dyDescent="0.25">
      <c r="B104" s="200">
        <f t="shared" si="21"/>
        <v>84</v>
      </c>
      <c r="C104" s="148"/>
      <c r="D104" s="232"/>
      <c r="E104" s="202"/>
      <c r="F104" s="203"/>
      <c r="G104" s="202" t="str">
        <f t="array" ref="G104">IF($F104="","",INDEX('EAPG Table'!$C$7:$C$666,MATCH(_xlfn.NUMBERVALUE('Interactive EAPG Calculator'!$F104),_xlfn.NUMBERVALUE('EAPG Table'!$B$7:$B$666),0)))</f>
        <v/>
      </c>
      <c r="H104" s="204" t="str">
        <f t="array" ref="H104">IF($F104="","",IF("EAPG"&lt;&gt;C104,0,INDEX('EAPG Table'!$I$7:$I$666,MATCH(_xlfn.NUMBERVALUE($F104),_xlfn.NUMBERVALUE('EAPG Table'!$B$7:$B$666),0))))</f>
        <v/>
      </c>
      <c r="I104" s="172" t="str">
        <f>IF($F104="", "", INDEX('EAPG Table'!$D:$D, MATCH(1*$F104, 'EAPG Table'!$B:$B, 0)))</f>
        <v/>
      </c>
      <c r="J104" s="148"/>
      <c r="K104" s="205" t="str">
        <f>IF(""=$F104,"",TRIM(INDEX('EAPG Table'!$F:$F,MATCH(1*$F104,'EAPG Table'!$B:$B,0))))</f>
        <v/>
      </c>
      <c r="L104" s="200"/>
      <c r="M104" s="172" t="str">
        <f t="shared" si="17"/>
        <v/>
      </c>
      <c r="N104" s="172" t="str">
        <f t="shared" si="11"/>
        <v/>
      </c>
      <c r="O104" s="207" t="str">
        <f t="shared" si="18"/>
        <v/>
      </c>
      <c r="P104" s="207" t="str">
        <f>IF(""=$F104,"",IF("00450"=$F104,0&lt;COUNTIFS($H:$H,"&gt;="&amp;$H104,$D:$D,$D104,$F:$F,$F104,$C:$C,"EAPG")-COUNTIFS($H104:$H$520,$H104,$D104:$D$520,$D104,$F104:$F$520,$F104,$C104:$C$520,"EAPG"),FALSE))</f>
        <v/>
      </c>
      <c r="Q104" s="207" t="str">
        <f t="shared" si="12"/>
        <v/>
      </c>
      <c r="R104" s="208" t="str">
        <f t="shared" si="19"/>
        <v/>
      </c>
      <c r="S104" s="172"/>
      <c r="T104" s="215" t="str">
        <f t="shared" si="13"/>
        <v/>
      </c>
      <c r="U104" s="216" t="str">
        <f>IF($F104="","",MAX(0.25,IF(AND("2"=$I104,1&lt;COUNTIF($I:$I,2)),0.5^(COUNTIFS($I:$I,"2",$D:$D,$D104,$H:$H,"&gt;="&amp;$H104)-COUNTIFS($I104:$I$520,"2",$D104:$D$520,$D104,$H104:$H$520,$H104)),1)))</f>
        <v/>
      </c>
      <c r="V104" s="216" t="str">
        <f>IF($F104="","",MAX(0.25,IF(AND("Yes"=$N104,1&lt;COUNTIFS($N:$N,"Yes",$D:$D,$D104,$F:$F,$F104,$C:$C,"EAPG")),0.5^(COUNTIFS($N:$N,"Yes",$H:$H,"&gt;="&amp;$H104,$D:$D,$D104,$F:$F,$F104,$C:$C,"EAPG")-COUNTIFS($N104:$N$520,"Yes",$H104:$H$520,$H104,$D104:$D$520,$D104,$F104:$F$520,$F104,$C104:$C$520,"EAPG")),1)))</f>
        <v/>
      </c>
      <c r="W104" s="210" t="str">
        <f t="shared" si="14"/>
        <v/>
      </c>
      <c r="X104" s="172"/>
      <c r="Y104" s="211" t="str">
        <f t="shared" si="15"/>
        <v/>
      </c>
      <c r="Z104" s="212" t="str">
        <f t="shared" si="20"/>
        <v/>
      </c>
      <c r="AA104" s="213" t="str">
        <f t="shared" si="16"/>
        <v/>
      </c>
    </row>
    <row r="105" spans="2:27" ht="15" x14ac:dyDescent="0.25">
      <c r="B105" s="217">
        <f t="shared" si="21"/>
        <v>85</v>
      </c>
      <c r="C105" s="149"/>
      <c r="D105" s="233"/>
      <c r="E105" s="219"/>
      <c r="F105" s="220"/>
      <c r="G105" s="219" t="str">
        <f t="array" ref="G105">IF($F105="","",INDEX('EAPG Table'!$C$7:$C$666,MATCH(_xlfn.NUMBERVALUE('Interactive EAPG Calculator'!$F105),_xlfn.NUMBERVALUE('EAPG Table'!$B$7:$B$666),0)))</f>
        <v/>
      </c>
      <c r="H105" s="221" t="str">
        <f t="array" ref="H105">IF($F105="","",IF("EAPG"&lt;&gt;C105,0,INDEX('EAPG Table'!$I$7:$I$666,MATCH(_xlfn.NUMBERVALUE($F105),_xlfn.NUMBERVALUE('EAPG Table'!$B$7:$B$666),0))))</f>
        <v/>
      </c>
      <c r="I105" s="222" t="str">
        <f>IF($F105="", "", INDEX('EAPG Table'!$D:$D, MATCH(1*$F105, 'EAPG Table'!$B:$B, 0)))</f>
        <v/>
      </c>
      <c r="J105" s="149"/>
      <c r="K105" s="223" t="str">
        <f>IF(""=$F105,"",TRIM(INDEX('EAPG Table'!$F:$F,MATCH(1*$F105,'EAPG Table'!$B:$B,0))))</f>
        <v/>
      </c>
      <c r="L105" s="200"/>
      <c r="M105" s="222" t="str">
        <f t="shared" si="17"/>
        <v/>
      </c>
      <c r="N105" s="222" t="str">
        <f t="shared" si="11"/>
        <v/>
      </c>
      <c r="O105" s="224" t="str">
        <f t="shared" si="18"/>
        <v/>
      </c>
      <c r="P105" s="224" t="str">
        <f>IF(""=$F105,"",IF("00450"=$F105,0&lt;COUNTIFS($H:$H,"&gt;="&amp;$H105,$D:$D,$D105,$F:$F,$F105,$C:$C,"EAPG")-COUNTIFS($H105:$H$520,$H105,$D105:$D$520,$D105,$F105:$F$520,$F105,$C105:$C$520,"EAPG"),FALSE))</f>
        <v/>
      </c>
      <c r="Q105" s="224" t="str">
        <f t="shared" si="12"/>
        <v/>
      </c>
      <c r="R105" s="225" t="str">
        <f t="shared" si="19"/>
        <v/>
      </c>
      <c r="S105" s="172"/>
      <c r="T105" s="226" t="str">
        <f t="shared" si="13"/>
        <v/>
      </c>
      <c r="U105" s="227" t="str">
        <f>IF($F105="","",MAX(0.25,IF(AND("2"=$I105,1&lt;COUNTIF($I:$I,2)),0.5^(COUNTIFS($I:$I,"2",$D:$D,$D105,$H:$H,"&gt;="&amp;$H105)-COUNTIFS($I105:$I$520,"2",$D105:$D$520,$D105,$H105:$H$520,$H105)),1)))</f>
        <v/>
      </c>
      <c r="V105" s="227" t="str">
        <f>IF($F105="","",MAX(0.25,IF(AND("Yes"=$N105,1&lt;COUNTIFS($N:$N,"Yes",$D:$D,$D105,$F:$F,$F105,$C:$C,"EAPG")),0.5^(COUNTIFS($N:$N,"Yes",$H:$H,"&gt;="&amp;$H105,$D:$D,$D105,$F:$F,$F105,$C:$C,"EAPG")-COUNTIFS($N105:$N$520,"Yes",$H105:$H$520,$H105,$D105:$D$520,$D105,$F105:$F$520,$F105,$C105:$C$520,"EAPG")),1)))</f>
        <v/>
      </c>
      <c r="W105" s="228" t="str">
        <f t="shared" si="14"/>
        <v/>
      </c>
      <c r="X105" s="172"/>
      <c r="Y105" s="229" t="str">
        <f t="shared" si="15"/>
        <v/>
      </c>
      <c r="Z105" s="230" t="str">
        <f t="shared" si="20"/>
        <v/>
      </c>
      <c r="AA105" s="231" t="str">
        <f t="shared" si="16"/>
        <v/>
      </c>
    </row>
    <row r="106" spans="2:27" ht="15" x14ac:dyDescent="0.25">
      <c r="B106" s="200">
        <f t="shared" si="21"/>
        <v>86</v>
      </c>
      <c r="C106" s="148"/>
      <c r="D106" s="232"/>
      <c r="E106" s="202"/>
      <c r="F106" s="203"/>
      <c r="G106" s="202" t="str">
        <f t="array" ref="G106">IF($F106="","",INDEX('EAPG Table'!$C$7:$C$666,MATCH(_xlfn.NUMBERVALUE('Interactive EAPG Calculator'!$F106),_xlfn.NUMBERVALUE('EAPG Table'!$B$7:$B$666),0)))</f>
        <v/>
      </c>
      <c r="H106" s="204" t="str">
        <f t="array" ref="H106">IF($F106="","",IF("EAPG"&lt;&gt;C106,0,INDEX('EAPG Table'!$I$7:$I$666,MATCH(_xlfn.NUMBERVALUE($F106),_xlfn.NUMBERVALUE('EAPG Table'!$B$7:$B$666),0))))</f>
        <v/>
      </c>
      <c r="I106" s="172" t="str">
        <f>IF($F106="", "", INDEX('EAPG Table'!$D:$D, MATCH(1*$F106, 'EAPG Table'!$B:$B, 0)))</f>
        <v/>
      </c>
      <c r="J106" s="148"/>
      <c r="K106" s="205" t="str">
        <f>IF(""=$F106,"",TRIM(INDEX('EAPG Table'!$F:$F,MATCH(1*$F106,'EAPG Table'!$B:$B,0))))</f>
        <v/>
      </c>
      <c r="L106" s="200"/>
      <c r="M106" s="172" t="str">
        <f t="shared" si="17"/>
        <v/>
      </c>
      <c r="N106" s="172" t="str">
        <f t="shared" si="11"/>
        <v/>
      </c>
      <c r="O106" s="207" t="str">
        <f t="shared" si="18"/>
        <v/>
      </c>
      <c r="P106" s="207" t="str">
        <f>IF(""=$F106,"",IF("00450"=$F106,0&lt;COUNTIFS($H:$H,"&gt;="&amp;$H106,$D:$D,$D106,$F:$F,$F106,$C:$C,"EAPG")-COUNTIFS($H106:$H$520,$H106,$D106:$D$520,$D106,$F106:$F$520,$F106,$C106:$C$520,"EAPG"),FALSE))</f>
        <v/>
      </c>
      <c r="Q106" s="207" t="str">
        <f t="shared" si="12"/>
        <v/>
      </c>
      <c r="R106" s="208" t="str">
        <f t="shared" si="19"/>
        <v/>
      </c>
      <c r="S106" s="172"/>
      <c r="T106" s="215" t="str">
        <f t="shared" si="13"/>
        <v/>
      </c>
      <c r="U106" s="216" t="str">
        <f>IF($F106="","",MAX(0.25,IF(AND("2"=$I106,1&lt;COUNTIF($I:$I,2)),0.5^(COUNTIFS($I:$I,"2",$D:$D,$D106,$H:$H,"&gt;="&amp;$H106)-COUNTIFS($I106:$I$520,"2",$D106:$D$520,$D106,$H106:$H$520,$H106)),1)))</f>
        <v/>
      </c>
      <c r="V106" s="216" t="str">
        <f>IF($F106="","",MAX(0.25,IF(AND("Yes"=$N106,1&lt;COUNTIFS($N:$N,"Yes",$D:$D,$D106,$F:$F,$F106,$C:$C,"EAPG")),0.5^(COUNTIFS($N:$N,"Yes",$H:$H,"&gt;="&amp;$H106,$D:$D,$D106,$F:$F,$F106,$C:$C,"EAPG")-COUNTIFS($N106:$N$520,"Yes",$H106:$H$520,$H106,$D106:$D$520,$D106,$F106:$F$520,$F106,$C106:$C$520,"EAPG")),1)))</f>
        <v/>
      </c>
      <c r="W106" s="210" t="str">
        <f t="shared" si="14"/>
        <v/>
      </c>
      <c r="X106" s="172"/>
      <c r="Y106" s="211" t="str">
        <f t="shared" si="15"/>
        <v/>
      </c>
      <c r="Z106" s="212" t="str">
        <f t="shared" si="20"/>
        <v/>
      </c>
      <c r="AA106" s="213" t="str">
        <f t="shared" si="16"/>
        <v/>
      </c>
    </row>
    <row r="107" spans="2:27" ht="15" x14ac:dyDescent="0.25">
      <c r="B107" s="200">
        <f t="shared" si="21"/>
        <v>87</v>
      </c>
      <c r="C107" s="148"/>
      <c r="D107" s="232"/>
      <c r="E107" s="202"/>
      <c r="F107" s="203"/>
      <c r="G107" s="202" t="str">
        <f t="array" ref="G107">IF($F107="","",INDEX('EAPG Table'!$C$7:$C$666,MATCH(_xlfn.NUMBERVALUE('Interactive EAPG Calculator'!$F107),_xlfn.NUMBERVALUE('EAPG Table'!$B$7:$B$666),0)))</f>
        <v/>
      </c>
      <c r="H107" s="204" t="str">
        <f t="array" ref="H107">IF($F107="","",IF("EAPG"&lt;&gt;C107,0,INDEX('EAPG Table'!$I$7:$I$666,MATCH(_xlfn.NUMBERVALUE($F107),_xlfn.NUMBERVALUE('EAPG Table'!$B$7:$B$666),0))))</f>
        <v/>
      </c>
      <c r="I107" s="172" t="str">
        <f>IF($F107="", "", INDEX('EAPG Table'!$D:$D, MATCH(1*$F107, 'EAPG Table'!$B:$B, 0)))</f>
        <v/>
      </c>
      <c r="J107" s="148"/>
      <c r="K107" s="205" t="str">
        <f>IF(""=$F107,"",TRIM(INDEX('EAPG Table'!$F:$F,MATCH(1*$F107,'EAPG Table'!$B:$B,0))))</f>
        <v/>
      </c>
      <c r="L107" s="200"/>
      <c r="M107" s="172" t="str">
        <f t="shared" si="17"/>
        <v/>
      </c>
      <c r="N107" s="172" t="str">
        <f t="shared" si="11"/>
        <v/>
      </c>
      <c r="O107" s="207" t="str">
        <f t="shared" si="18"/>
        <v/>
      </c>
      <c r="P107" s="207" t="str">
        <f>IF(""=$F107,"",IF("00450"=$F107,0&lt;COUNTIFS($H:$H,"&gt;="&amp;$H107,$D:$D,$D107,$F:$F,$F107,$C:$C,"EAPG")-COUNTIFS($H107:$H$520,$H107,$D107:$D$520,$D107,$F107:$F$520,$F107,$C107:$C$520,"EAPG"),FALSE))</f>
        <v/>
      </c>
      <c r="Q107" s="207" t="str">
        <f t="shared" si="12"/>
        <v/>
      </c>
      <c r="R107" s="208" t="str">
        <f t="shared" si="19"/>
        <v/>
      </c>
      <c r="S107" s="172"/>
      <c r="T107" s="215" t="str">
        <f t="shared" si="13"/>
        <v/>
      </c>
      <c r="U107" s="216" t="str">
        <f>IF($F107="","",MAX(0.25,IF(AND("2"=$I107,1&lt;COUNTIF($I:$I,2)),0.5^(COUNTIFS($I:$I,"2",$D:$D,$D107,$H:$H,"&gt;="&amp;$H107)-COUNTIFS($I107:$I$520,"2",$D107:$D$520,$D107,$H107:$H$520,$H107)),1)))</f>
        <v/>
      </c>
      <c r="V107" s="216" t="str">
        <f>IF($F107="","",MAX(0.25,IF(AND("Yes"=$N107,1&lt;COUNTIFS($N:$N,"Yes",$D:$D,$D107,$F:$F,$F107,$C:$C,"EAPG")),0.5^(COUNTIFS($N:$N,"Yes",$H:$H,"&gt;="&amp;$H107,$D:$D,$D107,$F:$F,$F107,$C:$C,"EAPG")-COUNTIFS($N107:$N$520,"Yes",$H107:$H$520,$H107,$D107:$D$520,$D107,$F107:$F$520,$F107,$C107:$C$520,"EAPG")),1)))</f>
        <v/>
      </c>
      <c r="W107" s="210" t="str">
        <f t="shared" si="14"/>
        <v/>
      </c>
      <c r="X107" s="172"/>
      <c r="Y107" s="211" t="str">
        <f t="shared" si="15"/>
        <v/>
      </c>
      <c r="Z107" s="212" t="str">
        <f t="shared" si="20"/>
        <v/>
      </c>
      <c r="AA107" s="213" t="str">
        <f t="shared" si="16"/>
        <v/>
      </c>
    </row>
    <row r="108" spans="2:27" ht="15" x14ac:dyDescent="0.25">
      <c r="B108" s="200">
        <f t="shared" si="21"/>
        <v>88</v>
      </c>
      <c r="C108" s="148"/>
      <c r="D108" s="232"/>
      <c r="E108" s="202"/>
      <c r="F108" s="203"/>
      <c r="G108" s="202" t="str">
        <f t="array" ref="G108">IF($F108="","",INDEX('EAPG Table'!$C$7:$C$666,MATCH(_xlfn.NUMBERVALUE('Interactive EAPG Calculator'!$F108),_xlfn.NUMBERVALUE('EAPG Table'!$B$7:$B$666),0)))</f>
        <v/>
      </c>
      <c r="H108" s="204" t="str">
        <f t="array" ref="H108">IF($F108="","",IF("EAPG"&lt;&gt;C108,0,INDEX('EAPG Table'!$I$7:$I$666,MATCH(_xlfn.NUMBERVALUE($F108),_xlfn.NUMBERVALUE('EAPG Table'!$B$7:$B$666),0))))</f>
        <v/>
      </c>
      <c r="I108" s="172" t="str">
        <f>IF($F108="", "", INDEX('EAPG Table'!$D:$D, MATCH(1*$F108, 'EAPG Table'!$B:$B, 0)))</f>
        <v/>
      </c>
      <c r="J108" s="148"/>
      <c r="K108" s="205" t="str">
        <f>IF(""=$F108,"",TRIM(INDEX('EAPG Table'!$F:$F,MATCH(1*$F108,'EAPG Table'!$B:$B,0))))</f>
        <v/>
      </c>
      <c r="L108" s="200"/>
      <c r="M108" s="172" t="str">
        <f t="shared" si="17"/>
        <v/>
      </c>
      <c r="N108" s="172" t="str">
        <f t="shared" si="11"/>
        <v/>
      </c>
      <c r="O108" s="207" t="str">
        <f t="shared" si="18"/>
        <v/>
      </c>
      <c r="P108" s="207" t="str">
        <f>IF(""=$F108,"",IF("00450"=$F108,0&lt;COUNTIFS($H:$H,"&gt;="&amp;$H108,$D:$D,$D108,$F:$F,$F108,$C:$C,"EAPG")-COUNTIFS($H108:$H$520,$H108,$D108:$D$520,$D108,$F108:$F$520,$F108,$C108:$C$520,"EAPG"),FALSE))</f>
        <v/>
      </c>
      <c r="Q108" s="207" t="str">
        <f t="shared" si="12"/>
        <v/>
      </c>
      <c r="R108" s="208" t="str">
        <f t="shared" si="19"/>
        <v/>
      </c>
      <c r="S108" s="172"/>
      <c r="T108" s="215" t="str">
        <f t="shared" si="13"/>
        <v/>
      </c>
      <c r="U108" s="216" t="str">
        <f>IF($F108="","",MAX(0.25,IF(AND("2"=$I108,1&lt;COUNTIF($I:$I,2)),0.5^(COUNTIFS($I:$I,"2",$D:$D,$D108,$H:$H,"&gt;="&amp;$H108)-COUNTIFS($I108:$I$520,"2",$D108:$D$520,$D108,$H108:$H$520,$H108)),1)))</f>
        <v/>
      </c>
      <c r="V108" s="216" t="str">
        <f>IF($F108="","",MAX(0.25,IF(AND("Yes"=$N108,1&lt;COUNTIFS($N:$N,"Yes",$D:$D,$D108,$F:$F,$F108,$C:$C,"EAPG")),0.5^(COUNTIFS($N:$N,"Yes",$H:$H,"&gt;="&amp;$H108,$D:$D,$D108,$F:$F,$F108,$C:$C,"EAPG")-COUNTIFS($N108:$N$520,"Yes",$H108:$H$520,$H108,$D108:$D$520,$D108,$F108:$F$520,$F108,$C108:$C$520,"EAPG")),1)))</f>
        <v/>
      </c>
      <c r="W108" s="210" t="str">
        <f t="shared" si="14"/>
        <v/>
      </c>
      <c r="X108" s="172"/>
      <c r="Y108" s="211" t="str">
        <f t="shared" si="15"/>
        <v/>
      </c>
      <c r="Z108" s="212" t="str">
        <f t="shared" si="20"/>
        <v/>
      </c>
      <c r="AA108" s="213" t="str">
        <f t="shared" si="16"/>
        <v/>
      </c>
    </row>
    <row r="109" spans="2:27" ht="15" x14ac:dyDescent="0.25">
      <c r="B109" s="200">
        <f t="shared" si="21"/>
        <v>89</v>
      </c>
      <c r="C109" s="148"/>
      <c r="D109" s="232"/>
      <c r="E109" s="202"/>
      <c r="F109" s="203"/>
      <c r="G109" s="202" t="str">
        <f t="array" ref="G109">IF($F109="","",INDEX('EAPG Table'!$C$7:$C$666,MATCH(_xlfn.NUMBERVALUE('Interactive EAPG Calculator'!$F109),_xlfn.NUMBERVALUE('EAPG Table'!$B$7:$B$666),0)))</f>
        <v/>
      </c>
      <c r="H109" s="204" t="str">
        <f t="array" ref="H109">IF($F109="","",IF("EAPG"&lt;&gt;C109,0,INDEX('EAPG Table'!$I$7:$I$666,MATCH(_xlfn.NUMBERVALUE($F109),_xlfn.NUMBERVALUE('EAPG Table'!$B$7:$B$666),0))))</f>
        <v/>
      </c>
      <c r="I109" s="172" t="str">
        <f>IF($F109="", "", INDEX('EAPG Table'!$D:$D, MATCH(1*$F109, 'EAPG Table'!$B:$B, 0)))</f>
        <v/>
      </c>
      <c r="J109" s="148"/>
      <c r="K109" s="205" t="str">
        <f>IF(""=$F109,"",TRIM(INDEX('EAPG Table'!$F:$F,MATCH(1*$F109,'EAPG Table'!$B:$B,0))))</f>
        <v/>
      </c>
      <c r="L109" s="200"/>
      <c r="M109" s="172" t="str">
        <f t="shared" si="17"/>
        <v/>
      </c>
      <c r="N109" s="172" t="str">
        <f t="shared" si="11"/>
        <v/>
      </c>
      <c r="O109" s="207" t="str">
        <f t="shared" si="18"/>
        <v/>
      </c>
      <c r="P109" s="207" t="str">
        <f>IF(""=$F109,"",IF("00450"=$F109,0&lt;COUNTIFS($H:$H,"&gt;="&amp;$H109,$D:$D,$D109,$F:$F,$F109,$C:$C,"EAPG")-COUNTIFS($H109:$H$520,$H109,$D109:$D$520,$D109,$F109:$F$520,$F109,$C109:$C$520,"EAPG"),FALSE))</f>
        <v/>
      </c>
      <c r="Q109" s="207" t="str">
        <f t="shared" si="12"/>
        <v/>
      </c>
      <c r="R109" s="208" t="str">
        <f t="shared" si="19"/>
        <v/>
      </c>
      <c r="S109" s="172"/>
      <c r="T109" s="215" t="str">
        <f t="shared" si="13"/>
        <v/>
      </c>
      <c r="U109" s="216" t="str">
        <f>IF($F109="","",MAX(0.25,IF(AND("2"=$I109,1&lt;COUNTIF($I:$I,2)),0.5^(COUNTIFS($I:$I,"2",$D:$D,$D109,$H:$H,"&gt;="&amp;$H109)-COUNTIFS($I109:$I$520,"2",$D109:$D$520,$D109,$H109:$H$520,$H109)),1)))</f>
        <v/>
      </c>
      <c r="V109" s="216" t="str">
        <f>IF($F109="","",MAX(0.25,IF(AND("Yes"=$N109,1&lt;COUNTIFS($N:$N,"Yes",$D:$D,$D109,$F:$F,$F109,$C:$C,"EAPG")),0.5^(COUNTIFS($N:$N,"Yes",$H:$H,"&gt;="&amp;$H109,$D:$D,$D109,$F:$F,$F109,$C:$C,"EAPG")-COUNTIFS($N109:$N$520,"Yes",$H109:$H$520,$H109,$D109:$D$520,$D109,$F109:$F$520,$F109,$C109:$C$520,"EAPG")),1)))</f>
        <v/>
      </c>
      <c r="W109" s="210" t="str">
        <f t="shared" si="14"/>
        <v/>
      </c>
      <c r="X109" s="172"/>
      <c r="Y109" s="211" t="str">
        <f t="shared" si="15"/>
        <v/>
      </c>
      <c r="Z109" s="212" t="str">
        <f t="shared" si="20"/>
        <v/>
      </c>
      <c r="AA109" s="213" t="str">
        <f t="shared" si="16"/>
        <v/>
      </c>
    </row>
    <row r="110" spans="2:27" ht="15" x14ac:dyDescent="0.25">
      <c r="B110" s="217">
        <f t="shared" si="21"/>
        <v>90</v>
      </c>
      <c r="C110" s="149"/>
      <c r="D110" s="233"/>
      <c r="E110" s="219"/>
      <c r="F110" s="220"/>
      <c r="G110" s="219" t="str">
        <f t="array" ref="G110">IF($F110="","",INDEX('EAPG Table'!$C$7:$C$666,MATCH(_xlfn.NUMBERVALUE('Interactive EAPG Calculator'!$F110),_xlfn.NUMBERVALUE('EAPG Table'!$B$7:$B$666),0)))</f>
        <v/>
      </c>
      <c r="H110" s="221" t="str">
        <f t="array" ref="H110">IF($F110="","",IF("EAPG"&lt;&gt;C110,0,INDEX('EAPG Table'!$I$7:$I$666,MATCH(_xlfn.NUMBERVALUE($F110),_xlfn.NUMBERVALUE('EAPG Table'!$B$7:$B$666),0))))</f>
        <v/>
      </c>
      <c r="I110" s="222" t="str">
        <f>IF($F110="", "", INDEX('EAPG Table'!$D:$D, MATCH(1*$F110, 'EAPG Table'!$B:$B, 0)))</f>
        <v/>
      </c>
      <c r="J110" s="149"/>
      <c r="K110" s="223" t="str">
        <f>IF(""=$F110,"",TRIM(INDEX('EAPG Table'!$F:$F,MATCH(1*$F110,'EAPG Table'!$B:$B,0))))</f>
        <v/>
      </c>
      <c r="L110" s="200"/>
      <c r="M110" s="222" t="str">
        <f t="shared" si="17"/>
        <v/>
      </c>
      <c r="N110" s="222" t="str">
        <f t="shared" si="11"/>
        <v/>
      </c>
      <c r="O110" s="224" t="str">
        <f t="shared" si="18"/>
        <v/>
      </c>
      <c r="P110" s="224" t="str">
        <f>IF(""=$F110,"",IF("00450"=$F110,0&lt;COUNTIFS($H:$H,"&gt;="&amp;$H110,$D:$D,$D110,$F:$F,$F110,$C:$C,"EAPG")-COUNTIFS($H110:$H$520,$H110,$D110:$D$520,$D110,$F110:$F$520,$F110,$C110:$C$520,"EAPG"),FALSE))</f>
        <v/>
      </c>
      <c r="Q110" s="224" t="str">
        <f t="shared" si="12"/>
        <v/>
      </c>
      <c r="R110" s="225" t="str">
        <f t="shared" si="19"/>
        <v/>
      </c>
      <c r="S110" s="172"/>
      <c r="T110" s="226" t="str">
        <f t="shared" si="13"/>
        <v/>
      </c>
      <c r="U110" s="227" t="str">
        <f>IF($F110="","",MAX(0.25,IF(AND("2"=$I110,1&lt;COUNTIF($I:$I,2)),0.5^(COUNTIFS($I:$I,"2",$D:$D,$D110,$H:$H,"&gt;="&amp;$H110)-COUNTIFS($I110:$I$520,"2",$D110:$D$520,$D110,$H110:$H$520,$H110)),1)))</f>
        <v/>
      </c>
      <c r="V110" s="227" t="str">
        <f>IF($F110="","",MAX(0.25,IF(AND("Yes"=$N110,1&lt;COUNTIFS($N:$N,"Yes",$D:$D,$D110,$F:$F,$F110,$C:$C,"EAPG")),0.5^(COUNTIFS($N:$N,"Yes",$H:$H,"&gt;="&amp;$H110,$D:$D,$D110,$F:$F,$F110,$C:$C,"EAPG")-COUNTIFS($N110:$N$520,"Yes",$H110:$H$520,$H110,$D110:$D$520,$D110,$F110:$F$520,$F110,$C110:$C$520,"EAPG")),1)))</f>
        <v/>
      </c>
      <c r="W110" s="228" t="str">
        <f t="shared" si="14"/>
        <v/>
      </c>
      <c r="X110" s="172"/>
      <c r="Y110" s="229" t="str">
        <f t="shared" si="15"/>
        <v/>
      </c>
      <c r="Z110" s="230" t="str">
        <f t="shared" si="20"/>
        <v/>
      </c>
      <c r="AA110" s="231" t="str">
        <f t="shared" si="16"/>
        <v/>
      </c>
    </row>
    <row r="111" spans="2:27" ht="15" x14ac:dyDescent="0.25">
      <c r="B111" s="200">
        <f t="shared" si="21"/>
        <v>91</v>
      </c>
      <c r="C111" s="148"/>
      <c r="D111" s="232"/>
      <c r="E111" s="202"/>
      <c r="F111" s="203"/>
      <c r="G111" s="202" t="str">
        <f t="array" ref="G111">IF($F111="","",INDEX('EAPG Table'!$C$7:$C$666,MATCH(_xlfn.NUMBERVALUE('Interactive EAPG Calculator'!$F111),_xlfn.NUMBERVALUE('EAPG Table'!$B$7:$B$666),0)))</f>
        <v/>
      </c>
      <c r="H111" s="204" t="str">
        <f t="array" ref="H111">IF($F111="","",IF("EAPG"&lt;&gt;C111,0,INDEX('EAPG Table'!$I$7:$I$666,MATCH(_xlfn.NUMBERVALUE($F111),_xlfn.NUMBERVALUE('EAPG Table'!$B$7:$B$666),0))))</f>
        <v/>
      </c>
      <c r="I111" s="172" t="str">
        <f>IF($F111="", "", INDEX('EAPG Table'!$D:$D, MATCH(1*$F111, 'EAPG Table'!$B:$B, 0)))</f>
        <v/>
      </c>
      <c r="J111" s="148"/>
      <c r="K111" s="205" t="str">
        <f>IF(""=$F111,"",TRIM(INDEX('EAPG Table'!$F:$F,MATCH(1*$F111,'EAPG Table'!$B:$B,0))))</f>
        <v/>
      </c>
      <c r="L111" s="200"/>
      <c r="M111" s="172" t="str">
        <f t="shared" si="17"/>
        <v/>
      </c>
      <c r="N111" s="172" t="str">
        <f t="shared" si="11"/>
        <v/>
      </c>
      <c r="O111" s="207" t="str">
        <f t="shared" si="18"/>
        <v/>
      </c>
      <c r="P111" s="207" t="str">
        <f>IF(""=$F111,"",IF("00450"=$F111,0&lt;COUNTIFS($H:$H,"&gt;="&amp;$H111,$D:$D,$D111,$F:$F,$F111,$C:$C,"EAPG")-COUNTIFS($H111:$H$520,$H111,$D111:$D$520,$D111,$F111:$F$520,$F111,$C111:$C$520,"EAPG"),FALSE))</f>
        <v/>
      </c>
      <c r="Q111" s="207" t="str">
        <f t="shared" si="12"/>
        <v/>
      </c>
      <c r="R111" s="208" t="str">
        <f t="shared" si="19"/>
        <v/>
      </c>
      <c r="S111" s="172"/>
      <c r="T111" s="215" t="str">
        <f t="shared" si="13"/>
        <v/>
      </c>
      <c r="U111" s="216" t="str">
        <f>IF($F111="","",MAX(0.25,IF(AND("2"=$I111,1&lt;COUNTIF($I:$I,2)),0.5^(COUNTIFS($I:$I,"2",$D:$D,$D111,$H:$H,"&gt;="&amp;$H111)-COUNTIFS($I111:$I$520,"2",$D111:$D$520,$D111,$H111:$H$520,$H111)),1)))</f>
        <v/>
      </c>
      <c r="V111" s="216" t="str">
        <f>IF($F111="","",MAX(0.25,IF(AND("Yes"=$N111,1&lt;COUNTIFS($N:$N,"Yes",$D:$D,$D111,$F:$F,$F111,$C:$C,"EAPG")),0.5^(COUNTIFS($N:$N,"Yes",$H:$H,"&gt;="&amp;$H111,$D:$D,$D111,$F:$F,$F111,$C:$C,"EAPG")-COUNTIFS($N111:$N$520,"Yes",$H111:$H$520,$H111,$D111:$D$520,$D111,$F111:$F$520,$F111,$C111:$C$520,"EAPG")),1)))</f>
        <v/>
      </c>
      <c r="W111" s="210" t="str">
        <f t="shared" si="14"/>
        <v/>
      </c>
      <c r="X111" s="172"/>
      <c r="Y111" s="211" t="str">
        <f t="shared" si="15"/>
        <v/>
      </c>
      <c r="Z111" s="212" t="str">
        <f t="shared" si="20"/>
        <v/>
      </c>
      <c r="AA111" s="213" t="str">
        <f t="shared" si="16"/>
        <v/>
      </c>
    </row>
    <row r="112" spans="2:27" ht="15" x14ac:dyDescent="0.25">
      <c r="B112" s="200">
        <f t="shared" si="21"/>
        <v>92</v>
      </c>
      <c r="C112" s="148"/>
      <c r="D112" s="232"/>
      <c r="E112" s="202"/>
      <c r="F112" s="203"/>
      <c r="G112" s="202" t="str">
        <f t="array" ref="G112">IF($F112="","",INDEX('EAPG Table'!$C$7:$C$666,MATCH(_xlfn.NUMBERVALUE('Interactive EAPG Calculator'!$F112),_xlfn.NUMBERVALUE('EAPG Table'!$B$7:$B$666),0)))</f>
        <v/>
      </c>
      <c r="H112" s="204" t="str">
        <f t="array" ref="H112">IF($F112="","",IF("EAPG"&lt;&gt;C112,0,INDEX('EAPG Table'!$I$7:$I$666,MATCH(_xlfn.NUMBERVALUE($F112),_xlfn.NUMBERVALUE('EAPG Table'!$B$7:$B$666),0))))</f>
        <v/>
      </c>
      <c r="I112" s="172" t="str">
        <f>IF($F112="", "", INDEX('EAPG Table'!$D:$D, MATCH(1*$F112, 'EAPG Table'!$B:$B, 0)))</f>
        <v/>
      </c>
      <c r="J112" s="148"/>
      <c r="K112" s="205" t="str">
        <f>IF(""=$F112,"",TRIM(INDEX('EAPG Table'!$F:$F,MATCH(1*$F112,'EAPG Table'!$B:$B,0))))</f>
        <v/>
      </c>
      <c r="L112" s="200"/>
      <c r="M112" s="172" t="str">
        <f t="shared" si="17"/>
        <v/>
      </c>
      <c r="N112" s="172" t="str">
        <f t="shared" si="11"/>
        <v/>
      </c>
      <c r="O112" s="207" t="str">
        <f t="shared" si="18"/>
        <v/>
      </c>
      <c r="P112" s="207" t="str">
        <f>IF(""=$F112,"",IF("00450"=$F112,0&lt;COUNTIFS($H:$H,"&gt;="&amp;$H112,$D:$D,$D112,$F:$F,$F112,$C:$C,"EAPG")-COUNTIFS($H112:$H$520,$H112,$D112:$D$520,$D112,$F112:$F$520,$F112,$C112:$C$520,"EAPG"),FALSE))</f>
        <v/>
      </c>
      <c r="Q112" s="207" t="str">
        <f t="shared" si="12"/>
        <v/>
      </c>
      <c r="R112" s="208" t="str">
        <f t="shared" si="19"/>
        <v/>
      </c>
      <c r="S112" s="172"/>
      <c r="T112" s="215" t="str">
        <f t="shared" si="13"/>
        <v/>
      </c>
      <c r="U112" s="216" t="str">
        <f>IF($F112="","",MAX(0.25,IF(AND("2"=$I112,1&lt;COUNTIF($I:$I,2)),0.5^(COUNTIFS($I:$I,"2",$D:$D,$D112,$H:$H,"&gt;="&amp;$H112)-COUNTIFS($I112:$I$520,"2",$D112:$D$520,$D112,$H112:$H$520,$H112)),1)))</f>
        <v/>
      </c>
      <c r="V112" s="216" t="str">
        <f>IF($F112="","",MAX(0.25,IF(AND("Yes"=$N112,1&lt;COUNTIFS($N:$N,"Yes",$D:$D,$D112,$F:$F,$F112,$C:$C,"EAPG")),0.5^(COUNTIFS($N:$N,"Yes",$H:$H,"&gt;="&amp;$H112,$D:$D,$D112,$F:$F,$F112,$C:$C,"EAPG")-COUNTIFS($N112:$N$520,"Yes",$H112:$H$520,$H112,$D112:$D$520,$D112,$F112:$F$520,$F112,$C112:$C$520,"EAPG")),1)))</f>
        <v/>
      </c>
      <c r="W112" s="210" t="str">
        <f t="shared" si="14"/>
        <v/>
      </c>
      <c r="X112" s="172"/>
      <c r="Y112" s="211" t="str">
        <f t="shared" si="15"/>
        <v/>
      </c>
      <c r="Z112" s="212" t="str">
        <f t="shared" si="20"/>
        <v/>
      </c>
      <c r="AA112" s="213" t="str">
        <f t="shared" si="16"/>
        <v/>
      </c>
    </row>
    <row r="113" spans="2:27" ht="15" x14ac:dyDescent="0.25">
      <c r="B113" s="200">
        <f t="shared" si="21"/>
        <v>93</v>
      </c>
      <c r="C113" s="148"/>
      <c r="D113" s="232"/>
      <c r="E113" s="202"/>
      <c r="F113" s="203"/>
      <c r="G113" s="202" t="str">
        <f t="array" ref="G113">IF($F113="","",INDEX('EAPG Table'!$C$7:$C$666,MATCH(_xlfn.NUMBERVALUE('Interactive EAPG Calculator'!$F113),_xlfn.NUMBERVALUE('EAPG Table'!$B$7:$B$666),0)))</f>
        <v/>
      </c>
      <c r="H113" s="204" t="str">
        <f t="array" ref="H113">IF($F113="","",IF("EAPG"&lt;&gt;C113,0,INDEX('EAPG Table'!$I$7:$I$666,MATCH(_xlfn.NUMBERVALUE($F113),_xlfn.NUMBERVALUE('EAPG Table'!$B$7:$B$666),0))))</f>
        <v/>
      </c>
      <c r="I113" s="172" t="str">
        <f>IF($F113="", "", INDEX('EAPG Table'!$D:$D, MATCH(1*$F113, 'EAPG Table'!$B:$B, 0)))</f>
        <v/>
      </c>
      <c r="J113" s="148"/>
      <c r="K113" s="205" t="str">
        <f>IF(""=$F113,"",TRIM(INDEX('EAPG Table'!$F:$F,MATCH(1*$F113,'EAPG Table'!$B:$B,0))))</f>
        <v/>
      </c>
      <c r="L113" s="200"/>
      <c r="M113" s="172" t="str">
        <f t="shared" si="17"/>
        <v/>
      </c>
      <c r="N113" s="172" t="str">
        <f t="shared" si="11"/>
        <v/>
      </c>
      <c r="O113" s="207" t="str">
        <f t="shared" si="18"/>
        <v/>
      </c>
      <c r="P113" s="207" t="str">
        <f>IF(""=$F113,"",IF("00450"=$F113,0&lt;COUNTIFS($H:$H,"&gt;="&amp;$H113,$D:$D,$D113,$F:$F,$F113,$C:$C,"EAPG")-COUNTIFS($H113:$H$520,$H113,$D113:$D$520,$D113,$F113:$F$520,$F113,$C113:$C$520,"EAPG"),FALSE))</f>
        <v/>
      </c>
      <c r="Q113" s="207" t="str">
        <f t="shared" si="12"/>
        <v/>
      </c>
      <c r="R113" s="208" t="str">
        <f t="shared" si="19"/>
        <v/>
      </c>
      <c r="S113" s="172"/>
      <c r="T113" s="215" t="str">
        <f t="shared" si="13"/>
        <v/>
      </c>
      <c r="U113" s="216" t="str">
        <f>IF($F113="","",MAX(0.25,IF(AND("2"=$I113,1&lt;COUNTIF($I:$I,2)),0.5^(COUNTIFS($I:$I,"2",$D:$D,$D113,$H:$H,"&gt;="&amp;$H113)-COUNTIFS($I113:$I$520,"2",$D113:$D$520,$D113,$H113:$H$520,$H113)),1)))</f>
        <v/>
      </c>
      <c r="V113" s="216" t="str">
        <f>IF($F113="","",MAX(0.25,IF(AND("Yes"=$N113,1&lt;COUNTIFS($N:$N,"Yes",$D:$D,$D113,$F:$F,$F113,$C:$C,"EAPG")),0.5^(COUNTIFS($N:$N,"Yes",$H:$H,"&gt;="&amp;$H113,$D:$D,$D113,$F:$F,$F113,$C:$C,"EAPG")-COUNTIFS($N113:$N$520,"Yes",$H113:$H$520,$H113,$D113:$D$520,$D113,$F113:$F$520,$F113,$C113:$C$520,"EAPG")),1)))</f>
        <v/>
      </c>
      <c r="W113" s="210" t="str">
        <f t="shared" si="14"/>
        <v/>
      </c>
      <c r="X113" s="172"/>
      <c r="Y113" s="211" t="str">
        <f t="shared" si="15"/>
        <v/>
      </c>
      <c r="Z113" s="212" t="str">
        <f t="shared" si="20"/>
        <v/>
      </c>
      <c r="AA113" s="213" t="str">
        <f t="shared" si="16"/>
        <v/>
      </c>
    </row>
    <row r="114" spans="2:27" ht="15" x14ac:dyDescent="0.25">
      <c r="B114" s="200">
        <f t="shared" si="21"/>
        <v>94</v>
      </c>
      <c r="C114" s="148"/>
      <c r="D114" s="232"/>
      <c r="E114" s="202"/>
      <c r="F114" s="203"/>
      <c r="G114" s="202" t="str">
        <f t="array" ref="G114">IF($F114="","",INDEX('EAPG Table'!$C$7:$C$666,MATCH(_xlfn.NUMBERVALUE('Interactive EAPG Calculator'!$F114),_xlfn.NUMBERVALUE('EAPG Table'!$B$7:$B$666),0)))</f>
        <v/>
      </c>
      <c r="H114" s="204" t="str">
        <f t="array" ref="H114">IF($F114="","",IF("EAPG"&lt;&gt;C114,0,INDEX('EAPG Table'!$I$7:$I$666,MATCH(_xlfn.NUMBERVALUE($F114),_xlfn.NUMBERVALUE('EAPG Table'!$B$7:$B$666),0))))</f>
        <v/>
      </c>
      <c r="I114" s="172" t="str">
        <f>IF($F114="", "", INDEX('EAPG Table'!$D:$D, MATCH(1*$F114, 'EAPG Table'!$B:$B, 0)))</f>
        <v/>
      </c>
      <c r="J114" s="148"/>
      <c r="K114" s="205" t="str">
        <f>IF(""=$F114,"",TRIM(INDEX('EAPG Table'!$F:$F,MATCH(1*$F114,'EAPG Table'!$B:$B,0))))</f>
        <v/>
      </c>
      <c r="L114" s="200"/>
      <c r="M114" s="172" t="str">
        <f t="shared" si="17"/>
        <v/>
      </c>
      <c r="N114" s="172" t="str">
        <f t="shared" si="11"/>
        <v/>
      </c>
      <c r="O114" s="207" t="str">
        <f t="shared" si="18"/>
        <v/>
      </c>
      <c r="P114" s="207" t="str">
        <f>IF(""=$F114,"",IF("00450"=$F114,0&lt;COUNTIFS($H:$H,"&gt;="&amp;$H114,$D:$D,$D114,$F:$F,$F114,$C:$C,"EAPG")-COUNTIFS($H114:$H$520,$H114,$D114:$D$520,$D114,$F114:$F$520,$F114,$C114:$C$520,"EAPG"),FALSE))</f>
        <v/>
      </c>
      <c r="Q114" s="207" t="str">
        <f t="shared" si="12"/>
        <v/>
      </c>
      <c r="R114" s="208" t="str">
        <f t="shared" si="19"/>
        <v/>
      </c>
      <c r="S114" s="172"/>
      <c r="T114" s="215" t="str">
        <f t="shared" si="13"/>
        <v/>
      </c>
      <c r="U114" s="216" t="str">
        <f>IF($F114="","",MAX(0.25,IF(AND("2"=$I114,1&lt;COUNTIF($I:$I,2)),0.5^(COUNTIFS($I:$I,"2",$D:$D,$D114,$H:$H,"&gt;="&amp;$H114)-COUNTIFS($I114:$I$520,"2",$D114:$D$520,$D114,$H114:$H$520,$H114)),1)))</f>
        <v/>
      </c>
      <c r="V114" s="216" t="str">
        <f>IF($F114="","",MAX(0.25,IF(AND("Yes"=$N114,1&lt;COUNTIFS($N:$N,"Yes",$D:$D,$D114,$F:$F,$F114,$C:$C,"EAPG")),0.5^(COUNTIFS($N:$N,"Yes",$H:$H,"&gt;="&amp;$H114,$D:$D,$D114,$F:$F,$F114,$C:$C,"EAPG")-COUNTIFS($N114:$N$520,"Yes",$H114:$H$520,$H114,$D114:$D$520,$D114,$F114:$F$520,$F114,$C114:$C$520,"EAPG")),1)))</f>
        <v/>
      </c>
      <c r="W114" s="210" t="str">
        <f t="shared" si="14"/>
        <v/>
      </c>
      <c r="X114" s="172"/>
      <c r="Y114" s="211" t="str">
        <f t="shared" si="15"/>
        <v/>
      </c>
      <c r="Z114" s="212" t="str">
        <f t="shared" si="20"/>
        <v/>
      </c>
      <c r="AA114" s="213" t="str">
        <f t="shared" si="16"/>
        <v/>
      </c>
    </row>
    <row r="115" spans="2:27" ht="15" x14ac:dyDescent="0.25">
      <c r="B115" s="217">
        <f t="shared" si="21"/>
        <v>95</v>
      </c>
      <c r="C115" s="149"/>
      <c r="D115" s="233"/>
      <c r="E115" s="219"/>
      <c r="F115" s="220"/>
      <c r="G115" s="219" t="str">
        <f t="array" ref="G115">IF($F115="","",INDEX('EAPG Table'!$C$7:$C$666,MATCH(_xlfn.NUMBERVALUE('Interactive EAPG Calculator'!$F115),_xlfn.NUMBERVALUE('EAPG Table'!$B$7:$B$666),0)))</f>
        <v/>
      </c>
      <c r="H115" s="221" t="str">
        <f t="array" ref="H115">IF($F115="","",IF("EAPG"&lt;&gt;C115,0,INDEX('EAPG Table'!$I$7:$I$666,MATCH(_xlfn.NUMBERVALUE($F115),_xlfn.NUMBERVALUE('EAPG Table'!$B$7:$B$666),0))))</f>
        <v/>
      </c>
      <c r="I115" s="222" t="str">
        <f>IF($F115="", "", INDEX('EAPG Table'!$D:$D, MATCH(1*$F115, 'EAPG Table'!$B:$B, 0)))</f>
        <v/>
      </c>
      <c r="J115" s="149"/>
      <c r="K115" s="223" t="str">
        <f>IF(""=$F115,"",TRIM(INDEX('EAPG Table'!$F:$F,MATCH(1*$F115,'EAPG Table'!$B:$B,0))))</f>
        <v/>
      </c>
      <c r="L115" s="200"/>
      <c r="M115" s="222" t="str">
        <f t="shared" si="17"/>
        <v/>
      </c>
      <c r="N115" s="222" t="str">
        <f t="shared" si="11"/>
        <v/>
      </c>
      <c r="O115" s="224" t="str">
        <f t="shared" si="18"/>
        <v/>
      </c>
      <c r="P115" s="224" t="str">
        <f>IF(""=$F115,"",IF("00450"=$F115,0&lt;COUNTIFS($H:$H,"&gt;="&amp;$H115,$D:$D,$D115,$F:$F,$F115,$C:$C,"EAPG")-COUNTIFS($H115:$H$520,$H115,$D115:$D$520,$D115,$F115:$F$520,$F115,$C115:$C$520,"EAPG"),FALSE))</f>
        <v/>
      </c>
      <c r="Q115" s="224" t="str">
        <f t="shared" si="12"/>
        <v/>
      </c>
      <c r="R115" s="225" t="str">
        <f t="shared" si="19"/>
        <v/>
      </c>
      <c r="S115" s="172"/>
      <c r="T115" s="226" t="str">
        <f t="shared" si="13"/>
        <v/>
      </c>
      <c r="U115" s="227" t="str">
        <f>IF($F115="","",MAX(0.25,IF(AND("2"=$I115,1&lt;COUNTIF($I:$I,2)),0.5^(COUNTIFS($I:$I,"2",$D:$D,$D115,$H:$H,"&gt;="&amp;$H115)-COUNTIFS($I115:$I$520,"2",$D115:$D$520,$D115,$H115:$H$520,$H115)),1)))</f>
        <v/>
      </c>
      <c r="V115" s="227" t="str">
        <f>IF($F115="","",MAX(0.25,IF(AND("Yes"=$N115,1&lt;COUNTIFS($N:$N,"Yes",$D:$D,$D115,$F:$F,$F115,$C:$C,"EAPG")),0.5^(COUNTIFS($N:$N,"Yes",$H:$H,"&gt;="&amp;$H115,$D:$D,$D115,$F:$F,$F115,$C:$C,"EAPG")-COUNTIFS($N115:$N$520,"Yes",$H115:$H$520,$H115,$D115:$D$520,$D115,$F115:$F$520,$F115,$C115:$C$520,"EAPG")),1)))</f>
        <v/>
      </c>
      <c r="W115" s="228" t="str">
        <f t="shared" si="14"/>
        <v/>
      </c>
      <c r="X115" s="172"/>
      <c r="Y115" s="229" t="str">
        <f t="shared" si="15"/>
        <v/>
      </c>
      <c r="Z115" s="230" t="str">
        <f t="shared" si="20"/>
        <v/>
      </c>
      <c r="AA115" s="231" t="str">
        <f t="shared" si="16"/>
        <v/>
      </c>
    </row>
    <row r="116" spans="2:27" ht="15" x14ac:dyDescent="0.25">
      <c r="B116" s="200">
        <f t="shared" si="21"/>
        <v>96</v>
      </c>
      <c r="C116" s="148"/>
      <c r="D116" s="232"/>
      <c r="E116" s="202"/>
      <c r="F116" s="203"/>
      <c r="G116" s="202" t="str">
        <f t="array" ref="G116">IF($F116="","",INDEX('EAPG Table'!$C$7:$C$666,MATCH(_xlfn.NUMBERVALUE('Interactive EAPG Calculator'!$F116),_xlfn.NUMBERVALUE('EAPG Table'!$B$7:$B$666),0)))</f>
        <v/>
      </c>
      <c r="H116" s="204" t="str">
        <f t="array" ref="H116">IF($F116="","",IF("EAPG"&lt;&gt;C116,0,INDEX('EAPG Table'!$I$7:$I$666,MATCH(_xlfn.NUMBERVALUE($F116),_xlfn.NUMBERVALUE('EAPG Table'!$B$7:$B$666),0))))</f>
        <v/>
      </c>
      <c r="I116" s="172" t="str">
        <f>IF($F116="", "", INDEX('EAPG Table'!$D:$D, MATCH(1*$F116, 'EAPG Table'!$B:$B, 0)))</f>
        <v/>
      </c>
      <c r="J116" s="148"/>
      <c r="K116" s="205" t="str">
        <f>IF(""=$F116,"",TRIM(INDEX('EAPG Table'!$F:$F,MATCH(1*$F116,'EAPG Table'!$B:$B,0))))</f>
        <v/>
      </c>
      <c r="L116" s="200"/>
      <c r="M116" s="172" t="str">
        <f t="shared" si="17"/>
        <v/>
      </c>
      <c r="N116" s="172" t="str">
        <f t="shared" si="11"/>
        <v/>
      </c>
      <c r="O116" s="207" t="str">
        <f t="shared" si="18"/>
        <v/>
      </c>
      <c r="P116" s="207" t="str">
        <f>IF(""=$F116,"",IF("00450"=$F116,0&lt;COUNTIFS($H:$H,"&gt;="&amp;$H116,$D:$D,$D116,$F:$F,$F116,$C:$C,"EAPG")-COUNTIFS($H116:$H$520,$H116,$D116:$D$520,$D116,$F116:$F$520,$F116,$C116:$C$520,"EAPG"),FALSE))</f>
        <v/>
      </c>
      <c r="Q116" s="207" t="str">
        <f t="shared" si="12"/>
        <v/>
      </c>
      <c r="R116" s="208" t="str">
        <f t="shared" si="19"/>
        <v/>
      </c>
      <c r="S116" s="172"/>
      <c r="T116" s="215" t="str">
        <f t="shared" si="13"/>
        <v/>
      </c>
      <c r="U116" s="216" t="str">
        <f>IF($F116="","",MAX(0.25,IF(AND("2"=$I116,1&lt;COUNTIF($I:$I,2)),0.5^(COUNTIFS($I:$I,"2",$D:$D,$D116,$H:$H,"&gt;="&amp;$H116)-COUNTIFS($I116:$I$520,"2",$D116:$D$520,$D116,$H116:$H$520,$H116)),1)))</f>
        <v/>
      </c>
      <c r="V116" s="216" t="str">
        <f>IF($F116="","",MAX(0.25,IF(AND("Yes"=$N116,1&lt;COUNTIFS($N:$N,"Yes",$D:$D,$D116,$F:$F,$F116,$C:$C,"EAPG")),0.5^(COUNTIFS($N:$N,"Yes",$H:$H,"&gt;="&amp;$H116,$D:$D,$D116,$F:$F,$F116,$C:$C,"EAPG")-COUNTIFS($N116:$N$520,"Yes",$H116:$H$520,$H116,$D116:$D$520,$D116,$F116:$F$520,$F116,$C116:$C$520,"EAPG")),1)))</f>
        <v/>
      </c>
      <c r="W116" s="210" t="str">
        <f t="shared" si="14"/>
        <v/>
      </c>
      <c r="X116" s="172"/>
      <c r="Y116" s="211" t="str">
        <f t="shared" si="15"/>
        <v/>
      </c>
      <c r="Z116" s="212" t="str">
        <f t="shared" si="20"/>
        <v/>
      </c>
      <c r="AA116" s="213" t="str">
        <f t="shared" si="16"/>
        <v/>
      </c>
    </row>
    <row r="117" spans="2:27" ht="15" x14ac:dyDescent="0.25">
      <c r="B117" s="200">
        <f t="shared" si="21"/>
        <v>97</v>
      </c>
      <c r="C117" s="148"/>
      <c r="D117" s="232"/>
      <c r="E117" s="202"/>
      <c r="F117" s="203"/>
      <c r="G117" s="202" t="str">
        <f t="array" ref="G117">IF($F117="","",INDEX('EAPG Table'!$C$7:$C$666,MATCH(_xlfn.NUMBERVALUE('Interactive EAPG Calculator'!$F117),_xlfn.NUMBERVALUE('EAPG Table'!$B$7:$B$666),0)))</f>
        <v/>
      </c>
      <c r="H117" s="204" t="str">
        <f t="array" ref="H117">IF($F117="","",IF("EAPG"&lt;&gt;C117,0,INDEX('EAPG Table'!$I$7:$I$666,MATCH(_xlfn.NUMBERVALUE($F117),_xlfn.NUMBERVALUE('EAPG Table'!$B$7:$B$666),0))))</f>
        <v/>
      </c>
      <c r="I117" s="172" t="str">
        <f>IF($F117="", "", INDEX('EAPG Table'!$D:$D, MATCH(1*$F117, 'EAPG Table'!$B:$B, 0)))</f>
        <v/>
      </c>
      <c r="J117" s="148"/>
      <c r="K117" s="205" t="str">
        <f>IF(""=$F117,"",TRIM(INDEX('EAPG Table'!$F:$F,MATCH(1*$F117,'EAPG Table'!$B:$B,0))))</f>
        <v/>
      </c>
      <c r="L117" s="200"/>
      <c r="M117" s="172" t="str">
        <f t="shared" si="17"/>
        <v/>
      </c>
      <c r="N117" s="172" t="str">
        <f t="shared" si="11"/>
        <v/>
      </c>
      <c r="O117" s="207" t="str">
        <f t="shared" si="18"/>
        <v/>
      </c>
      <c r="P117" s="207" t="str">
        <f>IF(""=$F117,"",IF("00450"=$F117,0&lt;COUNTIFS($H:$H,"&gt;="&amp;$H117,$D:$D,$D117,$F:$F,$F117,$C:$C,"EAPG")-COUNTIFS($H117:$H$520,$H117,$D117:$D$520,$D117,$F117:$F$520,$F117,$C117:$C$520,"EAPG"),FALSE))</f>
        <v/>
      </c>
      <c r="Q117" s="207" t="str">
        <f t="shared" si="12"/>
        <v/>
      </c>
      <c r="R117" s="208" t="str">
        <f t="shared" si="19"/>
        <v/>
      </c>
      <c r="S117" s="172"/>
      <c r="T117" s="215" t="str">
        <f t="shared" si="13"/>
        <v/>
      </c>
      <c r="U117" s="216" t="str">
        <f>IF($F117="","",MAX(0.25,IF(AND("2"=$I117,1&lt;COUNTIF($I:$I,2)),0.5^(COUNTIFS($I:$I,"2",$D:$D,$D117,$H:$H,"&gt;="&amp;$H117)-COUNTIFS($I117:$I$520,"2",$D117:$D$520,$D117,$H117:$H$520,$H117)),1)))</f>
        <v/>
      </c>
      <c r="V117" s="216" t="str">
        <f>IF($F117="","",MAX(0.25,IF(AND("Yes"=$N117,1&lt;COUNTIFS($N:$N,"Yes",$D:$D,$D117,$F:$F,$F117,$C:$C,"EAPG")),0.5^(COUNTIFS($N:$N,"Yes",$H:$H,"&gt;="&amp;$H117,$D:$D,$D117,$F:$F,$F117,$C:$C,"EAPG")-COUNTIFS($N117:$N$520,"Yes",$H117:$H$520,$H117,$D117:$D$520,$D117,$F117:$F$520,$F117,$C117:$C$520,"EAPG")),1)))</f>
        <v/>
      </c>
      <c r="W117" s="210" t="str">
        <f t="shared" si="14"/>
        <v/>
      </c>
      <c r="X117" s="172"/>
      <c r="Y117" s="211" t="str">
        <f t="shared" si="15"/>
        <v/>
      </c>
      <c r="Z117" s="212" t="str">
        <f t="shared" si="20"/>
        <v/>
      </c>
      <c r="AA117" s="213" t="str">
        <f t="shared" si="16"/>
        <v/>
      </c>
    </row>
    <row r="118" spans="2:27" ht="15" x14ac:dyDescent="0.25">
      <c r="B118" s="200">
        <f t="shared" si="21"/>
        <v>98</v>
      </c>
      <c r="C118" s="148"/>
      <c r="D118" s="232"/>
      <c r="E118" s="202"/>
      <c r="F118" s="203"/>
      <c r="G118" s="202" t="str">
        <f t="array" ref="G118">IF($F118="","",INDEX('EAPG Table'!$C$7:$C$666,MATCH(_xlfn.NUMBERVALUE('Interactive EAPG Calculator'!$F118),_xlfn.NUMBERVALUE('EAPG Table'!$B$7:$B$666),0)))</f>
        <v/>
      </c>
      <c r="H118" s="204" t="str">
        <f t="array" ref="H118">IF($F118="","",IF("EAPG"&lt;&gt;C118,0,INDEX('EAPG Table'!$I$7:$I$666,MATCH(_xlfn.NUMBERVALUE($F118),_xlfn.NUMBERVALUE('EAPG Table'!$B$7:$B$666),0))))</f>
        <v/>
      </c>
      <c r="I118" s="172" t="str">
        <f>IF($F118="", "", INDEX('EAPG Table'!$D:$D, MATCH(1*$F118, 'EAPG Table'!$B:$B, 0)))</f>
        <v/>
      </c>
      <c r="J118" s="148"/>
      <c r="K118" s="205" t="str">
        <f>IF(""=$F118,"",TRIM(INDEX('EAPG Table'!$F:$F,MATCH(1*$F118,'EAPG Table'!$B:$B,0))))</f>
        <v/>
      </c>
      <c r="L118" s="200"/>
      <c r="M118" s="172" t="str">
        <f t="shared" si="17"/>
        <v/>
      </c>
      <c r="N118" s="172" t="str">
        <f t="shared" si="11"/>
        <v/>
      </c>
      <c r="O118" s="207" t="str">
        <f t="shared" si="18"/>
        <v/>
      </c>
      <c r="P118" s="207" t="str">
        <f>IF(""=$F118,"",IF("00450"=$F118,0&lt;COUNTIFS($H:$H,"&gt;="&amp;$H118,$D:$D,$D118,$F:$F,$F118,$C:$C,"EAPG")-COUNTIFS($H118:$H$520,$H118,$D118:$D$520,$D118,$F118:$F$520,$F118,$C118:$C$520,"EAPG"),FALSE))</f>
        <v/>
      </c>
      <c r="Q118" s="207" t="str">
        <f t="shared" si="12"/>
        <v/>
      </c>
      <c r="R118" s="208" t="str">
        <f t="shared" si="19"/>
        <v/>
      </c>
      <c r="S118" s="172"/>
      <c r="T118" s="215" t="str">
        <f t="shared" si="13"/>
        <v/>
      </c>
      <c r="U118" s="216" t="str">
        <f>IF($F118="","",MAX(0.25,IF(AND("2"=$I118,1&lt;COUNTIF($I:$I,2)),0.5^(COUNTIFS($I:$I,"2",$D:$D,$D118,$H:$H,"&gt;="&amp;$H118)-COUNTIFS($I118:$I$520,"2",$D118:$D$520,$D118,$H118:$H$520,$H118)),1)))</f>
        <v/>
      </c>
      <c r="V118" s="216" t="str">
        <f>IF($F118="","",MAX(0.25,IF(AND("Yes"=$N118,1&lt;COUNTIFS($N:$N,"Yes",$D:$D,$D118,$F:$F,$F118,$C:$C,"EAPG")),0.5^(COUNTIFS($N:$N,"Yes",$H:$H,"&gt;="&amp;$H118,$D:$D,$D118,$F:$F,$F118,$C:$C,"EAPG")-COUNTIFS($N118:$N$520,"Yes",$H118:$H$520,$H118,$D118:$D$520,$D118,$F118:$F$520,$F118,$C118:$C$520,"EAPG")),1)))</f>
        <v/>
      </c>
      <c r="W118" s="210" t="str">
        <f t="shared" si="14"/>
        <v/>
      </c>
      <c r="X118" s="172"/>
      <c r="Y118" s="211" t="str">
        <f t="shared" si="15"/>
        <v/>
      </c>
      <c r="Z118" s="212" t="str">
        <f t="shared" si="20"/>
        <v/>
      </c>
      <c r="AA118" s="213" t="str">
        <f t="shared" si="16"/>
        <v/>
      </c>
    </row>
    <row r="119" spans="2:27" ht="15" x14ac:dyDescent="0.25">
      <c r="B119" s="200">
        <f t="shared" si="21"/>
        <v>99</v>
      </c>
      <c r="C119" s="148"/>
      <c r="D119" s="232"/>
      <c r="E119" s="202"/>
      <c r="F119" s="203"/>
      <c r="G119" s="202" t="str">
        <f t="array" ref="G119">IF($F119="","",INDEX('EAPG Table'!$C$7:$C$666,MATCH(_xlfn.NUMBERVALUE('Interactive EAPG Calculator'!$F119),_xlfn.NUMBERVALUE('EAPG Table'!$B$7:$B$666),0)))</f>
        <v/>
      </c>
      <c r="H119" s="204" t="str">
        <f t="array" ref="H119">IF($F119="","",IF("EAPG"&lt;&gt;C119,0,INDEX('EAPG Table'!$I$7:$I$666,MATCH(_xlfn.NUMBERVALUE($F119),_xlfn.NUMBERVALUE('EAPG Table'!$B$7:$B$666),0))))</f>
        <v/>
      </c>
      <c r="I119" s="172" t="str">
        <f>IF($F119="", "", INDEX('EAPG Table'!$D:$D, MATCH(1*$F119, 'EAPG Table'!$B:$B, 0)))</f>
        <v/>
      </c>
      <c r="J119" s="148"/>
      <c r="K119" s="205" t="str">
        <f>IF(""=$F119,"",TRIM(INDEX('EAPG Table'!$F:$F,MATCH(1*$F119,'EAPG Table'!$B:$B,0))))</f>
        <v/>
      </c>
      <c r="L119" s="200"/>
      <c r="M119" s="172" t="str">
        <f t="shared" si="17"/>
        <v/>
      </c>
      <c r="N119" s="172" t="str">
        <f t="shared" si="11"/>
        <v/>
      </c>
      <c r="O119" s="207" t="str">
        <f t="shared" si="18"/>
        <v/>
      </c>
      <c r="P119" s="207" t="str">
        <f>IF(""=$F119,"",IF("00450"=$F119,0&lt;COUNTIFS($H:$H,"&gt;="&amp;$H119,$D:$D,$D119,$F:$F,$F119,$C:$C,"EAPG")-COUNTIFS($H119:$H$520,$H119,$D119:$D$520,$D119,$F119:$F$520,$F119,$C119:$C$520,"EAPG"),FALSE))</f>
        <v/>
      </c>
      <c r="Q119" s="207" t="str">
        <f t="shared" si="12"/>
        <v/>
      </c>
      <c r="R119" s="208" t="str">
        <f t="shared" si="19"/>
        <v/>
      </c>
      <c r="S119" s="172"/>
      <c r="T119" s="215" t="str">
        <f t="shared" si="13"/>
        <v/>
      </c>
      <c r="U119" s="216" t="str">
        <f>IF($F119="","",MAX(0.25,IF(AND("2"=$I119,1&lt;COUNTIF($I:$I,2)),0.5^(COUNTIFS($I:$I,"2",$D:$D,$D119,$H:$H,"&gt;="&amp;$H119)-COUNTIFS($I119:$I$520,"2",$D119:$D$520,$D119,$H119:$H$520,$H119)),1)))</f>
        <v/>
      </c>
      <c r="V119" s="216" t="str">
        <f>IF($F119="","",MAX(0.25,IF(AND("Yes"=$N119,1&lt;COUNTIFS($N:$N,"Yes",$D:$D,$D119,$F:$F,$F119,$C:$C,"EAPG")),0.5^(COUNTIFS($N:$N,"Yes",$H:$H,"&gt;="&amp;$H119,$D:$D,$D119,$F:$F,$F119,$C:$C,"EAPG")-COUNTIFS($N119:$N$520,"Yes",$H119:$H$520,$H119,$D119:$D$520,$D119,$F119:$F$520,$F119,$C119:$C$520,"EAPG")),1)))</f>
        <v/>
      </c>
      <c r="W119" s="210" t="str">
        <f t="shared" si="14"/>
        <v/>
      </c>
      <c r="X119" s="172"/>
      <c r="Y119" s="211" t="str">
        <f t="shared" si="15"/>
        <v/>
      </c>
      <c r="Z119" s="212" t="str">
        <f t="shared" si="20"/>
        <v/>
      </c>
      <c r="AA119" s="213" t="str">
        <f t="shared" si="16"/>
        <v/>
      </c>
    </row>
    <row r="120" spans="2:27" ht="15" x14ac:dyDescent="0.25">
      <c r="B120" s="217">
        <f t="shared" si="21"/>
        <v>100</v>
      </c>
      <c r="C120" s="149"/>
      <c r="D120" s="233"/>
      <c r="E120" s="219"/>
      <c r="F120" s="220"/>
      <c r="G120" s="219" t="str">
        <f t="array" ref="G120">IF($F120="","",INDEX('EAPG Table'!$C$7:$C$666,MATCH(_xlfn.NUMBERVALUE('Interactive EAPG Calculator'!$F120),_xlfn.NUMBERVALUE('EAPG Table'!$B$7:$B$666),0)))</f>
        <v/>
      </c>
      <c r="H120" s="221" t="str">
        <f t="array" ref="H120">IF($F120="","",IF("EAPG"&lt;&gt;C120,0,INDEX('EAPG Table'!$I$7:$I$666,MATCH(_xlfn.NUMBERVALUE($F120),_xlfn.NUMBERVALUE('EAPG Table'!$B$7:$B$666),0))))</f>
        <v/>
      </c>
      <c r="I120" s="222" t="str">
        <f>IF($F120="", "", INDEX('EAPG Table'!$D:$D, MATCH(1*$F120, 'EAPG Table'!$B:$B, 0)))</f>
        <v/>
      </c>
      <c r="J120" s="149"/>
      <c r="K120" s="223" t="str">
        <f>IF(""=$F120,"",TRIM(INDEX('EAPG Table'!$F:$F,MATCH(1*$F120,'EAPG Table'!$B:$B,0))))</f>
        <v/>
      </c>
      <c r="L120" s="200"/>
      <c r="M120" s="222" t="str">
        <f t="shared" si="17"/>
        <v/>
      </c>
      <c r="N120" s="222" t="str">
        <f t="shared" si="11"/>
        <v/>
      </c>
      <c r="O120" s="224" t="str">
        <f t="shared" si="18"/>
        <v/>
      </c>
      <c r="P120" s="224" t="str">
        <f>IF(""=$F120,"",IF("00450"=$F120,0&lt;COUNTIFS($H:$H,"&gt;="&amp;$H120,$D:$D,$D120,$F:$F,$F120,$C:$C,"EAPG")-COUNTIFS($H120:$H$520,$H120,$D120:$D$520,$D120,$F120:$F$520,$F120,$C120:$C$520,"EAPG"),FALSE))</f>
        <v/>
      </c>
      <c r="Q120" s="224" t="str">
        <f t="shared" si="12"/>
        <v/>
      </c>
      <c r="R120" s="225" t="str">
        <f t="shared" si="19"/>
        <v/>
      </c>
      <c r="S120" s="172"/>
      <c r="T120" s="226" t="str">
        <f t="shared" si="13"/>
        <v/>
      </c>
      <c r="U120" s="227" t="str">
        <f>IF($F120="","",MAX(0.25,IF(AND("2"=$I120,1&lt;COUNTIF($I:$I,2)),0.5^(COUNTIFS($I:$I,"2",$D:$D,$D120,$H:$H,"&gt;="&amp;$H120)-COUNTIFS($I120:$I$520,"2",$D120:$D$520,$D120,$H120:$H$520,$H120)),1)))</f>
        <v/>
      </c>
      <c r="V120" s="227" t="str">
        <f>IF($F120="","",MAX(0.25,IF(AND("Yes"=$N120,1&lt;COUNTIFS($N:$N,"Yes",$D:$D,$D120,$F:$F,$F120,$C:$C,"EAPG")),0.5^(COUNTIFS($N:$N,"Yes",$H:$H,"&gt;="&amp;$H120,$D:$D,$D120,$F:$F,$F120,$C:$C,"EAPG")-COUNTIFS($N120:$N$520,"Yes",$H120:$H$520,$H120,$D120:$D$520,$D120,$F120:$F$520,$F120,$C120:$C$520,"EAPG")),1)))</f>
        <v/>
      </c>
      <c r="W120" s="228" t="str">
        <f t="shared" si="14"/>
        <v/>
      </c>
      <c r="X120" s="172"/>
      <c r="Y120" s="229" t="str">
        <f t="shared" si="15"/>
        <v/>
      </c>
      <c r="Z120" s="230" t="str">
        <f t="shared" si="20"/>
        <v/>
      </c>
      <c r="AA120" s="231" t="str">
        <f t="shared" si="16"/>
        <v/>
      </c>
    </row>
    <row r="121" spans="2:27" ht="15" x14ac:dyDescent="0.25">
      <c r="B121" s="200">
        <f t="shared" si="21"/>
        <v>101</v>
      </c>
      <c r="C121" s="148"/>
      <c r="D121" s="232"/>
      <c r="E121" s="202"/>
      <c r="F121" s="203"/>
      <c r="G121" s="202" t="str">
        <f t="array" ref="G121">IF($F121="","",INDEX('EAPG Table'!$C$7:$C$666,MATCH(_xlfn.NUMBERVALUE('Interactive EAPG Calculator'!$F121),_xlfn.NUMBERVALUE('EAPG Table'!$B$7:$B$666),0)))</f>
        <v/>
      </c>
      <c r="H121" s="204" t="str">
        <f t="array" ref="H121">IF($F121="","",IF("EAPG"&lt;&gt;C121,0,INDEX('EAPG Table'!$I$7:$I$666,MATCH(_xlfn.NUMBERVALUE($F121),_xlfn.NUMBERVALUE('EAPG Table'!$B$7:$B$666),0))))</f>
        <v/>
      </c>
      <c r="I121" s="172" t="str">
        <f>IF($F121="", "", INDEX('EAPG Table'!$D:$D, MATCH(1*$F121, 'EAPG Table'!$B:$B, 0)))</f>
        <v/>
      </c>
      <c r="J121" s="148"/>
      <c r="K121" s="205" t="str">
        <f>IF(""=$F121,"",TRIM(INDEX('EAPG Table'!$F:$F,MATCH(1*$F121,'EAPG Table'!$B:$B,0))))</f>
        <v/>
      </c>
      <c r="L121" s="200"/>
      <c r="M121" s="172" t="str">
        <f t="shared" si="17"/>
        <v/>
      </c>
      <c r="N121" s="172" t="str">
        <f t="shared" si="11"/>
        <v/>
      </c>
      <c r="O121" s="207" t="str">
        <f t="shared" si="18"/>
        <v/>
      </c>
      <c r="P121" s="207" t="str">
        <f>IF(""=$F121,"",IF("00450"=$F121,0&lt;COUNTIFS($H:$H,"&gt;="&amp;$H121,$D:$D,$D121,$F:$F,$F121,$C:$C,"EAPG")-COUNTIFS($H121:$H$520,$H121,$D121:$D$520,$D121,$F121:$F$520,$F121,$C121:$C$520,"EAPG"),FALSE))</f>
        <v/>
      </c>
      <c r="Q121" s="207" t="str">
        <f t="shared" si="12"/>
        <v/>
      </c>
      <c r="R121" s="208" t="str">
        <f t="shared" si="19"/>
        <v/>
      </c>
      <c r="S121" s="172"/>
      <c r="T121" s="215" t="str">
        <f t="shared" si="13"/>
        <v/>
      </c>
      <c r="U121" s="216" t="str">
        <f>IF($F121="","",MAX(0.25,IF(AND("2"=$I121,1&lt;COUNTIF($I:$I,2)),0.5^(COUNTIFS($I:$I,"2",$D:$D,$D121,$H:$H,"&gt;="&amp;$H121)-COUNTIFS($I121:$I$520,"2",$D121:$D$520,$D121,$H121:$H$520,$H121)),1)))</f>
        <v/>
      </c>
      <c r="V121" s="216" t="str">
        <f>IF($F121="","",MAX(0.25,IF(AND("Yes"=$N121,1&lt;COUNTIFS($N:$N,"Yes",$D:$D,$D121,$F:$F,$F121,$C:$C,"EAPG")),0.5^(COUNTIFS($N:$N,"Yes",$H:$H,"&gt;="&amp;$H121,$D:$D,$D121,$F:$F,$F121,$C:$C,"EAPG")-COUNTIFS($N121:$N$520,"Yes",$H121:$H$520,$H121,$D121:$D$520,$D121,$F121:$F$520,$F121,$C121:$C$520,"EAPG")),1)))</f>
        <v/>
      </c>
      <c r="W121" s="210" t="str">
        <f t="shared" si="14"/>
        <v/>
      </c>
      <c r="X121" s="172"/>
      <c r="Y121" s="211" t="str">
        <f t="shared" si="15"/>
        <v/>
      </c>
      <c r="Z121" s="212" t="str">
        <f t="shared" si="20"/>
        <v/>
      </c>
      <c r="AA121" s="213" t="str">
        <f t="shared" si="16"/>
        <v/>
      </c>
    </row>
    <row r="122" spans="2:27" ht="15" x14ac:dyDescent="0.25">
      <c r="B122" s="200">
        <f t="shared" si="21"/>
        <v>102</v>
      </c>
      <c r="C122" s="148"/>
      <c r="D122" s="232"/>
      <c r="E122" s="202"/>
      <c r="F122" s="203"/>
      <c r="G122" s="202" t="str">
        <f t="array" ref="G122">IF($F122="","",INDEX('EAPG Table'!$C$7:$C$666,MATCH(_xlfn.NUMBERVALUE('Interactive EAPG Calculator'!$F122),_xlfn.NUMBERVALUE('EAPG Table'!$B$7:$B$666),0)))</f>
        <v/>
      </c>
      <c r="H122" s="204" t="str">
        <f t="array" ref="H122">IF($F122="","",IF("EAPG"&lt;&gt;C122,0,INDEX('EAPG Table'!$I$7:$I$666,MATCH(_xlfn.NUMBERVALUE($F122),_xlfn.NUMBERVALUE('EAPG Table'!$B$7:$B$666),0))))</f>
        <v/>
      </c>
      <c r="I122" s="172" t="str">
        <f>IF($F122="", "", INDEX('EAPG Table'!$D:$D, MATCH(1*$F122, 'EAPG Table'!$B:$B, 0)))</f>
        <v/>
      </c>
      <c r="J122" s="148"/>
      <c r="K122" s="205" t="str">
        <f>IF(""=$F122,"",TRIM(INDEX('EAPG Table'!$F:$F,MATCH(1*$F122,'EAPG Table'!$B:$B,0))))</f>
        <v/>
      </c>
      <c r="L122" s="200"/>
      <c r="M122" s="172" t="str">
        <f t="shared" si="17"/>
        <v/>
      </c>
      <c r="N122" s="172" t="str">
        <f t="shared" si="11"/>
        <v/>
      </c>
      <c r="O122" s="207" t="str">
        <f t="shared" si="18"/>
        <v/>
      </c>
      <c r="P122" s="207" t="str">
        <f>IF(""=$F122,"",IF("00450"=$F122,0&lt;COUNTIFS($H:$H,"&gt;="&amp;$H122,$D:$D,$D122,$F:$F,$F122,$C:$C,"EAPG")-COUNTIFS($H122:$H$520,$H122,$D122:$D$520,$D122,$F122:$F$520,$F122,$C122:$C$520,"EAPG"),FALSE))</f>
        <v/>
      </c>
      <c r="Q122" s="207" t="str">
        <f t="shared" si="12"/>
        <v/>
      </c>
      <c r="R122" s="208" t="str">
        <f t="shared" si="19"/>
        <v/>
      </c>
      <c r="S122" s="172"/>
      <c r="T122" s="215" t="str">
        <f t="shared" si="13"/>
        <v/>
      </c>
      <c r="U122" s="216" t="str">
        <f>IF($F122="","",MAX(0.25,IF(AND("2"=$I122,1&lt;COUNTIF($I:$I,2)),0.5^(COUNTIFS($I:$I,"2",$D:$D,$D122,$H:$H,"&gt;="&amp;$H122)-COUNTIFS($I122:$I$520,"2",$D122:$D$520,$D122,$H122:$H$520,$H122)),1)))</f>
        <v/>
      </c>
      <c r="V122" s="216" t="str">
        <f>IF($F122="","",MAX(0.25,IF(AND("Yes"=$N122,1&lt;COUNTIFS($N:$N,"Yes",$D:$D,$D122,$F:$F,$F122,$C:$C,"EAPG")),0.5^(COUNTIFS($N:$N,"Yes",$H:$H,"&gt;="&amp;$H122,$D:$D,$D122,$F:$F,$F122,$C:$C,"EAPG")-COUNTIFS($N122:$N$520,"Yes",$H122:$H$520,$H122,$D122:$D$520,$D122,$F122:$F$520,$F122,$C122:$C$520,"EAPG")),1)))</f>
        <v/>
      </c>
      <c r="W122" s="210" t="str">
        <f t="shared" si="14"/>
        <v/>
      </c>
      <c r="X122" s="172"/>
      <c r="Y122" s="211" t="str">
        <f t="shared" si="15"/>
        <v/>
      </c>
      <c r="Z122" s="212" t="str">
        <f t="shared" si="20"/>
        <v/>
      </c>
      <c r="AA122" s="213" t="str">
        <f t="shared" si="16"/>
        <v/>
      </c>
    </row>
    <row r="123" spans="2:27" ht="15" x14ac:dyDescent="0.25">
      <c r="B123" s="200">
        <f t="shared" si="21"/>
        <v>103</v>
      </c>
      <c r="C123" s="148"/>
      <c r="D123" s="232"/>
      <c r="E123" s="202"/>
      <c r="F123" s="203"/>
      <c r="G123" s="202" t="str">
        <f t="array" ref="G123">IF($F123="","",INDEX('EAPG Table'!$C$7:$C$666,MATCH(_xlfn.NUMBERVALUE('Interactive EAPG Calculator'!$F123),_xlfn.NUMBERVALUE('EAPG Table'!$B$7:$B$666),0)))</f>
        <v/>
      </c>
      <c r="H123" s="204" t="str">
        <f t="array" ref="H123">IF($F123="","",IF("EAPG"&lt;&gt;C123,0,INDEX('EAPG Table'!$I$7:$I$666,MATCH(_xlfn.NUMBERVALUE($F123),_xlfn.NUMBERVALUE('EAPG Table'!$B$7:$B$666),0))))</f>
        <v/>
      </c>
      <c r="I123" s="172" t="str">
        <f>IF($F123="", "", INDEX('EAPG Table'!$D:$D, MATCH(1*$F123, 'EAPG Table'!$B:$B, 0)))</f>
        <v/>
      </c>
      <c r="J123" s="148"/>
      <c r="K123" s="205" t="str">
        <f>IF(""=$F123,"",TRIM(INDEX('EAPG Table'!$F:$F,MATCH(1*$F123,'EAPG Table'!$B:$B,0))))</f>
        <v/>
      </c>
      <c r="L123" s="200"/>
      <c r="M123" s="172" t="str">
        <f t="shared" si="17"/>
        <v/>
      </c>
      <c r="N123" s="172" t="str">
        <f t="shared" si="11"/>
        <v/>
      </c>
      <c r="O123" s="207" t="str">
        <f t="shared" si="18"/>
        <v/>
      </c>
      <c r="P123" s="207" t="str">
        <f>IF(""=$F123,"",IF("00450"=$F123,0&lt;COUNTIFS($H:$H,"&gt;="&amp;$H123,$D:$D,$D123,$F:$F,$F123,$C:$C,"EAPG")-COUNTIFS($H123:$H$520,$H123,$D123:$D$520,$D123,$F123:$F$520,$F123,$C123:$C$520,"EAPG"),FALSE))</f>
        <v/>
      </c>
      <c r="Q123" s="207" t="str">
        <f t="shared" si="12"/>
        <v/>
      </c>
      <c r="R123" s="208" t="str">
        <f t="shared" si="19"/>
        <v/>
      </c>
      <c r="S123" s="172"/>
      <c r="T123" s="215" t="str">
        <f t="shared" si="13"/>
        <v/>
      </c>
      <c r="U123" s="216" t="str">
        <f>IF($F123="","",MAX(0.25,IF(AND("2"=$I123,1&lt;COUNTIF($I:$I,2)),0.5^(COUNTIFS($I:$I,"2",$D:$D,$D123,$H:$H,"&gt;="&amp;$H123)-COUNTIFS($I123:$I$520,"2",$D123:$D$520,$D123,$H123:$H$520,$H123)),1)))</f>
        <v/>
      </c>
      <c r="V123" s="216" t="str">
        <f>IF($F123="","",MAX(0.25,IF(AND("Yes"=$N123,1&lt;COUNTIFS($N:$N,"Yes",$D:$D,$D123,$F:$F,$F123,$C:$C,"EAPG")),0.5^(COUNTIFS($N:$N,"Yes",$H:$H,"&gt;="&amp;$H123,$D:$D,$D123,$F:$F,$F123,$C:$C,"EAPG")-COUNTIFS($N123:$N$520,"Yes",$H123:$H$520,$H123,$D123:$D$520,$D123,$F123:$F$520,$F123,$C123:$C$520,"EAPG")),1)))</f>
        <v/>
      </c>
      <c r="W123" s="210" t="str">
        <f t="shared" si="14"/>
        <v/>
      </c>
      <c r="X123" s="172"/>
      <c r="Y123" s="211" t="str">
        <f t="shared" si="15"/>
        <v/>
      </c>
      <c r="Z123" s="212" t="str">
        <f t="shared" si="20"/>
        <v/>
      </c>
      <c r="AA123" s="213" t="str">
        <f t="shared" si="16"/>
        <v/>
      </c>
    </row>
    <row r="124" spans="2:27" ht="15" x14ac:dyDescent="0.25">
      <c r="B124" s="200">
        <f t="shared" si="21"/>
        <v>104</v>
      </c>
      <c r="C124" s="148"/>
      <c r="D124" s="232"/>
      <c r="E124" s="202"/>
      <c r="F124" s="203"/>
      <c r="G124" s="202" t="str">
        <f t="array" ref="G124">IF($F124="","",INDEX('EAPG Table'!$C$7:$C$666,MATCH(_xlfn.NUMBERVALUE('Interactive EAPG Calculator'!$F124),_xlfn.NUMBERVALUE('EAPG Table'!$B$7:$B$666),0)))</f>
        <v/>
      </c>
      <c r="H124" s="204" t="str">
        <f t="array" ref="H124">IF($F124="","",IF("EAPG"&lt;&gt;C124,0,INDEX('EAPG Table'!$I$7:$I$666,MATCH(_xlfn.NUMBERVALUE($F124),_xlfn.NUMBERVALUE('EAPG Table'!$B$7:$B$666),0))))</f>
        <v/>
      </c>
      <c r="I124" s="172" t="str">
        <f>IF($F124="", "", INDEX('EAPG Table'!$D:$D, MATCH(1*$F124, 'EAPG Table'!$B:$B, 0)))</f>
        <v/>
      </c>
      <c r="J124" s="148"/>
      <c r="K124" s="205" t="str">
        <f>IF(""=$F124,"",TRIM(INDEX('EAPG Table'!$F:$F,MATCH(1*$F124,'EAPG Table'!$B:$B,0))))</f>
        <v/>
      </c>
      <c r="L124" s="200"/>
      <c r="M124" s="172" t="str">
        <f t="shared" si="17"/>
        <v/>
      </c>
      <c r="N124" s="172" t="str">
        <f t="shared" si="11"/>
        <v/>
      </c>
      <c r="O124" s="207" t="str">
        <f t="shared" si="18"/>
        <v/>
      </c>
      <c r="P124" s="207" t="str">
        <f>IF(""=$F124,"",IF("00450"=$F124,0&lt;COUNTIFS($H:$H,"&gt;="&amp;$H124,$D:$D,$D124,$F:$F,$F124,$C:$C,"EAPG")-COUNTIFS($H124:$H$520,$H124,$D124:$D$520,$D124,$F124:$F$520,$F124,$C124:$C$520,"EAPG"),FALSE))</f>
        <v/>
      </c>
      <c r="Q124" s="207" t="str">
        <f t="shared" si="12"/>
        <v/>
      </c>
      <c r="R124" s="208" t="str">
        <f t="shared" si="19"/>
        <v/>
      </c>
      <c r="S124" s="172"/>
      <c r="T124" s="215" t="str">
        <f t="shared" si="13"/>
        <v/>
      </c>
      <c r="U124" s="216" t="str">
        <f>IF($F124="","",MAX(0.25,IF(AND("2"=$I124,1&lt;COUNTIF($I:$I,2)),0.5^(COUNTIFS($I:$I,"2",$D:$D,$D124,$H:$H,"&gt;="&amp;$H124)-COUNTIFS($I124:$I$520,"2",$D124:$D$520,$D124,$H124:$H$520,$H124)),1)))</f>
        <v/>
      </c>
      <c r="V124" s="216" t="str">
        <f>IF($F124="","",MAX(0.25,IF(AND("Yes"=$N124,1&lt;COUNTIFS($N:$N,"Yes",$D:$D,$D124,$F:$F,$F124,$C:$C,"EAPG")),0.5^(COUNTIFS($N:$N,"Yes",$H:$H,"&gt;="&amp;$H124,$D:$D,$D124,$F:$F,$F124,$C:$C,"EAPG")-COUNTIFS($N124:$N$520,"Yes",$H124:$H$520,$H124,$D124:$D$520,$D124,$F124:$F$520,$F124,$C124:$C$520,"EAPG")),1)))</f>
        <v/>
      </c>
      <c r="W124" s="210" t="str">
        <f t="shared" si="14"/>
        <v/>
      </c>
      <c r="X124" s="172"/>
      <c r="Y124" s="211" t="str">
        <f t="shared" si="15"/>
        <v/>
      </c>
      <c r="Z124" s="212" t="str">
        <f t="shared" si="20"/>
        <v/>
      </c>
      <c r="AA124" s="213" t="str">
        <f t="shared" si="16"/>
        <v/>
      </c>
    </row>
    <row r="125" spans="2:27" ht="15" x14ac:dyDescent="0.25">
      <c r="B125" s="217">
        <f t="shared" si="21"/>
        <v>105</v>
      </c>
      <c r="C125" s="149"/>
      <c r="D125" s="233"/>
      <c r="E125" s="219"/>
      <c r="F125" s="220"/>
      <c r="G125" s="219" t="str">
        <f t="array" ref="G125">IF($F125="","",INDEX('EAPG Table'!$C$7:$C$666,MATCH(_xlfn.NUMBERVALUE('Interactive EAPG Calculator'!$F125),_xlfn.NUMBERVALUE('EAPG Table'!$B$7:$B$666),0)))</f>
        <v/>
      </c>
      <c r="H125" s="221" t="str">
        <f t="array" ref="H125">IF($F125="","",IF("EAPG"&lt;&gt;C125,0,INDEX('EAPG Table'!$I$7:$I$666,MATCH(_xlfn.NUMBERVALUE($F125),_xlfn.NUMBERVALUE('EAPG Table'!$B$7:$B$666),0))))</f>
        <v/>
      </c>
      <c r="I125" s="222" t="str">
        <f>IF($F125="", "", INDEX('EAPG Table'!$D:$D, MATCH(1*$F125, 'EAPG Table'!$B:$B, 0)))</f>
        <v/>
      </c>
      <c r="J125" s="149"/>
      <c r="K125" s="223" t="str">
        <f>IF(""=$F125,"",TRIM(INDEX('EAPG Table'!$F:$F,MATCH(1*$F125,'EAPG Table'!$B:$B,0))))</f>
        <v/>
      </c>
      <c r="L125" s="200"/>
      <c r="M125" s="222" t="str">
        <f t="shared" si="17"/>
        <v/>
      </c>
      <c r="N125" s="222" t="str">
        <f t="shared" si="11"/>
        <v/>
      </c>
      <c r="O125" s="224" t="str">
        <f t="shared" si="18"/>
        <v/>
      </c>
      <c r="P125" s="224" t="str">
        <f>IF(""=$F125,"",IF("00450"=$F125,0&lt;COUNTIFS($H:$H,"&gt;="&amp;$H125,$D:$D,$D125,$F:$F,$F125,$C:$C,"EAPG")-COUNTIFS($H125:$H$520,$H125,$D125:$D$520,$D125,$F125:$F$520,$F125,$C125:$C$520,"EAPG"),FALSE))</f>
        <v/>
      </c>
      <c r="Q125" s="224" t="str">
        <f t="shared" si="12"/>
        <v/>
      </c>
      <c r="R125" s="225" t="str">
        <f t="shared" si="19"/>
        <v/>
      </c>
      <c r="S125" s="172"/>
      <c r="T125" s="226" t="str">
        <f t="shared" si="13"/>
        <v/>
      </c>
      <c r="U125" s="227" t="str">
        <f>IF($F125="","",MAX(0.25,IF(AND("2"=$I125,1&lt;COUNTIF($I:$I,2)),0.5^(COUNTIFS($I:$I,"2",$D:$D,$D125,$H:$H,"&gt;="&amp;$H125)-COUNTIFS($I125:$I$520,"2",$D125:$D$520,$D125,$H125:$H$520,$H125)),1)))</f>
        <v/>
      </c>
      <c r="V125" s="227" t="str">
        <f>IF($F125="","",MAX(0.25,IF(AND("Yes"=$N125,1&lt;COUNTIFS($N:$N,"Yes",$D:$D,$D125,$F:$F,$F125,$C:$C,"EAPG")),0.5^(COUNTIFS($N:$N,"Yes",$H:$H,"&gt;="&amp;$H125,$D:$D,$D125,$F:$F,$F125,$C:$C,"EAPG")-COUNTIFS($N125:$N$520,"Yes",$H125:$H$520,$H125,$D125:$D$520,$D125,$F125:$F$520,$F125,$C125:$C$520,"EAPG")),1)))</f>
        <v/>
      </c>
      <c r="W125" s="228" t="str">
        <f t="shared" si="14"/>
        <v/>
      </c>
      <c r="X125" s="172"/>
      <c r="Y125" s="229" t="str">
        <f t="shared" si="15"/>
        <v/>
      </c>
      <c r="Z125" s="230" t="str">
        <f t="shared" si="20"/>
        <v/>
      </c>
      <c r="AA125" s="231" t="str">
        <f t="shared" si="16"/>
        <v/>
      </c>
    </row>
    <row r="126" spans="2:27" ht="15" x14ac:dyDescent="0.25">
      <c r="B126" s="200">
        <f t="shared" si="21"/>
        <v>106</v>
      </c>
      <c r="C126" s="148"/>
      <c r="D126" s="232"/>
      <c r="E126" s="202"/>
      <c r="F126" s="203"/>
      <c r="G126" s="202" t="str">
        <f t="array" ref="G126">IF($F126="","",INDEX('EAPG Table'!$C$7:$C$666,MATCH(_xlfn.NUMBERVALUE('Interactive EAPG Calculator'!$F126),_xlfn.NUMBERVALUE('EAPG Table'!$B$7:$B$666),0)))</f>
        <v/>
      </c>
      <c r="H126" s="204" t="str">
        <f t="array" ref="H126">IF($F126="","",IF("EAPG"&lt;&gt;C126,0,INDEX('EAPG Table'!$I$7:$I$666,MATCH(_xlfn.NUMBERVALUE($F126),_xlfn.NUMBERVALUE('EAPG Table'!$B$7:$B$666),0))))</f>
        <v/>
      </c>
      <c r="I126" s="172" t="str">
        <f>IF($F126="", "", INDEX('EAPG Table'!$D:$D, MATCH(1*$F126, 'EAPG Table'!$B:$B, 0)))</f>
        <v/>
      </c>
      <c r="J126" s="148"/>
      <c r="K126" s="205" t="str">
        <f>IF(""=$F126,"",TRIM(INDEX('EAPG Table'!$F:$F,MATCH(1*$F126,'EAPG Table'!$B:$B,0))))</f>
        <v/>
      </c>
      <c r="L126" s="200"/>
      <c r="M126" s="172" t="str">
        <f t="shared" si="17"/>
        <v/>
      </c>
      <c r="N126" s="172" t="str">
        <f t="shared" si="11"/>
        <v/>
      </c>
      <c r="O126" s="207" t="str">
        <f t="shared" si="18"/>
        <v/>
      </c>
      <c r="P126" s="207" t="str">
        <f>IF(""=$F126,"",IF("00450"=$F126,0&lt;COUNTIFS($H:$H,"&gt;="&amp;$H126,$D:$D,$D126,$F:$F,$F126,$C:$C,"EAPG")-COUNTIFS($H126:$H$520,$H126,$D126:$D$520,$D126,$F126:$F$520,$F126,$C126:$C$520,"EAPG"),FALSE))</f>
        <v/>
      </c>
      <c r="Q126" s="207" t="str">
        <f t="shared" si="12"/>
        <v/>
      </c>
      <c r="R126" s="208" t="str">
        <f t="shared" si="19"/>
        <v/>
      </c>
      <c r="S126" s="172"/>
      <c r="T126" s="215" t="str">
        <f t="shared" si="13"/>
        <v/>
      </c>
      <c r="U126" s="216" t="str">
        <f>IF($F126="","",MAX(0.25,IF(AND("2"=$I126,1&lt;COUNTIF($I:$I,2)),0.5^(COUNTIFS($I:$I,"2",$D:$D,$D126,$H:$H,"&gt;="&amp;$H126)-COUNTIFS($I126:$I$520,"2",$D126:$D$520,$D126,$H126:$H$520,$H126)),1)))</f>
        <v/>
      </c>
      <c r="V126" s="216" t="str">
        <f>IF($F126="","",MAX(0.25,IF(AND("Yes"=$N126,1&lt;COUNTIFS($N:$N,"Yes",$D:$D,$D126,$F:$F,$F126,$C:$C,"EAPG")),0.5^(COUNTIFS($N:$N,"Yes",$H:$H,"&gt;="&amp;$H126,$D:$D,$D126,$F:$F,$F126,$C:$C,"EAPG")-COUNTIFS($N126:$N$520,"Yes",$H126:$H$520,$H126,$D126:$D$520,$D126,$F126:$F$520,$F126,$C126:$C$520,"EAPG")),1)))</f>
        <v/>
      </c>
      <c r="W126" s="210" t="str">
        <f t="shared" si="14"/>
        <v/>
      </c>
      <c r="X126" s="172"/>
      <c r="Y126" s="211" t="str">
        <f t="shared" si="15"/>
        <v/>
      </c>
      <c r="Z126" s="212" t="str">
        <f t="shared" si="20"/>
        <v/>
      </c>
      <c r="AA126" s="213" t="str">
        <f t="shared" si="16"/>
        <v/>
      </c>
    </row>
    <row r="127" spans="2:27" ht="15" x14ac:dyDescent="0.25">
      <c r="B127" s="200">
        <f t="shared" si="21"/>
        <v>107</v>
      </c>
      <c r="C127" s="148"/>
      <c r="D127" s="232"/>
      <c r="E127" s="202"/>
      <c r="F127" s="203"/>
      <c r="G127" s="202" t="str">
        <f t="array" ref="G127">IF($F127="","",INDEX('EAPG Table'!$C$7:$C$666,MATCH(_xlfn.NUMBERVALUE('Interactive EAPG Calculator'!$F127),_xlfn.NUMBERVALUE('EAPG Table'!$B$7:$B$666),0)))</f>
        <v/>
      </c>
      <c r="H127" s="204" t="str">
        <f t="array" ref="H127">IF($F127="","",IF("EAPG"&lt;&gt;C127,0,INDEX('EAPG Table'!$I$7:$I$666,MATCH(_xlfn.NUMBERVALUE($F127),_xlfn.NUMBERVALUE('EAPG Table'!$B$7:$B$666),0))))</f>
        <v/>
      </c>
      <c r="I127" s="172" t="str">
        <f>IF($F127="", "", INDEX('EAPG Table'!$D:$D, MATCH(1*$F127, 'EAPG Table'!$B:$B, 0)))</f>
        <v/>
      </c>
      <c r="J127" s="148"/>
      <c r="K127" s="205" t="str">
        <f>IF(""=$F127,"",TRIM(INDEX('EAPG Table'!$F:$F,MATCH(1*$F127,'EAPG Table'!$B:$B,0))))</f>
        <v/>
      </c>
      <c r="L127" s="200"/>
      <c r="M127" s="172" t="str">
        <f t="shared" si="17"/>
        <v/>
      </c>
      <c r="N127" s="172" t="str">
        <f t="shared" si="11"/>
        <v/>
      </c>
      <c r="O127" s="207" t="str">
        <f t="shared" si="18"/>
        <v/>
      </c>
      <c r="P127" s="207" t="str">
        <f>IF(""=$F127,"",IF("00450"=$F127,0&lt;COUNTIFS($H:$H,"&gt;="&amp;$H127,$D:$D,$D127,$F:$F,$F127,$C:$C,"EAPG")-COUNTIFS($H127:$H$520,$H127,$D127:$D$520,$D127,$F127:$F$520,$F127,$C127:$C$520,"EAPG"),FALSE))</f>
        <v/>
      </c>
      <c r="Q127" s="207" t="str">
        <f t="shared" si="12"/>
        <v/>
      </c>
      <c r="R127" s="208" t="str">
        <f t="shared" si="19"/>
        <v/>
      </c>
      <c r="S127" s="172"/>
      <c r="T127" s="215" t="str">
        <f t="shared" si="13"/>
        <v/>
      </c>
      <c r="U127" s="216" t="str">
        <f>IF($F127="","",MAX(0.25,IF(AND("2"=$I127,1&lt;COUNTIF($I:$I,2)),0.5^(COUNTIFS($I:$I,"2",$D:$D,$D127,$H:$H,"&gt;="&amp;$H127)-COUNTIFS($I127:$I$520,"2",$D127:$D$520,$D127,$H127:$H$520,$H127)),1)))</f>
        <v/>
      </c>
      <c r="V127" s="216" t="str">
        <f>IF($F127="","",MAX(0.25,IF(AND("Yes"=$N127,1&lt;COUNTIFS($N:$N,"Yes",$D:$D,$D127,$F:$F,$F127,$C:$C,"EAPG")),0.5^(COUNTIFS($N:$N,"Yes",$H:$H,"&gt;="&amp;$H127,$D:$D,$D127,$F:$F,$F127,$C:$C,"EAPG")-COUNTIFS($N127:$N$520,"Yes",$H127:$H$520,$H127,$D127:$D$520,$D127,$F127:$F$520,$F127,$C127:$C$520,"EAPG")),1)))</f>
        <v/>
      </c>
      <c r="W127" s="210" t="str">
        <f t="shared" si="14"/>
        <v/>
      </c>
      <c r="X127" s="172"/>
      <c r="Y127" s="211" t="str">
        <f t="shared" si="15"/>
        <v/>
      </c>
      <c r="Z127" s="212" t="str">
        <f t="shared" si="20"/>
        <v/>
      </c>
      <c r="AA127" s="213" t="str">
        <f t="shared" si="16"/>
        <v/>
      </c>
    </row>
    <row r="128" spans="2:27" ht="15" x14ac:dyDescent="0.25">
      <c r="B128" s="200">
        <f t="shared" si="21"/>
        <v>108</v>
      </c>
      <c r="C128" s="148"/>
      <c r="D128" s="232"/>
      <c r="E128" s="202"/>
      <c r="F128" s="203"/>
      <c r="G128" s="202" t="str">
        <f t="array" ref="G128">IF($F128="","",INDEX('EAPG Table'!$C$7:$C$666,MATCH(_xlfn.NUMBERVALUE('Interactive EAPG Calculator'!$F128),_xlfn.NUMBERVALUE('EAPG Table'!$B$7:$B$666),0)))</f>
        <v/>
      </c>
      <c r="H128" s="204" t="str">
        <f t="array" ref="H128">IF($F128="","",IF("EAPG"&lt;&gt;C128,0,INDEX('EAPG Table'!$I$7:$I$666,MATCH(_xlfn.NUMBERVALUE($F128),_xlfn.NUMBERVALUE('EAPG Table'!$B$7:$B$666),0))))</f>
        <v/>
      </c>
      <c r="I128" s="172" t="str">
        <f>IF($F128="", "", INDEX('EAPG Table'!$D:$D, MATCH(1*$F128, 'EAPG Table'!$B:$B, 0)))</f>
        <v/>
      </c>
      <c r="J128" s="148"/>
      <c r="K128" s="205" t="str">
        <f>IF(""=$F128,"",TRIM(INDEX('EAPG Table'!$F:$F,MATCH(1*$F128,'EAPG Table'!$B:$B,0))))</f>
        <v/>
      </c>
      <c r="L128" s="200"/>
      <c r="M128" s="172" t="str">
        <f t="shared" si="17"/>
        <v/>
      </c>
      <c r="N128" s="172" t="str">
        <f t="shared" si="11"/>
        <v/>
      </c>
      <c r="O128" s="207" t="str">
        <f t="shared" si="18"/>
        <v/>
      </c>
      <c r="P128" s="207" t="str">
        <f>IF(""=$F128,"",IF("00450"=$F128,0&lt;COUNTIFS($H:$H,"&gt;="&amp;$H128,$D:$D,$D128,$F:$F,$F128,$C:$C,"EAPG")-COUNTIFS($H128:$H$520,$H128,$D128:$D$520,$D128,$F128:$F$520,$F128,$C128:$C$520,"EAPG"),FALSE))</f>
        <v/>
      </c>
      <c r="Q128" s="207" t="str">
        <f t="shared" si="12"/>
        <v/>
      </c>
      <c r="R128" s="208" t="str">
        <f t="shared" si="19"/>
        <v/>
      </c>
      <c r="S128" s="172"/>
      <c r="T128" s="215" t="str">
        <f t="shared" si="13"/>
        <v/>
      </c>
      <c r="U128" s="216" t="str">
        <f>IF($F128="","",MAX(0.25,IF(AND("2"=$I128,1&lt;COUNTIF($I:$I,2)),0.5^(COUNTIFS($I:$I,"2",$D:$D,$D128,$H:$H,"&gt;="&amp;$H128)-COUNTIFS($I128:$I$520,"2",$D128:$D$520,$D128,$H128:$H$520,$H128)),1)))</f>
        <v/>
      </c>
      <c r="V128" s="216" t="str">
        <f>IF($F128="","",MAX(0.25,IF(AND("Yes"=$N128,1&lt;COUNTIFS($N:$N,"Yes",$D:$D,$D128,$F:$F,$F128,$C:$C,"EAPG")),0.5^(COUNTIFS($N:$N,"Yes",$H:$H,"&gt;="&amp;$H128,$D:$D,$D128,$F:$F,$F128,$C:$C,"EAPG")-COUNTIFS($N128:$N$520,"Yes",$H128:$H$520,$H128,$D128:$D$520,$D128,$F128:$F$520,$F128,$C128:$C$520,"EAPG")),1)))</f>
        <v/>
      </c>
      <c r="W128" s="210" t="str">
        <f t="shared" si="14"/>
        <v/>
      </c>
      <c r="X128" s="172"/>
      <c r="Y128" s="211" t="str">
        <f t="shared" si="15"/>
        <v/>
      </c>
      <c r="Z128" s="212" t="str">
        <f t="shared" si="20"/>
        <v/>
      </c>
      <c r="AA128" s="213" t="str">
        <f t="shared" si="16"/>
        <v/>
      </c>
    </row>
    <row r="129" spans="2:27" ht="15" x14ac:dyDescent="0.25">
      <c r="B129" s="200">
        <f t="shared" si="21"/>
        <v>109</v>
      </c>
      <c r="C129" s="148"/>
      <c r="D129" s="232"/>
      <c r="E129" s="202"/>
      <c r="F129" s="203"/>
      <c r="G129" s="202" t="str">
        <f t="array" ref="G129">IF($F129="","",INDEX('EAPG Table'!$C$7:$C$666,MATCH(_xlfn.NUMBERVALUE('Interactive EAPG Calculator'!$F129),_xlfn.NUMBERVALUE('EAPG Table'!$B$7:$B$666),0)))</f>
        <v/>
      </c>
      <c r="H129" s="204" t="str">
        <f t="array" ref="H129">IF($F129="","",IF("EAPG"&lt;&gt;C129,0,INDEX('EAPG Table'!$I$7:$I$666,MATCH(_xlfn.NUMBERVALUE($F129),_xlfn.NUMBERVALUE('EAPG Table'!$B$7:$B$666),0))))</f>
        <v/>
      </c>
      <c r="I129" s="172" t="str">
        <f>IF($F129="", "", INDEX('EAPG Table'!$D:$D, MATCH(1*$F129, 'EAPG Table'!$B:$B, 0)))</f>
        <v/>
      </c>
      <c r="J129" s="148"/>
      <c r="K129" s="205" t="str">
        <f>IF(""=$F129,"",TRIM(INDEX('EAPG Table'!$F:$F,MATCH(1*$F129,'EAPG Table'!$B:$B,0))))</f>
        <v/>
      </c>
      <c r="L129" s="200"/>
      <c r="M129" s="172" t="str">
        <f t="shared" si="17"/>
        <v/>
      </c>
      <c r="N129" s="172" t="str">
        <f t="shared" si="11"/>
        <v/>
      </c>
      <c r="O129" s="207" t="str">
        <f t="shared" si="18"/>
        <v/>
      </c>
      <c r="P129" s="207" t="str">
        <f>IF(""=$F129,"",IF("00450"=$F129,0&lt;COUNTIFS($H:$H,"&gt;="&amp;$H129,$D:$D,$D129,$F:$F,$F129,$C:$C,"EAPG")-COUNTIFS($H129:$H$520,$H129,$D129:$D$520,$D129,$F129:$F$520,$F129,$C129:$C$520,"EAPG"),FALSE))</f>
        <v/>
      </c>
      <c r="Q129" s="207" t="str">
        <f t="shared" si="12"/>
        <v/>
      </c>
      <c r="R129" s="208" t="str">
        <f t="shared" si="19"/>
        <v/>
      </c>
      <c r="S129" s="172"/>
      <c r="T129" s="215" t="str">
        <f t="shared" si="13"/>
        <v/>
      </c>
      <c r="U129" s="216" t="str">
        <f>IF($F129="","",MAX(0.25,IF(AND("2"=$I129,1&lt;COUNTIF($I:$I,2)),0.5^(COUNTIFS($I:$I,"2",$D:$D,$D129,$H:$H,"&gt;="&amp;$H129)-COUNTIFS($I129:$I$520,"2",$D129:$D$520,$D129,$H129:$H$520,$H129)),1)))</f>
        <v/>
      </c>
      <c r="V129" s="216" t="str">
        <f>IF($F129="","",MAX(0.25,IF(AND("Yes"=$N129,1&lt;COUNTIFS($N:$N,"Yes",$D:$D,$D129,$F:$F,$F129,$C:$C,"EAPG")),0.5^(COUNTIFS($N:$N,"Yes",$H:$H,"&gt;="&amp;$H129,$D:$D,$D129,$F:$F,$F129,$C:$C,"EAPG")-COUNTIFS($N129:$N$520,"Yes",$H129:$H$520,$H129,$D129:$D$520,$D129,$F129:$F$520,$F129,$C129:$C$520,"EAPG")),1)))</f>
        <v/>
      </c>
      <c r="W129" s="210" t="str">
        <f t="shared" si="14"/>
        <v/>
      </c>
      <c r="X129" s="172"/>
      <c r="Y129" s="211" t="str">
        <f t="shared" si="15"/>
        <v/>
      </c>
      <c r="Z129" s="212" t="str">
        <f t="shared" si="20"/>
        <v/>
      </c>
      <c r="AA129" s="213" t="str">
        <f t="shared" si="16"/>
        <v/>
      </c>
    </row>
    <row r="130" spans="2:27" ht="15" x14ac:dyDescent="0.25">
      <c r="B130" s="217">
        <f t="shared" si="21"/>
        <v>110</v>
      </c>
      <c r="C130" s="149"/>
      <c r="D130" s="233"/>
      <c r="E130" s="219"/>
      <c r="F130" s="220"/>
      <c r="G130" s="219" t="str">
        <f t="array" ref="G130">IF($F130="","",INDEX('EAPG Table'!$C$7:$C$666,MATCH(_xlfn.NUMBERVALUE('Interactive EAPG Calculator'!$F130),_xlfn.NUMBERVALUE('EAPG Table'!$B$7:$B$666),0)))</f>
        <v/>
      </c>
      <c r="H130" s="221" t="str">
        <f t="array" ref="H130">IF($F130="","",IF("EAPG"&lt;&gt;C130,0,INDEX('EAPG Table'!$I$7:$I$666,MATCH(_xlfn.NUMBERVALUE($F130),_xlfn.NUMBERVALUE('EAPG Table'!$B$7:$B$666),0))))</f>
        <v/>
      </c>
      <c r="I130" s="222" t="str">
        <f>IF($F130="", "", INDEX('EAPG Table'!$D:$D, MATCH(1*$F130, 'EAPG Table'!$B:$B, 0)))</f>
        <v/>
      </c>
      <c r="J130" s="149"/>
      <c r="K130" s="223" t="str">
        <f>IF(""=$F130,"",TRIM(INDEX('EAPG Table'!$F:$F,MATCH(1*$F130,'EAPG Table'!$B:$B,0))))</f>
        <v/>
      </c>
      <c r="L130" s="200"/>
      <c r="M130" s="222" t="str">
        <f t="shared" si="17"/>
        <v/>
      </c>
      <c r="N130" s="222" t="str">
        <f t="shared" si="11"/>
        <v/>
      </c>
      <c r="O130" s="224" t="str">
        <f t="shared" si="18"/>
        <v/>
      </c>
      <c r="P130" s="224" t="str">
        <f>IF(""=$F130,"",IF("00450"=$F130,0&lt;COUNTIFS($H:$H,"&gt;="&amp;$H130,$D:$D,$D130,$F:$F,$F130,$C:$C,"EAPG")-COUNTIFS($H130:$H$520,$H130,$D130:$D$520,$D130,$F130:$F$520,$F130,$C130:$C$520,"EAPG"),FALSE))</f>
        <v/>
      </c>
      <c r="Q130" s="224" t="str">
        <f t="shared" si="12"/>
        <v/>
      </c>
      <c r="R130" s="225" t="str">
        <f t="shared" si="19"/>
        <v/>
      </c>
      <c r="S130" s="172"/>
      <c r="T130" s="226" t="str">
        <f t="shared" si="13"/>
        <v/>
      </c>
      <c r="U130" s="227" t="str">
        <f>IF($F130="","",MAX(0.25,IF(AND("2"=$I130,1&lt;COUNTIF($I:$I,2)),0.5^(COUNTIFS($I:$I,"2",$D:$D,$D130,$H:$H,"&gt;="&amp;$H130)-COUNTIFS($I130:$I$520,"2",$D130:$D$520,$D130,$H130:$H$520,$H130)),1)))</f>
        <v/>
      </c>
      <c r="V130" s="227" t="str">
        <f>IF($F130="","",MAX(0.25,IF(AND("Yes"=$N130,1&lt;COUNTIFS($N:$N,"Yes",$D:$D,$D130,$F:$F,$F130,$C:$C,"EAPG")),0.5^(COUNTIFS($N:$N,"Yes",$H:$H,"&gt;="&amp;$H130,$D:$D,$D130,$F:$F,$F130,$C:$C,"EAPG")-COUNTIFS($N130:$N$520,"Yes",$H130:$H$520,$H130,$D130:$D$520,$D130,$F130:$F$520,$F130,$C130:$C$520,"EAPG")),1)))</f>
        <v/>
      </c>
      <c r="W130" s="228" t="str">
        <f t="shared" si="14"/>
        <v/>
      </c>
      <c r="X130" s="172"/>
      <c r="Y130" s="229" t="str">
        <f t="shared" si="15"/>
        <v/>
      </c>
      <c r="Z130" s="230" t="str">
        <f t="shared" si="20"/>
        <v/>
      </c>
      <c r="AA130" s="231" t="str">
        <f t="shared" si="16"/>
        <v/>
      </c>
    </row>
    <row r="131" spans="2:27" ht="15" x14ac:dyDescent="0.25">
      <c r="B131" s="200">
        <f t="shared" si="21"/>
        <v>111</v>
      </c>
      <c r="C131" s="148"/>
      <c r="D131" s="232"/>
      <c r="E131" s="202"/>
      <c r="F131" s="203"/>
      <c r="G131" s="202" t="str">
        <f t="array" ref="G131">IF($F131="","",INDEX('EAPG Table'!$C$7:$C$666,MATCH(_xlfn.NUMBERVALUE('Interactive EAPG Calculator'!$F131),_xlfn.NUMBERVALUE('EAPG Table'!$B$7:$B$666),0)))</f>
        <v/>
      </c>
      <c r="H131" s="204" t="str">
        <f t="array" ref="H131">IF($F131="","",IF("EAPG"&lt;&gt;C131,0,INDEX('EAPG Table'!$I$7:$I$666,MATCH(_xlfn.NUMBERVALUE($F131),_xlfn.NUMBERVALUE('EAPG Table'!$B$7:$B$666),0))))</f>
        <v/>
      </c>
      <c r="I131" s="172" t="str">
        <f>IF($F131="", "", INDEX('EAPG Table'!$D:$D, MATCH(1*$F131, 'EAPG Table'!$B:$B, 0)))</f>
        <v/>
      </c>
      <c r="J131" s="148"/>
      <c r="K131" s="205" t="str">
        <f>IF(""=$F131,"",TRIM(INDEX('EAPG Table'!$F:$F,MATCH(1*$F131,'EAPG Table'!$B:$B,0))))</f>
        <v/>
      </c>
      <c r="L131" s="200"/>
      <c r="M131" s="172" t="str">
        <f t="shared" si="17"/>
        <v/>
      </c>
      <c r="N131" s="172" t="str">
        <f t="shared" si="11"/>
        <v/>
      </c>
      <c r="O131" s="207" t="str">
        <f t="shared" si="18"/>
        <v/>
      </c>
      <c r="P131" s="207" t="str">
        <f>IF(""=$F131,"",IF("00450"=$F131,0&lt;COUNTIFS($H:$H,"&gt;="&amp;$H131,$D:$D,$D131,$F:$F,$F131,$C:$C,"EAPG")-COUNTIFS($H131:$H$520,$H131,$D131:$D$520,$D131,$F131:$F$520,$F131,$C131:$C$520,"EAPG"),FALSE))</f>
        <v/>
      </c>
      <c r="Q131" s="207" t="str">
        <f t="shared" si="12"/>
        <v/>
      </c>
      <c r="R131" s="208" t="str">
        <f t="shared" si="19"/>
        <v/>
      </c>
      <c r="S131" s="172"/>
      <c r="T131" s="215" t="str">
        <f t="shared" si="13"/>
        <v/>
      </c>
      <c r="U131" s="216" t="str">
        <f>IF($F131="","",MAX(0.25,IF(AND("2"=$I131,1&lt;COUNTIF($I:$I,2)),0.5^(COUNTIFS($I:$I,"2",$D:$D,$D131,$H:$H,"&gt;="&amp;$H131)-COUNTIFS($I131:$I$520,"2",$D131:$D$520,$D131,$H131:$H$520,$H131)),1)))</f>
        <v/>
      </c>
      <c r="V131" s="216" t="str">
        <f>IF($F131="","",MAX(0.25,IF(AND("Yes"=$N131,1&lt;COUNTIFS($N:$N,"Yes",$D:$D,$D131,$F:$F,$F131,$C:$C,"EAPG")),0.5^(COUNTIFS($N:$N,"Yes",$H:$H,"&gt;="&amp;$H131,$D:$D,$D131,$F:$F,$F131,$C:$C,"EAPG")-COUNTIFS($N131:$N$520,"Yes",$H131:$H$520,$H131,$D131:$D$520,$D131,$F131:$F$520,$F131,$C131:$C$520,"EAPG")),1)))</f>
        <v/>
      </c>
      <c r="W131" s="210" t="str">
        <f t="shared" si="14"/>
        <v/>
      </c>
      <c r="X131" s="172"/>
      <c r="Y131" s="211" t="str">
        <f t="shared" si="15"/>
        <v/>
      </c>
      <c r="Z131" s="212" t="str">
        <f t="shared" si="20"/>
        <v/>
      </c>
      <c r="AA131" s="213" t="str">
        <f t="shared" si="16"/>
        <v/>
      </c>
    </row>
    <row r="132" spans="2:27" ht="15" x14ac:dyDescent="0.25">
      <c r="B132" s="200">
        <f t="shared" si="21"/>
        <v>112</v>
      </c>
      <c r="C132" s="148"/>
      <c r="D132" s="232"/>
      <c r="E132" s="202"/>
      <c r="F132" s="203"/>
      <c r="G132" s="202" t="str">
        <f t="array" ref="G132">IF($F132="","",INDEX('EAPG Table'!$C$7:$C$666,MATCH(_xlfn.NUMBERVALUE('Interactive EAPG Calculator'!$F132),_xlfn.NUMBERVALUE('EAPG Table'!$B$7:$B$666),0)))</f>
        <v/>
      </c>
      <c r="H132" s="204" t="str">
        <f t="array" ref="H132">IF($F132="","",IF("EAPG"&lt;&gt;C132,0,INDEX('EAPG Table'!$I$7:$I$666,MATCH(_xlfn.NUMBERVALUE($F132),_xlfn.NUMBERVALUE('EAPG Table'!$B$7:$B$666),0))))</f>
        <v/>
      </c>
      <c r="I132" s="172" t="str">
        <f>IF($F132="", "", INDEX('EAPG Table'!$D:$D, MATCH(1*$F132, 'EAPG Table'!$B:$B, 0)))</f>
        <v/>
      </c>
      <c r="J132" s="148"/>
      <c r="K132" s="205" t="str">
        <f>IF(""=$F132,"",TRIM(INDEX('EAPG Table'!$F:$F,MATCH(1*$F132,'EAPG Table'!$B:$B,0))))</f>
        <v/>
      </c>
      <c r="L132" s="200"/>
      <c r="M132" s="172" t="str">
        <f t="shared" si="17"/>
        <v/>
      </c>
      <c r="N132" s="172" t="str">
        <f t="shared" si="11"/>
        <v/>
      </c>
      <c r="O132" s="207" t="str">
        <f t="shared" si="18"/>
        <v/>
      </c>
      <c r="P132" s="207" t="str">
        <f>IF(""=$F132,"",IF("00450"=$F132,0&lt;COUNTIFS($H:$H,"&gt;="&amp;$H132,$D:$D,$D132,$F:$F,$F132,$C:$C,"EAPG")-COUNTIFS($H132:$H$520,$H132,$D132:$D$520,$D132,$F132:$F$520,$F132,$C132:$C$520,"EAPG"),FALSE))</f>
        <v/>
      </c>
      <c r="Q132" s="207" t="str">
        <f t="shared" si="12"/>
        <v/>
      </c>
      <c r="R132" s="208" t="str">
        <f t="shared" si="19"/>
        <v/>
      </c>
      <c r="S132" s="172"/>
      <c r="T132" s="215" t="str">
        <f t="shared" si="13"/>
        <v/>
      </c>
      <c r="U132" s="216" t="str">
        <f>IF($F132="","",MAX(0.25,IF(AND("2"=$I132,1&lt;COUNTIF($I:$I,2)),0.5^(COUNTIFS($I:$I,"2",$D:$D,$D132,$H:$H,"&gt;="&amp;$H132)-COUNTIFS($I132:$I$520,"2",$D132:$D$520,$D132,$H132:$H$520,$H132)),1)))</f>
        <v/>
      </c>
      <c r="V132" s="216" t="str">
        <f>IF($F132="","",MAX(0.25,IF(AND("Yes"=$N132,1&lt;COUNTIFS($N:$N,"Yes",$D:$D,$D132,$F:$F,$F132,$C:$C,"EAPG")),0.5^(COUNTIFS($N:$N,"Yes",$H:$H,"&gt;="&amp;$H132,$D:$D,$D132,$F:$F,$F132,$C:$C,"EAPG")-COUNTIFS($N132:$N$520,"Yes",$H132:$H$520,$H132,$D132:$D$520,$D132,$F132:$F$520,$F132,$C132:$C$520,"EAPG")),1)))</f>
        <v/>
      </c>
      <c r="W132" s="210" t="str">
        <f t="shared" si="14"/>
        <v/>
      </c>
      <c r="X132" s="172"/>
      <c r="Y132" s="211" t="str">
        <f t="shared" si="15"/>
        <v/>
      </c>
      <c r="Z132" s="212" t="str">
        <f t="shared" si="20"/>
        <v/>
      </c>
      <c r="AA132" s="213" t="str">
        <f t="shared" si="16"/>
        <v/>
      </c>
    </row>
    <row r="133" spans="2:27" ht="15" x14ac:dyDescent="0.25">
      <c r="B133" s="200">
        <f t="shared" si="21"/>
        <v>113</v>
      </c>
      <c r="C133" s="148"/>
      <c r="D133" s="232"/>
      <c r="E133" s="202"/>
      <c r="F133" s="203"/>
      <c r="G133" s="202" t="str">
        <f t="array" ref="G133">IF($F133="","",INDEX('EAPG Table'!$C$7:$C$666,MATCH(_xlfn.NUMBERVALUE('Interactive EAPG Calculator'!$F133),_xlfn.NUMBERVALUE('EAPG Table'!$B$7:$B$666),0)))</f>
        <v/>
      </c>
      <c r="H133" s="204" t="str">
        <f t="array" ref="H133">IF($F133="","",IF("EAPG"&lt;&gt;C133,0,INDEX('EAPG Table'!$I$7:$I$666,MATCH(_xlfn.NUMBERVALUE($F133),_xlfn.NUMBERVALUE('EAPG Table'!$B$7:$B$666),0))))</f>
        <v/>
      </c>
      <c r="I133" s="172" t="str">
        <f>IF($F133="", "", INDEX('EAPG Table'!$D:$D, MATCH(1*$F133, 'EAPG Table'!$B:$B, 0)))</f>
        <v/>
      </c>
      <c r="J133" s="148"/>
      <c r="K133" s="205" t="str">
        <f>IF(""=$F133,"",TRIM(INDEX('EAPG Table'!$F:$F,MATCH(1*$F133,'EAPG Table'!$B:$B,0))))</f>
        <v/>
      </c>
      <c r="L133" s="200"/>
      <c r="M133" s="172" t="str">
        <f t="shared" si="17"/>
        <v/>
      </c>
      <c r="N133" s="172" t="str">
        <f t="shared" si="11"/>
        <v/>
      </c>
      <c r="O133" s="207" t="str">
        <f t="shared" si="18"/>
        <v/>
      </c>
      <c r="P133" s="207" t="str">
        <f>IF(""=$F133,"",IF("00450"=$F133,0&lt;COUNTIFS($H:$H,"&gt;="&amp;$H133,$D:$D,$D133,$F:$F,$F133,$C:$C,"EAPG")-COUNTIFS($H133:$H$520,$H133,$D133:$D$520,$D133,$F133:$F$520,$F133,$C133:$C$520,"EAPG"),FALSE))</f>
        <v/>
      </c>
      <c r="Q133" s="207" t="str">
        <f t="shared" si="12"/>
        <v/>
      </c>
      <c r="R133" s="208" t="str">
        <f t="shared" si="19"/>
        <v/>
      </c>
      <c r="S133" s="172"/>
      <c r="T133" s="215" t="str">
        <f t="shared" si="13"/>
        <v/>
      </c>
      <c r="U133" s="216" t="str">
        <f>IF($F133="","",MAX(0.25,IF(AND("2"=$I133,1&lt;COUNTIF($I:$I,2)),0.5^(COUNTIFS($I:$I,"2",$D:$D,$D133,$H:$H,"&gt;="&amp;$H133)-COUNTIFS($I133:$I$520,"2",$D133:$D$520,$D133,$H133:$H$520,$H133)),1)))</f>
        <v/>
      </c>
      <c r="V133" s="216" t="str">
        <f>IF($F133="","",MAX(0.25,IF(AND("Yes"=$N133,1&lt;COUNTIFS($N:$N,"Yes",$D:$D,$D133,$F:$F,$F133,$C:$C,"EAPG")),0.5^(COUNTIFS($N:$N,"Yes",$H:$H,"&gt;="&amp;$H133,$D:$D,$D133,$F:$F,$F133,$C:$C,"EAPG")-COUNTIFS($N133:$N$520,"Yes",$H133:$H$520,$H133,$D133:$D$520,$D133,$F133:$F$520,$F133,$C133:$C$520,"EAPG")),1)))</f>
        <v/>
      </c>
      <c r="W133" s="210" t="str">
        <f t="shared" si="14"/>
        <v/>
      </c>
      <c r="X133" s="172"/>
      <c r="Y133" s="211" t="str">
        <f t="shared" si="15"/>
        <v/>
      </c>
      <c r="Z133" s="212" t="str">
        <f t="shared" si="20"/>
        <v/>
      </c>
      <c r="AA133" s="213" t="str">
        <f t="shared" si="16"/>
        <v/>
      </c>
    </row>
    <row r="134" spans="2:27" ht="15" x14ac:dyDescent="0.25">
      <c r="B134" s="200">
        <f t="shared" si="21"/>
        <v>114</v>
      </c>
      <c r="C134" s="148"/>
      <c r="D134" s="232"/>
      <c r="E134" s="202"/>
      <c r="F134" s="203"/>
      <c r="G134" s="202" t="str">
        <f t="array" ref="G134">IF($F134="","",INDEX('EAPG Table'!$C$7:$C$666,MATCH(_xlfn.NUMBERVALUE('Interactive EAPG Calculator'!$F134),_xlfn.NUMBERVALUE('EAPG Table'!$B$7:$B$666),0)))</f>
        <v/>
      </c>
      <c r="H134" s="204" t="str">
        <f t="array" ref="H134">IF($F134="","",IF("EAPG"&lt;&gt;C134,0,INDEX('EAPG Table'!$I$7:$I$666,MATCH(_xlfn.NUMBERVALUE($F134),_xlfn.NUMBERVALUE('EAPG Table'!$B$7:$B$666),0))))</f>
        <v/>
      </c>
      <c r="I134" s="172" t="str">
        <f>IF($F134="", "", INDEX('EAPG Table'!$D:$D, MATCH(1*$F134, 'EAPG Table'!$B:$B, 0)))</f>
        <v/>
      </c>
      <c r="J134" s="148"/>
      <c r="K134" s="205" t="str">
        <f>IF(""=$F134,"",TRIM(INDEX('EAPG Table'!$F:$F,MATCH(1*$F134,'EAPG Table'!$B:$B,0))))</f>
        <v/>
      </c>
      <c r="L134" s="200"/>
      <c r="M134" s="172" t="str">
        <f t="shared" si="17"/>
        <v/>
      </c>
      <c r="N134" s="172" t="str">
        <f t="shared" si="11"/>
        <v/>
      </c>
      <c r="O134" s="207" t="str">
        <f t="shared" si="18"/>
        <v/>
      </c>
      <c r="P134" s="207" t="str">
        <f>IF(""=$F134,"",IF("00450"=$F134,0&lt;COUNTIFS($H:$H,"&gt;="&amp;$H134,$D:$D,$D134,$F:$F,$F134,$C:$C,"EAPG")-COUNTIFS($H134:$H$520,$H134,$D134:$D$520,$D134,$F134:$F$520,$F134,$C134:$C$520,"EAPG"),FALSE))</f>
        <v/>
      </c>
      <c r="Q134" s="207" t="str">
        <f t="shared" si="12"/>
        <v/>
      </c>
      <c r="R134" s="208" t="str">
        <f t="shared" si="19"/>
        <v/>
      </c>
      <c r="S134" s="172"/>
      <c r="T134" s="215" t="str">
        <f t="shared" si="13"/>
        <v/>
      </c>
      <c r="U134" s="216" t="str">
        <f>IF($F134="","",MAX(0.25,IF(AND("2"=$I134,1&lt;COUNTIF($I:$I,2)),0.5^(COUNTIFS($I:$I,"2",$D:$D,$D134,$H:$H,"&gt;="&amp;$H134)-COUNTIFS($I134:$I$520,"2",$D134:$D$520,$D134,$H134:$H$520,$H134)),1)))</f>
        <v/>
      </c>
      <c r="V134" s="216" t="str">
        <f>IF($F134="","",MAX(0.25,IF(AND("Yes"=$N134,1&lt;COUNTIFS($N:$N,"Yes",$D:$D,$D134,$F:$F,$F134,$C:$C,"EAPG")),0.5^(COUNTIFS($N:$N,"Yes",$H:$H,"&gt;="&amp;$H134,$D:$D,$D134,$F:$F,$F134,$C:$C,"EAPG")-COUNTIFS($N134:$N$520,"Yes",$H134:$H$520,$H134,$D134:$D$520,$D134,$F134:$F$520,$F134,$C134:$C$520,"EAPG")),1)))</f>
        <v/>
      </c>
      <c r="W134" s="210" t="str">
        <f t="shared" si="14"/>
        <v/>
      </c>
      <c r="X134" s="172"/>
      <c r="Y134" s="211" t="str">
        <f t="shared" si="15"/>
        <v/>
      </c>
      <c r="Z134" s="212" t="str">
        <f t="shared" si="20"/>
        <v/>
      </c>
      <c r="AA134" s="213" t="str">
        <f t="shared" si="16"/>
        <v/>
      </c>
    </row>
    <row r="135" spans="2:27" ht="15" x14ac:dyDescent="0.25">
      <c r="B135" s="217">
        <f t="shared" si="21"/>
        <v>115</v>
      </c>
      <c r="C135" s="149"/>
      <c r="D135" s="233"/>
      <c r="E135" s="219"/>
      <c r="F135" s="220"/>
      <c r="G135" s="219" t="str">
        <f t="array" ref="G135">IF($F135="","",INDEX('EAPG Table'!$C$7:$C$666,MATCH(_xlfn.NUMBERVALUE('Interactive EAPG Calculator'!$F135),_xlfn.NUMBERVALUE('EAPG Table'!$B$7:$B$666),0)))</f>
        <v/>
      </c>
      <c r="H135" s="221" t="str">
        <f t="array" ref="H135">IF($F135="","",IF("EAPG"&lt;&gt;C135,0,INDEX('EAPG Table'!$I$7:$I$666,MATCH(_xlfn.NUMBERVALUE($F135),_xlfn.NUMBERVALUE('EAPG Table'!$B$7:$B$666),0))))</f>
        <v/>
      </c>
      <c r="I135" s="222" t="str">
        <f>IF($F135="", "", INDEX('EAPG Table'!$D:$D, MATCH(1*$F135, 'EAPG Table'!$B:$B, 0)))</f>
        <v/>
      </c>
      <c r="J135" s="149"/>
      <c r="K135" s="223" t="str">
        <f>IF(""=$F135,"",TRIM(INDEX('EAPG Table'!$F:$F,MATCH(1*$F135,'EAPG Table'!$B:$B,0))))</f>
        <v/>
      </c>
      <c r="L135" s="200"/>
      <c r="M135" s="222" t="str">
        <f t="shared" si="17"/>
        <v/>
      </c>
      <c r="N135" s="222" t="str">
        <f t="shared" si="11"/>
        <v/>
      </c>
      <c r="O135" s="224" t="str">
        <f t="shared" si="18"/>
        <v/>
      </c>
      <c r="P135" s="224" t="str">
        <f>IF(""=$F135,"",IF("00450"=$F135,0&lt;COUNTIFS($H:$H,"&gt;="&amp;$H135,$D:$D,$D135,$F:$F,$F135,$C:$C,"EAPG")-COUNTIFS($H135:$H$520,$H135,$D135:$D$520,$D135,$F135:$F$520,$F135,$C135:$C$520,"EAPG"),FALSE))</f>
        <v/>
      </c>
      <c r="Q135" s="224" t="str">
        <f t="shared" si="12"/>
        <v/>
      </c>
      <c r="R135" s="225" t="str">
        <f t="shared" si="19"/>
        <v/>
      </c>
      <c r="S135" s="172"/>
      <c r="T135" s="226" t="str">
        <f t="shared" si="13"/>
        <v/>
      </c>
      <c r="U135" s="227" t="str">
        <f>IF($F135="","",MAX(0.25,IF(AND("2"=$I135,1&lt;COUNTIF($I:$I,2)),0.5^(COUNTIFS($I:$I,"2",$D:$D,$D135,$H:$H,"&gt;="&amp;$H135)-COUNTIFS($I135:$I$520,"2",$D135:$D$520,$D135,$H135:$H$520,$H135)),1)))</f>
        <v/>
      </c>
      <c r="V135" s="227" t="str">
        <f>IF($F135="","",MAX(0.25,IF(AND("Yes"=$N135,1&lt;COUNTIFS($N:$N,"Yes",$D:$D,$D135,$F:$F,$F135,$C:$C,"EAPG")),0.5^(COUNTIFS($N:$N,"Yes",$H:$H,"&gt;="&amp;$H135,$D:$D,$D135,$F:$F,$F135,$C:$C,"EAPG")-COUNTIFS($N135:$N$520,"Yes",$H135:$H$520,$H135,$D135:$D$520,$D135,$F135:$F$520,$F135,$C135:$C$520,"EAPG")),1)))</f>
        <v/>
      </c>
      <c r="W135" s="228" t="str">
        <f t="shared" si="14"/>
        <v/>
      </c>
      <c r="X135" s="172"/>
      <c r="Y135" s="229" t="str">
        <f t="shared" si="15"/>
        <v/>
      </c>
      <c r="Z135" s="230" t="str">
        <f t="shared" si="20"/>
        <v/>
      </c>
      <c r="AA135" s="231" t="str">
        <f t="shared" si="16"/>
        <v/>
      </c>
    </row>
    <row r="136" spans="2:27" ht="15" x14ac:dyDescent="0.25">
      <c r="B136" s="200">
        <f t="shared" si="21"/>
        <v>116</v>
      </c>
      <c r="C136" s="148"/>
      <c r="D136" s="232"/>
      <c r="E136" s="202"/>
      <c r="F136" s="203"/>
      <c r="G136" s="202" t="str">
        <f t="array" ref="G136">IF($F136="","",INDEX('EAPG Table'!$C$7:$C$666,MATCH(_xlfn.NUMBERVALUE('Interactive EAPG Calculator'!$F136),_xlfn.NUMBERVALUE('EAPG Table'!$B$7:$B$666),0)))</f>
        <v/>
      </c>
      <c r="H136" s="204" t="str">
        <f t="array" ref="H136">IF($F136="","",IF("EAPG"&lt;&gt;C136,0,INDEX('EAPG Table'!$I$7:$I$666,MATCH(_xlfn.NUMBERVALUE($F136),_xlfn.NUMBERVALUE('EAPG Table'!$B$7:$B$666),0))))</f>
        <v/>
      </c>
      <c r="I136" s="172" t="str">
        <f>IF($F136="", "", INDEX('EAPG Table'!$D:$D, MATCH(1*$F136, 'EAPG Table'!$B:$B, 0)))</f>
        <v/>
      </c>
      <c r="J136" s="148"/>
      <c r="K136" s="205" t="str">
        <f>IF(""=$F136,"",TRIM(INDEX('EAPG Table'!$F:$F,MATCH(1*$F136,'EAPG Table'!$B:$B,0))))</f>
        <v/>
      </c>
      <c r="L136" s="200"/>
      <c r="M136" s="172" t="str">
        <f t="shared" si="17"/>
        <v/>
      </c>
      <c r="N136" s="172" t="str">
        <f t="shared" si="11"/>
        <v/>
      </c>
      <c r="O136" s="207" t="str">
        <f t="shared" si="18"/>
        <v/>
      </c>
      <c r="P136" s="207" t="str">
        <f>IF(""=$F136,"",IF("00450"=$F136,0&lt;COUNTIFS($H:$H,"&gt;="&amp;$H136,$D:$D,$D136,$F:$F,$F136,$C:$C,"EAPG")-COUNTIFS($H136:$H$520,$H136,$D136:$D$520,$D136,$F136:$F$520,$F136,$C136:$C$520,"EAPG"),FALSE))</f>
        <v/>
      </c>
      <c r="Q136" s="207" t="str">
        <f t="shared" si="12"/>
        <v/>
      </c>
      <c r="R136" s="208" t="str">
        <f t="shared" si="19"/>
        <v/>
      </c>
      <c r="S136" s="172"/>
      <c r="T136" s="215" t="str">
        <f t="shared" si="13"/>
        <v/>
      </c>
      <c r="U136" s="216" t="str">
        <f>IF($F136="","",MAX(0.25,IF(AND("2"=$I136,1&lt;COUNTIF($I:$I,2)),0.5^(COUNTIFS($I:$I,"2",$D:$D,$D136,$H:$H,"&gt;="&amp;$H136)-COUNTIFS($I136:$I$520,"2",$D136:$D$520,$D136,$H136:$H$520,$H136)),1)))</f>
        <v/>
      </c>
      <c r="V136" s="216" t="str">
        <f>IF($F136="","",MAX(0.25,IF(AND("Yes"=$N136,1&lt;COUNTIFS($N:$N,"Yes",$D:$D,$D136,$F:$F,$F136,$C:$C,"EAPG")),0.5^(COUNTIFS($N:$N,"Yes",$H:$H,"&gt;="&amp;$H136,$D:$D,$D136,$F:$F,$F136,$C:$C,"EAPG")-COUNTIFS($N136:$N$520,"Yes",$H136:$H$520,$H136,$D136:$D$520,$D136,$F136:$F$520,$F136,$C136:$C$520,"EAPG")),1)))</f>
        <v/>
      </c>
      <c r="W136" s="210" t="str">
        <f t="shared" si="14"/>
        <v/>
      </c>
      <c r="X136" s="172"/>
      <c r="Y136" s="211" t="str">
        <f t="shared" si="15"/>
        <v/>
      </c>
      <c r="Z136" s="212" t="str">
        <f t="shared" si="20"/>
        <v/>
      </c>
      <c r="AA136" s="213" t="str">
        <f t="shared" si="16"/>
        <v/>
      </c>
    </row>
    <row r="137" spans="2:27" ht="15" x14ac:dyDescent="0.25">
      <c r="B137" s="200">
        <f t="shared" si="21"/>
        <v>117</v>
      </c>
      <c r="C137" s="148"/>
      <c r="D137" s="232"/>
      <c r="E137" s="202"/>
      <c r="F137" s="203"/>
      <c r="G137" s="202" t="str">
        <f t="array" ref="G137">IF($F137="","",INDEX('EAPG Table'!$C$7:$C$666,MATCH(_xlfn.NUMBERVALUE('Interactive EAPG Calculator'!$F137),_xlfn.NUMBERVALUE('EAPG Table'!$B$7:$B$666),0)))</f>
        <v/>
      </c>
      <c r="H137" s="204" t="str">
        <f t="array" ref="H137">IF($F137="","",IF("EAPG"&lt;&gt;C137,0,INDEX('EAPG Table'!$I$7:$I$666,MATCH(_xlfn.NUMBERVALUE($F137),_xlfn.NUMBERVALUE('EAPG Table'!$B$7:$B$666),0))))</f>
        <v/>
      </c>
      <c r="I137" s="172" t="str">
        <f>IF($F137="", "", INDEX('EAPG Table'!$D:$D, MATCH(1*$F137, 'EAPG Table'!$B:$B, 0)))</f>
        <v/>
      </c>
      <c r="J137" s="148"/>
      <c r="K137" s="205" t="str">
        <f>IF(""=$F137,"",TRIM(INDEX('EAPG Table'!$F:$F,MATCH(1*$F137,'EAPG Table'!$B:$B,0))))</f>
        <v/>
      </c>
      <c r="L137" s="200"/>
      <c r="M137" s="172" t="str">
        <f t="shared" si="17"/>
        <v/>
      </c>
      <c r="N137" s="172" t="str">
        <f t="shared" si="11"/>
        <v/>
      </c>
      <c r="O137" s="207" t="str">
        <f t="shared" si="18"/>
        <v/>
      </c>
      <c r="P137" s="207" t="str">
        <f>IF(""=$F137,"",IF("00450"=$F137,0&lt;COUNTIFS($H:$H,"&gt;="&amp;$H137,$D:$D,$D137,$F:$F,$F137,$C:$C,"EAPG")-COUNTIFS($H137:$H$520,$H137,$D137:$D$520,$D137,$F137:$F$520,$F137,$C137:$C$520,"EAPG"),FALSE))</f>
        <v/>
      </c>
      <c r="Q137" s="207" t="str">
        <f t="shared" si="12"/>
        <v/>
      </c>
      <c r="R137" s="208" t="str">
        <f t="shared" si="19"/>
        <v/>
      </c>
      <c r="S137" s="172"/>
      <c r="T137" s="215" t="str">
        <f t="shared" si="13"/>
        <v/>
      </c>
      <c r="U137" s="216" t="str">
        <f>IF($F137="","",MAX(0.25,IF(AND("2"=$I137,1&lt;COUNTIF($I:$I,2)),0.5^(COUNTIFS($I:$I,"2",$D:$D,$D137,$H:$H,"&gt;="&amp;$H137)-COUNTIFS($I137:$I$520,"2",$D137:$D$520,$D137,$H137:$H$520,$H137)),1)))</f>
        <v/>
      </c>
      <c r="V137" s="216" t="str">
        <f>IF($F137="","",MAX(0.25,IF(AND("Yes"=$N137,1&lt;COUNTIFS($N:$N,"Yes",$D:$D,$D137,$F:$F,$F137,$C:$C,"EAPG")),0.5^(COUNTIFS($N:$N,"Yes",$H:$H,"&gt;="&amp;$H137,$D:$D,$D137,$F:$F,$F137,$C:$C,"EAPG")-COUNTIFS($N137:$N$520,"Yes",$H137:$H$520,$H137,$D137:$D$520,$D137,$F137:$F$520,$F137,$C137:$C$520,"EAPG")),1)))</f>
        <v/>
      </c>
      <c r="W137" s="210" t="str">
        <f t="shared" si="14"/>
        <v/>
      </c>
      <c r="X137" s="172"/>
      <c r="Y137" s="211" t="str">
        <f t="shared" si="15"/>
        <v/>
      </c>
      <c r="Z137" s="212" t="str">
        <f t="shared" si="20"/>
        <v/>
      </c>
      <c r="AA137" s="213" t="str">
        <f t="shared" si="16"/>
        <v/>
      </c>
    </row>
    <row r="138" spans="2:27" ht="15" x14ac:dyDescent="0.25">
      <c r="B138" s="200">
        <f t="shared" si="21"/>
        <v>118</v>
      </c>
      <c r="C138" s="148"/>
      <c r="D138" s="232"/>
      <c r="E138" s="202"/>
      <c r="F138" s="203"/>
      <c r="G138" s="202" t="str">
        <f t="array" ref="G138">IF($F138="","",INDEX('EAPG Table'!$C$7:$C$666,MATCH(_xlfn.NUMBERVALUE('Interactive EAPG Calculator'!$F138),_xlfn.NUMBERVALUE('EAPG Table'!$B$7:$B$666),0)))</f>
        <v/>
      </c>
      <c r="H138" s="204" t="str">
        <f t="array" ref="H138">IF($F138="","",IF("EAPG"&lt;&gt;C138,0,INDEX('EAPG Table'!$I$7:$I$666,MATCH(_xlfn.NUMBERVALUE($F138),_xlfn.NUMBERVALUE('EAPG Table'!$B$7:$B$666),0))))</f>
        <v/>
      </c>
      <c r="I138" s="172" t="str">
        <f>IF($F138="", "", INDEX('EAPG Table'!$D:$D, MATCH(1*$F138, 'EAPG Table'!$B:$B, 0)))</f>
        <v/>
      </c>
      <c r="J138" s="148"/>
      <c r="K138" s="205" t="str">
        <f>IF(""=$F138,"",TRIM(INDEX('EAPG Table'!$F:$F,MATCH(1*$F138,'EAPG Table'!$B:$B,0))))</f>
        <v/>
      </c>
      <c r="L138" s="200"/>
      <c r="M138" s="172" t="str">
        <f t="shared" si="17"/>
        <v/>
      </c>
      <c r="N138" s="172" t="str">
        <f t="shared" si="11"/>
        <v/>
      </c>
      <c r="O138" s="207" t="str">
        <f t="shared" si="18"/>
        <v/>
      </c>
      <c r="P138" s="207" t="str">
        <f>IF(""=$F138,"",IF("00450"=$F138,0&lt;COUNTIFS($H:$H,"&gt;="&amp;$H138,$D:$D,$D138,$F:$F,$F138,$C:$C,"EAPG")-COUNTIFS($H138:$H$520,$H138,$D138:$D$520,$D138,$F138:$F$520,$F138,$C138:$C$520,"EAPG"),FALSE))</f>
        <v/>
      </c>
      <c r="Q138" s="207" t="str">
        <f t="shared" si="12"/>
        <v/>
      </c>
      <c r="R138" s="208" t="str">
        <f t="shared" si="19"/>
        <v/>
      </c>
      <c r="S138" s="172"/>
      <c r="T138" s="215" t="str">
        <f t="shared" si="13"/>
        <v/>
      </c>
      <c r="U138" s="216" t="str">
        <f>IF($F138="","",MAX(0.25,IF(AND("2"=$I138,1&lt;COUNTIF($I:$I,2)),0.5^(COUNTIFS($I:$I,"2",$D:$D,$D138,$H:$H,"&gt;="&amp;$H138)-COUNTIFS($I138:$I$520,"2",$D138:$D$520,$D138,$H138:$H$520,$H138)),1)))</f>
        <v/>
      </c>
      <c r="V138" s="216" t="str">
        <f>IF($F138="","",MAX(0.25,IF(AND("Yes"=$N138,1&lt;COUNTIFS($N:$N,"Yes",$D:$D,$D138,$F:$F,$F138,$C:$C,"EAPG")),0.5^(COUNTIFS($N:$N,"Yes",$H:$H,"&gt;="&amp;$H138,$D:$D,$D138,$F:$F,$F138,$C:$C,"EAPG")-COUNTIFS($N138:$N$520,"Yes",$H138:$H$520,$H138,$D138:$D$520,$D138,$F138:$F$520,$F138,$C138:$C$520,"EAPG")),1)))</f>
        <v/>
      </c>
      <c r="W138" s="210" t="str">
        <f t="shared" si="14"/>
        <v/>
      </c>
      <c r="X138" s="172"/>
      <c r="Y138" s="211" t="str">
        <f t="shared" si="15"/>
        <v/>
      </c>
      <c r="Z138" s="212" t="str">
        <f t="shared" si="20"/>
        <v/>
      </c>
      <c r="AA138" s="213" t="str">
        <f t="shared" si="16"/>
        <v/>
      </c>
    </row>
    <row r="139" spans="2:27" ht="15" x14ac:dyDescent="0.25">
      <c r="B139" s="200">
        <f t="shared" si="21"/>
        <v>119</v>
      </c>
      <c r="C139" s="148"/>
      <c r="D139" s="232"/>
      <c r="E139" s="202"/>
      <c r="F139" s="203"/>
      <c r="G139" s="202" t="str">
        <f t="array" ref="G139">IF($F139="","",INDEX('EAPG Table'!$C$7:$C$666,MATCH(_xlfn.NUMBERVALUE('Interactive EAPG Calculator'!$F139),_xlfn.NUMBERVALUE('EAPG Table'!$B$7:$B$666),0)))</f>
        <v/>
      </c>
      <c r="H139" s="204" t="str">
        <f t="array" ref="H139">IF($F139="","",IF("EAPG"&lt;&gt;C139,0,INDEX('EAPG Table'!$I$7:$I$666,MATCH(_xlfn.NUMBERVALUE($F139),_xlfn.NUMBERVALUE('EAPG Table'!$B$7:$B$666),0))))</f>
        <v/>
      </c>
      <c r="I139" s="172" t="str">
        <f>IF($F139="", "", INDEX('EAPG Table'!$D:$D, MATCH(1*$F139, 'EAPG Table'!$B:$B, 0)))</f>
        <v/>
      </c>
      <c r="J139" s="148"/>
      <c r="K139" s="205" t="str">
        <f>IF(""=$F139,"",TRIM(INDEX('EAPG Table'!$F:$F,MATCH(1*$F139,'EAPG Table'!$B:$B,0))))</f>
        <v/>
      </c>
      <c r="L139" s="200"/>
      <c r="M139" s="172" t="str">
        <f t="shared" si="17"/>
        <v/>
      </c>
      <c r="N139" s="172" t="str">
        <f t="shared" si="11"/>
        <v/>
      </c>
      <c r="O139" s="207" t="str">
        <f t="shared" si="18"/>
        <v/>
      </c>
      <c r="P139" s="207" t="str">
        <f>IF(""=$F139,"",IF("00450"=$F139,0&lt;COUNTIFS($H:$H,"&gt;="&amp;$H139,$D:$D,$D139,$F:$F,$F139,$C:$C,"EAPG")-COUNTIFS($H139:$H$520,$H139,$D139:$D$520,$D139,$F139:$F$520,$F139,$C139:$C$520,"EAPG"),FALSE))</f>
        <v/>
      </c>
      <c r="Q139" s="207" t="str">
        <f t="shared" si="12"/>
        <v/>
      </c>
      <c r="R139" s="208" t="str">
        <f t="shared" si="19"/>
        <v/>
      </c>
      <c r="S139" s="172"/>
      <c r="T139" s="215" t="str">
        <f t="shared" si="13"/>
        <v/>
      </c>
      <c r="U139" s="216" t="str">
        <f>IF($F139="","",MAX(0.25,IF(AND("2"=$I139,1&lt;COUNTIF($I:$I,2)),0.5^(COUNTIFS($I:$I,"2",$D:$D,$D139,$H:$H,"&gt;="&amp;$H139)-COUNTIFS($I139:$I$520,"2",$D139:$D$520,$D139,$H139:$H$520,$H139)),1)))</f>
        <v/>
      </c>
      <c r="V139" s="216" t="str">
        <f>IF($F139="","",MAX(0.25,IF(AND("Yes"=$N139,1&lt;COUNTIFS($N:$N,"Yes",$D:$D,$D139,$F:$F,$F139,$C:$C,"EAPG")),0.5^(COUNTIFS($N:$N,"Yes",$H:$H,"&gt;="&amp;$H139,$D:$D,$D139,$F:$F,$F139,$C:$C,"EAPG")-COUNTIFS($N139:$N$520,"Yes",$H139:$H$520,$H139,$D139:$D$520,$D139,$F139:$F$520,$F139,$C139:$C$520,"EAPG")),1)))</f>
        <v/>
      </c>
      <c r="W139" s="210" t="str">
        <f t="shared" si="14"/>
        <v/>
      </c>
      <c r="X139" s="172"/>
      <c r="Y139" s="211" t="str">
        <f t="shared" si="15"/>
        <v/>
      </c>
      <c r="Z139" s="212" t="str">
        <f t="shared" si="20"/>
        <v/>
      </c>
      <c r="AA139" s="213" t="str">
        <f t="shared" si="16"/>
        <v/>
      </c>
    </row>
    <row r="140" spans="2:27" ht="15" x14ac:dyDescent="0.25">
      <c r="B140" s="217">
        <f t="shared" si="21"/>
        <v>120</v>
      </c>
      <c r="C140" s="149"/>
      <c r="D140" s="233"/>
      <c r="E140" s="219"/>
      <c r="F140" s="220"/>
      <c r="G140" s="219" t="str">
        <f t="array" ref="G140">IF($F140="","",INDEX('EAPG Table'!$C$7:$C$666,MATCH(_xlfn.NUMBERVALUE('Interactive EAPG Calculator'!$F140),_xlfn.NUMBERVALUE('EAPG Table'!$B$7:$B$666),0)))</f>
        <v/>
      </c>
      <c r="H140" s="221" t="str">
        <f t="array" ref="H140">IF($F140="","",IF("EAPG"&lt;&gt;C140,0,INDEX('EAPG Table'!$I$7:$I$666,MATCH(_xlfn.NUMBERVALUE($F140),_xlfn.NUMBERVALUE('EAPG Table'!$B$7:$B$666),0))))</f>
        <v/>
      </c>
      <c r="I140" s="222" t="str">
        <f>IF($F140="", "", INDEX('EAPG Table'!$D:$D, MATCH(1*$F140, 'EAPG Table'!$B:$B, 0)))</f>
        <v/>
      </c>
      <c r="J140" s="149"/>
      <c r="K140" s="223" t="str">
        <f>IF(""=$F140,"",TRIM(INDEX('EAPG Table'!$F:$F,MATCH(1*$F140,'EAPG Table'!$B:$B,0))))</f>
        <v/>
      </c>
      <c r="L140" s="200"/>
      <c r="M140" s="222" t="str">
        <f t="shared" si="17"/>
        <v/>
      </c>
      <c r="N140" s="222" t="str">
        <f t="shared" si="11"/>
        <v/>
      </c>
      <c r="O140" s="224" t="str">
        <f t="shared" si="18"/>
        <v/>
      </c>
      <c r="P140" s="224" t="str">
        <f>IF(""=$F140,"",IF("00450"=$F140,0&lt;COUNTIFS($H:$H,"&gt;="&amp;$H140,$D:$D,$D140,$F:$F,$F140,$C:$C,"EAPG")-COUNTIFS($H140:$H$520,$H140,$D140:$D$520,$D140,$F140:$F$520,$F140,$C140:$C$520,"EAPG"),FALSE))</f>
        <v/>
      </c>
      <c r="Q140" s="224" t="str">
        <f t="shared" si="12"/>
        <v/>
      </c>
      <c r="R140" s="225" t="str">
        <f t="shared" si="19"/>
        <v/>
      </c>
      <c r="S140" s="172"/>
      <c r="T140" s="226" t="str">
        <f t="shared" si="13"/>
        <v/>
      </c>
      <c r="U140" s="227" t="str">
        <f>IF($F140="","",MAX(0.25,IF(AND("2"=$I140,1&lt;COUNTIF($I:$I,2)),0.5^(COUNTIFS($I:$I,"2",$D:$D,$D140,$H:$H,"&gt;="&amp;$H140)-COUNTIFS($I140:$I$520,"2",$D140:$D$520,$D140,$H140:$H$520,$H140)),1)))</f>
        <v/>
      </c>
      <c r="V140" s="227" t="str">
        <f>IF($F140="","",MAX(0.25,IF(AND("Yes"=$N140,1&lt;COUNTIFS($N:$N,"Yes",$D:$D,$D140,$F:$F,$F140,$C:$C,"EAPG")),0.5^(COUNTIFS($N:$N,"Yes",$H:$H,"&gt;="&amp;$H140,$D:$D,$D140,$F:$F,$F140,$C:$C,"EAPG")-COUNTIFS($N140:$N$520,"Yes",$H140:$H$520,$H140,$D140:$D$520,$D140,$F140:$F$520,$F140,$C140:$C$520,"EAPG")),1)))</f>
        <v/>
      </c>
      <c r="W140" s="228" t="str">
        <f t="shared" si="14"/>
        <v/>
      </c>
      <c r="X140" s="172"/>
      <c r="Y140" s="229" t="str">
        <f t="shared" si="15"/>
        <v/>
      </c>
      <c r="Z140" s="230" t="str">
        <f t="shared" si="20"/>
        <v/>
      </c>
      <c r="AA140" s="231" t="str">
        <f t="shared" si="16"/>
        <v/>
      </c>
    </row>
    <row r="141" spans="2:27" ht="15" x14ac:dyDescent="0.25">
      <c r="B141" s="200">
        <f t="shared" si="21"/>
        <v>121</v>
      </c>
      <c r="C141" s="148"/>
      <c r="D141" s="232"/>
      <c r="E141" s="202"/>
      <c r="F141" s="203"/>
      <c r="G141" s="202" t="str">
        <f t="array" ref="G141">IF($F141="","",INDEX('EAPG Table'!$C$7:$C$666,MATCH(_xlfn.NUMBERVALUE('Interactive EAPG Calculator'!$F141),_xlfn.NUMBERVALUE('EAPG Table'!$B$7:$B$666),0)))</f>
        <v/>
      </c>
      <c r="H141" s="204" t="str">
        <f t="array" ref="H141">IF($F141="","",IF("EAPG"&lt;&gt;C141,0,INDEX('EAPG Table'!$I$7:$I$666,MATCH(_xlfn.NUMBERVALUE($F141),_xlfn.NUMBERVALUE('EAPG Table'!$B$7:$B$666),0))))</f>
        <v/>
      </c>
      <c r="I141" s="172" t="str">
        <f>IF($F141="", "", INDEX('EAPG Table'!$D:$D, MATCH(1*$F141, 'EAPG Table'!$B:$B, 0)))</f>
        <v/>
      </c>
      <c r="J141" s="148"/>
      <c r="K141" s="205" t="str">
        <f>IF(""=$F141,"",TRIM(INDEX('EAPG Table'!$F:$F,MATCH(1*$F141,'EAPG Table'!$B:$B,0))))</f>
        <v/>
      </c>
      <c r="L141" s="200"/>
      <c r="M141" s="172" t="str">
        <f t="shared" si="17"/>
        <v/>
      </c>
      <c r="N141" s="172" t="str">
        <f t="shared" si="11"/>
        <v/>
      </c>
      <c r="O141" s="207" t="str">
        <f t="shared" si="18"/>
        <v/>
      </c>
      <c r="P141" s="207" t="str">
        <f>IF(""=$F141,"",IF("00450"=$F141,0&lt;COUNTIFS($H:$H,"&gt;="&amp;$H141,$D:$D,$D141,$F:$F,$F141,$C:$C,"EAPG")-COUNTIFS($H141:$H$520,$H141,$D141:$D$520,$D141,$F141:$F$520,$F141,$C141:$C$520,"EAPG"),FALSE))</f>
        <v/>
      </c>
      <c r="Q141" s="207" t="str">
        <f t="shared" si="12"/>
        <v/>
      </c>
      <c r="R141" s="208" t="str">
        <f t="shared" si="19"/>
        <v/>
      </c>
      <c r="S141" s="172"/>
      <c r="T141" s="215" t="str">
        <f t="shared" si="13"/>
        <v/>
      </c>
      <c r="U141" s="216" t="str">
        <f>IF($F141="","",MAX(0.25,IF(AND("2"=$I141,1&lt;COUNTIF($I:$I,2)),0.5^(COUNTIFS($I:$I,"2",$D:$D,$D141,$H:$H,"&gt;="&amp;$H141)-COUNTIFS($I141:$I$520,"2",$D141:$D$520,$D141,$H141:$H$520,$H141)),1)))</f>
        <v/>
      </c>
      <c r="V141" s="216" t="str">
        <f>IF($F141="","",MAX(0.25,IF(AND("Yes"=$N141,1&lt;COUNTIFS($N:$N,"Yes",$D:$D,$D141,$F:$F,$F141,$C:$C,"EAPG")),0.5^(COUNTIFS($N:$N,"Yes",$H:$H,"&gt;="&amp;$H141,$D:$D,$D141,$F:$F,$F141,$C:$C,"EAPG")-COUNTIFS($N141:$N$520,"Yes",$H141:$H$520,$H141,$D141:$D$520,$D141,$F141:$F$520,$F141,$C141:$C$520,"EAPG")),1)))</f>
        <v/>
      </c>
      <c r="W141" s="210" t="str">
        <f t="shared" si="14"/>
        <v/>
      </c>
      <c r="X141" s="172"/>
      <c r="Y141" s="211" t="str">
        <f t="shared" si="15"/>
        <v/>
      </c>
      <c r="Z141" s="212" t="str">
        <f t="shared" si="20"/>
        <v/>
      </c>
      <c r="AA141" s="213" t="str">
        <f t="shared" si="16"/>
        <v/>
      </c>
    </row>
    <row r="142" spans="2:27" ht="15" x14ac:dyDescent="0.25">
      <c r="B142" s="200">
        <f t="shared" si="21"/>
        <v>122</v>
      </c>
      <c r="C142" s="148"/>
      <c r="D142" s="232"/>
      <c r="E142" s="202"/>
      <c r="F142" s="203"/>
      <c r="G142" s="202" t="str">
        <f t="array" ref="G142">IF($F142="","",INDEX('EAPG Table'!$C$7:$C$666,MATCH(_xlfn.NUMBERVALUE('Interactive EAPG Calculator'!$F142),_xlfn.NUMBERVALUE('EAPG Table'!$B$7:$B$666),0)))</f>
        <v/>
      </c>
      <c r="H142" s="204" t="str">
        <f t="array" ref="H142">IF($F142="","",IF("EAPG"&lt;&gt;C142,0,INDEX('EAPG Table'!$I$7:$I$666,MATCH(_xlfn.NUMBERVALUE($F142),_xlfn.NUMBERVALUE('EAPG Table'!$B$7:$B$666),0))))</f>
        <v/>
      </c>
      <c r="I142" s="172" t="str">
        <f>IF($F142="", "", INDEX('EAPG Table'!$D:$D, MATCH(1*$F142, 'EAPG Table'!$B:$B, 0)))</f>
        <v/>
      </c>
      <c r="J142" s="148"/>
      <c r="K142" s="205" t="str">
        <f>IF(""=$F142,"",TRIM(INDEX('EAPG Table'!$F:$F,MATCH(1*$F142,'EAPG Table'!$B:$B,0))))</f>
        <v/>
      </c>
      <c r="L142" s="200"/>
      <c r="M142" s="172" t="str">
        <f t="shared" si="17"/>
        <v/>
      </c>
      <c r="N142" s="172" t="str">
        <f t="shared" si="11"/>
        <v/>
      </c>
      <c r="O142" s="207" t="str">
        <f t="shared" si="18"/>
        <v/>
      </c>
      <c r="P142" s="207" t="str">
        <f>IF(""=$F142,"",IF("00450"=$F142,0&lt;COUNTIFS($H:$H,"&gt;="&amp;$H142,$D:$D,$D142,$F:$F,$F142,$C:$C,"EAPG")-COUNTIFS($H142:$H$520,$H142,$D142:$D$520,$D142,$F142:$F$520,$F142,$C142:$C$520,"EAPG"),FALSE))</f>
        <v/>
      </c>
      <c r="Q142" s="207" t="str">
        <f t="shared" si="12"/>
        <v/>
      </c>
      <c r="R142" s="208" t="str">
        <f t="shared" si="19"/>
        <v/>
      </c>
      <c r="S142" s="172"/>
      <c r="T142" s="215" t="str">
        <f t="shared" si="13"/>
        <v/>
      </c>
      <c r="U142" s="216" t="str">
        <f>IF($F142="","",MAX(0.25,IF(AND("2"=$I142,1&lt;COUNTIF($I:$I,2)),0.5^(COUNTIFS($I:$I,"2",$D:$D,$D142,$H:$H,"&gt;="&amp;$H142)-COUNTIFS($I142:$I$520,"2",$D142:$D$520,$D142,$H142:$H$520,$H142)),1)))</f>
        <v/>
      </c>
      <c r="V142" s="216" t="str">
        <f>IF($F142="","",MAX(0.25,IF(AND("Yes"=$N142,1&lt;COUNTIFS($N:$N,"Yes",$D:$D,$D142,$F:$F,$F142,$C:$C,"EAPG")),0.5^(COUNTIFS($N:$N,"Yes",$H:$H,"&gt;="&amp;$H142,$D:$D,$D142,$F:$F,$F142,$C:$C,"EAPG")-COUNTIFS($N142:$N$520,"Yes",$H142:$H$520,$H142,$D142:$D$520,$D142,$F142:$F$520,$F142,$C142:$C$520,"EAPG")),1)))</f>
        <v/>
      </c>
      <c r="W142" s="210" t="str">
        <f t="shared" si="14"/>
        <v/>
      </c>
      <c r="X142" s="172"/>
      <c r="Y142" s="211" t="str">
        <f t="shared" si="15"/>
        <v/>
      </c>
      <c r="Z142" s="212" t="str">
        <f t="shared" si="20"/>
        <v/>
      </c>
      <c r="AA142" s="213" t="str">
        <f t="shared" si="16"/>
        <v/>
      </c>
    </row>
    <row r="143" spans="2:27" ht="15" x14ac:dyDescent="0.25">
      <c r="B143" s="200">
        <f t="shared" si="21"/>
        <v>123</v>
      </c>
      <c r="C143" s="148"/>
      <c r="D143" s="232"/>
      <c r="E143" s="202"/>
      <c r="F143" s="203"/>
      <c r="G143" s="202" t="str">
        <f t="array" ref="G143">IF($F143="","",INDEX('EAPG Table'!$C$7:$C$666,MATCH(_xlfn.NUMBERVALUE('Interactive EAPG Calculator'!$F143),_xlfn.NUMBERVALUE('EAPG Table'!$B$7:$B$666),0)))</f>
        <v/>
      </c>
      <c r="H143" s="204" t="str">
        <f t="array" ref="H143">IF($F143="","",IF("EAPG"&lt;&gt;C143,0,INDEX('EAPG Table'!$I$7:$I$666,MATCH(_xlfn.NUMBERVALUE($F143),_xlfn.NUMBERVALUE('EAPG Table'!$B$7:$B$666),0))))</f>
        <v/>
      </c>
      <c r="I143" s="172" t="str">
        <f>IF($F143="", "", INDEX('EAPG Table'!$D:$D, MATCH(1*$F143, 'EAPG Table'!$B:$B, 0)))</f>
        <v/>
      </c>
      <c r="J143" s="148"/>
      <c r="K143" s="205" t="str">
        <f>IF(""=$F143,"",TRIM(INDEX('EAPG Table'!$F:$F,MATCH(1*$F143,'EAPG Table'!$B:$B,0))))</f>
        <v/>
      </c>
      <c r="L143" s="200"/>
      <c r="M143" s="172" t="str">
        <f t="shared" si="17"/>
        <v/>
      </c>
      <c r="N143" s="172" t="str">
        <f t="shared" si="11"/>
        <v/>
      </c>
      <c r="O143" s="207" t="str">
        <f t="shared" si="18"/>
        <v/>
      </c>
      <c r="P143" s="207" t="str">
        <f>IF(""=$F143,"",IF("00450"=$F143,0&lt;COUNTIFS($H:$H,"&gt;="&amp;$H143,$D:$D,$D143,$F:$F,$F143,$C:$C,"EAPG")-COUNTIFS($H143:$H$520,$H143,$D143:$D$520,$D143,$F143:$F$520,$F143,$C143:$C$520,"EAPG"),FALSE))</f>
        <v/>
      </c>
      <c r="Q143" s="207" t="str">
        <f t="shared" si="12"/>
        <v/>
      </c>
      <c r="R143" s="208" t="str">
        <f t="shared" si="19"/>
        <v/>
      </c>
      <c r="S143" s="172"/>
      <c r="T143" s="215" t="str">
        <f t="shared" si="13"/>
        <v/>
      </c>
      <c r="U143" s="216" t="str">
        <f>IF($F143="","",MAX(0.25,IF(AND("2"=$I143,1&lt;COUNTIF($I:$I,2)),0.5^(COUNTIFS($I:$I,"2",$D:$D,$D143,$H:$H,"&gt;="&amp;$H143)-COUNTIFS($I143:$I$520,"2",$D143:$D$520,$D143,$H143:$H$520,$H143)),1)))</f>
        <v/>
      </c>
      <c r="V143" s="216" t="str">
        <f>IF($F143="","",MAX(0.25,IF(AND("Yes"=$N143,1&lt;COUNTIFS($N:$N,"Yes",$D:$D,$D143,$F:$F,$F143,$C:$C,"EAPG")),0.5^(COUNTIFS($N:$N,"Yes",$H:$H,"&gt;="&amp;$H143,$D:$D,$D143,$F:$F,$F143,$C:$C,"EAPG")-COUNTIFS($N143:$N$520,"Yes",$H143:$H$520,$H143,$D143:$D$520,$D143,$F143:$F$520,$F143,$C143:$C$520,"EAPG")),1)))</f>
        <v/>
      </c>
      <c r="W143" s="210" t="str">
        <f t="shared" si="14"/>
        <v/>
      </c>
      <c r="X143" s="172"/>
      <c r="Y143" s="211" t="str">
        <f t="shared" si="15"/>
        <v/>
      </c>
      <c r="Z143" s="212" t="str">
        <f t="shared" si="20"/>
        <v/>
      </c>
      <c r="AA143" s="213" t="str">
        <f t="shared" si="16"/>
        <v/>
      </c>
    </row>
    <row r="144" spans="2:27" ht="15" x14ac:dyDescent="0.25">
      <c r="B144" s="200">
        <f t="shared" si="21"/>
        <v>124</v>
      </c>
      <c r="C144" s="148"/>
      <c r="D144" s="232"/>
      <c r="E144" s="202"/>
      <c r="F144" s="203"/>
      <c r="G144" s="202" t="str">
        <f t="array" ref="G144">IF($F144="","",INDEX('EAPG Table'!$C$7:$C$666,MATCH(_xlfn.NUMBERVALUE('Interactive EAPG Calculator'!$F144),_xlfn.NUMBERVALUE('EAPG Table'!$B$7:$B$666),0)))</f>
        <v/>
      </c>
      <c r="H144" s="204" t="str">
        <f t="array" ref="H144">IF($F144="","",IF("EAPG"&lt;&gt;C144,0,INDEX('EAPG Table'!$I$7:$I$666,MATCH(_xlfn.NUMBERVALUE($F144),_xlfn.NUMBERVALUE('EAPG Table'!$B$7:$B$666),0))))</f>
        <v/>
      </c>
      <c r="I144" s="172" t="str">
        <f>IF($F144="", "", INDEX('EAPG Table'!$D:$D, MATCH(1*$F144, 'EAPG Table'!$B:$B, 0)))</f>
        <v/>
      </c>
      <c r="J144" s="148"/>
      <c r="K144" s="205" t="str">
        <f>IF(""=$F144,"",TRIM(INDEX('EAPG Table'!$F:$F,MATCH(1*$F144,'EAPG Table'!$B:$B,0))))</f>
        <v/>
      </c>
      <c r="L144" s="200"/>
      <c r="M144" s="172" t="str">
        <f t="shared" si="17"/>
        <v/>
      </c>
      <c r="N144" s="172" t="str">
        <f t="shared" si="11"/>
        <v/>
      </c>
      <c r="O144" s="207" t="str">
        <f t="shared" si="18"/>
        <v/>
      </c>
      <c r="P144" s="207" t="str">
        <f>IF(""=$F144,"",IF("00450"=$F144,0&lt;COUNTIFS($H:$H,"&gt;="&amp;$H144,$D:$D,$D144,$F:$F,$F144,$C:$C,"EAPG")-COUNTIFS($H144:$H$520,$H144,$D144:$D$520,$D144,$F144:$F$520,$F144,$C144:$C$520,"EAPG"),FALSE))</f>
        <v/>
      </c>
      <c r="Q144" s="207" t="str">
        <f t="shared" si="12"/>
        <v/>
      </c>
      <c r="R144" s="208" t="str">
        <f t="shared" si="19"/>
        <v/>
      </c>
      <c r="S144" s="172"/>
      <c r="T144" s="215" t="str">
        <f t="shared" si="13"/>
        <v/>
      </c>
      <c r="U144" s="216" t="str">
        <f>IF($F144="","",MAX(0.25,IF(AND("2"=$I144,1&lt;COUNTIF($I:$I,2)),0.5^(COUNTIFS($I:$I,"2",$D:$D,$D144,$H:$H,"&gt;="&amp;$H144)-COUNTIFS($I144:$I$520,"2",$D144:$D$520,$D144,$H144:$H$520,$H144)),1)))</f>
        <v/>
      </c>
      <c r="V144" s="216" t="str">
        <f>IF($F144="","",MAX(0.25,IF(AND("Yes"=$N144,1&lt;COUNTIFS($N:$N,"Yes",$D:$D,$D144,$F:$F,$F144,$C:$C,"EAPG")),0.5^(COUNTIFS($N:$N,"Yes",$H:$H,"&gt;="&amp;$H144,$D:$D,$D144,$F:$F,$F144,$C:$C,"EAPG")-COUNTIFS($N144:$N$520,"Yes",$H144:$H$520,$H144,$D144:$D$520,$D144,$F144:$F$520,$F144,$C144:$C$520,"EAPG")),1)))</f>
        <v/>
      </c>
      <c r="W144" s="210" t="str">
        <f t="shared" si="14"/>
        <v/>
      </c>
      <c r="X144" s="172"/>
      <c r="Y144" s="211" t="str">
        <f t="shared" si="15"/>
        <v/>
      </c>
      <c r="Z144" s="212" t="str">
        <f t="shared" si="20"/>
        <v/>
      </c>
      <c r="AA144" s="213" t="str">
        <f t="shared" si="16"/>
        <v/>
      </c>
    </row>
    <row r="145" spans="2:27" ht="15" x14ac:dyDescent="0.25">
      <c r="B145" s="217">
        <f t="shared" si="21"/>
        <v>125</v>
      </c>
      <c r="C145" s="149"/>
      <c r="D145" s="233"/>
      <c r="E145" s="219"/>
      <c r="F145" s="220"/>
      <c r="G145" s="219" t="str">
        <f t="array" ref="G145">IF($F145="","",INDEX('EAPG Table'!$C$7:$C$666,MATCH(_xlfn.NUMBERVALUE('Interactive EAPG Calculator'!$F145),_xlfn.NUMBERVALUE('EAPG Table'!$B$7:$B$666),0)))</f>
        <v/>
      </c>
      <c r="H145" s="221" t="str">
        <f t="array" ref="H145">IF($F145="","",IF("EAPG"&lt;&gt;C145,0,INDEX('EAPG Table'!$I$7:$I$666,MATCH(_xlfn.NUMBERVALUE($F145),_xlfn.NUMBERVALUE('EAPG Table'!$B$7:$B$666),0))))</f>
        <v/>
      </c>
      <c r="I145" s="222" t="str">
        <f>IF($F145="", "", INDEX('EAPG Table'!$D:$D, MATCH(1*$F145, 'EAPG Table'!$B:$B, 0)))</f>
        <v/>
      </c>
      <c r="J145" s="149"/>
      <c r="K145" s="223" t="str">
        <f>IF(""=$F145,"",TRIM(INDEX('EAPG Table'!$F:$F,MATCH(1*$F145,'EAPG Table'!$B:$B,0))))</f>
        <v/>
      </c>
      <c r="L145" s="200"/>
      <c r="M145" s="222" t="str">
        <f t="shared" si="17"/>
        <v/>
      </c>
      <c r="N145" s="222" t="str">
        <f t="shared" si="11"/>
        <v/>
      </c>
      <c r="O145" s="224" t="str">
        <f t="shared" si="18"/>
        <v/>
      </c>
      <c r="P145" s="224" t="str">
        <f>IF(""=$F145,"",IF("00450"=$F145,0&lt;COUNTIFS($H:$H,"&gt;="&amp;$H145,$D:$D,$D145,$F:$F,$F145,$C:$C,"EAPG")-COUNTIFS($H145:$H$520,$H145,$D145:$D$520,$D145,$F145:$F$520,$F145,$C145:$C$520,"EAPG"),FALSE))</f>
        <v/>
      </c>
      <c r="Q145" s="224" t="str">
        <f t="shared" si="12"/>
        <v/>
      </c>
      <c r="R145" s="225" t="str">
        <f t="shared" si="19"/>
        <v/>
      </c>
      <c r="S145" s="172"/>
      <c r="T145" s="226" t="str">
        <f t="shared" si="13"/>
        <v/>
      </c>
      <c r="U145" s="227" t="str">
        <f>IF($F145="","",MAX(0.25,IF(AND("2"=$I145,1&lt;COUNTIF($I:$I,2)),0.5^(COUNTIFS($I:$I,"2",$D:$D,$D145,$H:$H,"&gt;="&amp;$H145)-COUNTIFS($I145:$I$520,"2",$D145:$D$520,$D145,$H145:$H$520,$H145)),1)))</f>
        <v/>
      </c>
      <c r="V145" s="227" t="str">
        <f>IF($F145="","",MAX(0.25,IF(AND("Yes"=$N145,1&lt;COUNTIFS($N:$N,"Yes",$D:$D,$D145,$F:$F,$F145,$C:$C,"EAPG")),0.5^(COUNTIFS($N:$N,"Yes",$H:$H,"&gt;="&amp;$H145,$D:$D,$D145,$F:$F,$F145,$C:$C,"EAPG")-COUNTIFS($N145:$N$520,"Yes",$H145:$H$520,$H145,$D145:$D$520,$D145,$F145:$F$520,$F145,$C145:$C$520,"EAPG")),1)))</f>
        <v/>
      </c>
      <c r="W145" s="228" t="str">
        <f t="shared" si="14"/>
        <v/>
      </c>
      <c r="X145" s="172"/>
      <c r="Y145" s="229" t="str">
        <f t="shared" si="15"/>
        <v/>
      </c>
      <c r="Z145" s="230" t="str">
        <f t="shared" si="20"/>
        <v/>
      </c>
      <c r="AA145" s="231" t="str">
        <f t="shared" si="16"/>
        <v/>
      </c>
    </row>
    <row r="146" spans="2:27" ht="15" x14ac:dyDescent="0.25">
      <c r="B146" s="200">
        <f t="shared" si="21"/>
        <v>126</v>
      </c>
      <c r="C146" s="148"/>
      <c r="D146" s="232"/>
      <c r="E146" s="202"/>
      <c r="F146" s="203"/>
      <c r="G146" s="202" t="str">
        <f t="array" ref="G146">IF($F146="","",INDEX('EAPG Table'!$C$7:$C$666,MATCH(_xlfn.NUMBERVALUE('Interactive EAPG Calculator'!$F146),_xlfn.NUMBERVALUE('EAPG Table'!$B$7:$B$666),0)))</f>
        <v/>
      </c>
      <c r="H146" s="204" t="str">
        <f t="array" ref="H146">IF($F146="","",IF("EAPG"&lt;&gt;C146,0,INDEX('EAPG Table'!$I$7:$I$666,MATCH(_xlfn.NUMBERVALUE($F146),_xlfn.NUMBERVALUE('EAPG Table'!$B$7:$B$666),0))))</f>
        <v/>
      </c>
      <c r="I146" s="172" t="str">
        <f>IF($F146="", "", INDEX('EAPG Table'!$D:$D, MATCH(1*$F146, 'EAPG Table'!$B:$B, 0)))</f>
        <v/>
      </c>
      <c r="J146" s="148"/>
      <c r="K146" s="205" t="str">
        <f>IF(""=$F146,"",TRIM(INDEX('EAPG Table'!$F:$F,MATCH(1*$F146,'EAPG Table'!$B:$B,0))))</f>
        <v/>
      </c>
      <c r="L146" s="200"/>
      <c r="M146" s="172" t="str">
        <f t="shared" si="17"/>
        <v/>
      </c>
      <c r="N146" s="172" t="str">
        <f t="shared" si="11"/>
        <v/>
      </c>
      <c r="O146" s="207" t="str">
        <f t="shared" si="18"/>
        <v/>
      </c>
      <c r="P146" s="207" t="str">
        <f>IF(""=$F146,"",IF("00450"=$F146,0&lt;COUNTIFS($H:$H,"&gt;="&amp;$H146,$D:$D,$D146,$F:$F,$F146,$C:$C,"EAPG")-COUNTIFS($H146:$H$520,$H146,$D146:$D$520,$D146,$F146:$F$520,$F146,$C146:$C$520,"EAPG"),FALSE))</f>
        <v/>
      </c>
      <c r="Q146" s="207" t="str">
        <f t="shared" si="12"/>
        <v/>
      </c>
      <c r="R146" s="208" t="str">
        <f t="shared" si="19"/>
        <v/>
      </c>
      <c r="S146" s="172"/>
      <c r="T146" s="215" t="str">
        <f t="shared" si="13"/>
        <v/>
      </c>
      <c r="U146" s="216" t="str">
        <f>IF($F146="","",MAX(0.25,IF(AND("2"=$I146,1&lt;COUNTIF($I:$I,2)),0.5^(COUNTIFS($I:$I,"2",$D:$D,$D146,$H:$H,"&gt;="&amp;$H146)-COUNTIFS($I146:$I$520,"2",$D146:$D$520,$D146,$H146:$H$520,$H146)),1)))</f>
        <v/>
      </c>
      <c r="V146" s="216" t="str">
        <f>IF($F146="","",MAX(0.25,IF(AND("Yes"=$N146,1&lt;COUNTIFS($N:$N,"Yes",$D:$D,$D146,$F:$F,$F146,$C:$C,"EAPG")),0.5^(COUNTIFS($N:$N,"Yes",$H:$H,"&gt;="&amp;$H146,$D:$D,$D146,$F:$F,$F146,$C:$C,"EAPG")-COUNTIFS($N146:$N$520,"Yes",$H146:$H$520,$H146,$D146:$D$520,$D146,$F146:$F$520,$F146,$C146:$C$520,"EAPG")),1)))</f>
        <v/>
      </c>
      <c r="W146" s="210" t="str">
        <f t="shared" si="14"/>
        <v/>
      </c>
      <c r="X146" s="172"/>
      <c r="Y146" s="211" t="str">
        <f t="shared" si="15"/>
        <v/>
      </c>
      <c r="Z146" s="212" t="str">
        <f t="shared" si="20"/>
        <v/>
      </c>
      <c r="AA146" s="213" t="str">
        <f t="shared" si="16"/>
        <v/>
      </c>
    </row>
    <row r="147" spans="2:27" ht="15" x14ac:dyDescent="0.25">
      <c r="B147" s="200">
        <f t="shared" si="21"/>
        <v>127</v>
      </c>
      <c r="C147" s="148"/>
      <c r="D147" s="232"/>
      <c r="E147" s="202"/>
      <c r="F147" s="203"/>
      <c r="G147" s="202" t="str">
        <f t="array" ref="G147">IF($F147="","",INDEX('EAPG Table'!$C$7:$C$666,MATCH(_xlfn.NUMBERVALUE('Interactive EAPG Calculator'!$F147),_xlfn.NUMBERVALUE('EAPG Table'!$B$7:$B$666),0)))</f>
        <v/>
      </c>
      <c r="H147" s="204" t="str">
        <f t="array" ref="H147">IF($F147="","",IF("EAPG"&lt;&gt;C147,0,INDEX('EAPG Table'!$I$7:$I$666,MATCH(_xlfn.NUMBERVALUE($F147),_xlfn.NUMBERVALUE('EAPG Table'!$B$7:$B$666),0))))</f>
        <v/>
      </c>
      <c r="I147" s="172" t="str">
        <f>IF($F147="", "", INDEX('EAPG Table'!$D:$D, MATCH(1*$F147, 'EAPG Table'!$B:$B, 0)))</f>
        <v/>
      </c>
      <c r="J147" s="148"/>
      <c r="K147" s="205" t="str">
        <f>IF(""=$F147,"",TRIM(INDEX('EAPG Table'!$F:$F,MATCH(1*$F147,'EAPG Table'!$B:$B,0))))</f>
        <v/>
      </c>
      <c r="L147" s="200"/>
      <c r="M147" s="172" t="str">
        <f t="shared" si="17"/>
        <v/>
      </c>
      <c r="N147" s="172" t="str">
        <f t="shared" si="11"/>
        <v/>
      </c>
      <c r="O147" s="207" t="str">
        <f t="shared" si="18"/>
        <v/>
      </c>
      <c r="P147" s="207" t="str">
        <f>IF(""=$F147,"",IF("00450"=$F147,0&lt;COUNTIFS($H:$H,"&gt;="&amp;$H147,$D:$D,$D147,$F:$F,$F147,$C:$C,"EAPG")-COUNTIFS($H147:$H$520,$H147,$D147:$D$520,$D147,$F147:$F$520,$F147,$C147:$C$520,"EAPG"),FALSE))</f>
        <v/>
      </c>
      <c r="Q147" s="207" t="str">
        <f t="shared" si="12"/>
        <v/>
      </c>
      <c r="R147" s="208" t="str">
        <f t="shared" si="19"/>
        <v/>
      </c>
      <c r="S147" s="172"/>
      <c r="T147" s="215" t="str">
        <f t="shared" si="13"/>
        <v/>
      </c>
      <c r="U147" s="216" t="str">
        <f>IF($F147="","",MAX(0.25,IF(AND("2"=$I147,1&lt;COUNTIF($I:$I,2)),0.5^(COUNTIFS($I:$I,"2",$D:$D,$D147,$H:$H,"&gt;="&amp;$H147)-COUNTIFS($I147:$I$520,"2",$D147:$D$520,$D147,$H147:$H$520,$H147)),1)))</f>
        <v/>
      </c>
      <c r="V147" s="216" t="str">
        <f>IF($F147="","",MAX(0.25,IF(AND("Yes"=$N147,1&lt;COUNTIFS($N:$N,"Yes",$D:$D,$D147,$F:$F,$F147,$C:$C,"EAPG")),0.5^(COUNTIFS($N:$N,"Yes",$H:$H,"&gt;="&amp;$H147,$D:$D,$D147,$F:$F,$F147,$C:$C,"EAPG")-COUNTIFS($N147:$N$520,"Yes",$H147:$H$520,$H147,$D147:$D$520,$D147,$F147:$F$520,$F147,$C147:$C$520,"EAPG")),1)))</f>
        <v/>
      </c>
      <c r="W147" s="210" t="str">
        <f t="shared" si="14"/>
        <v/>
      </c>
      <c r="X147" s="172"/>
      <c r="Y147" s="211" t="str">
        <f t="shared" si="15"/>
        <v/>
      </c>
      <c r="Z147" s="212" t="str">
        <f t="shared" si="20"/>
        <v/>
      </c>
      <c r="AA147" s="213" t="str">
        <f t="shared" si="16"/>
        <v/>
      </c>
    </row>
    <row r="148" spans="2:27" ht="15" x14ac:dyDescent="0.25">
      <c r="B148" s="200">
        <f t="shared" si="21"/>
        <v>128</v>
      </c>
      <c r="C148" s="148"/>
      <c r="D148" s="232"/>
      <c r="E148" s="202"/>
      <c r="F148" s="203"/>
      <c r="G148" s="202" t="str">
        <f t="array" ref="G148">IF($F148="","",INDEX('EAPG Table'!$C$7:$C$666,MATCH(_xlfn.NUMBERVALUE('Interactive EAPG Calculator'!$F148),_xlfn.NUMBERVALUE('EAPG Table'!$B$7:$B$666),0)))</f>
        <v/>
      </c>
      <c r="H148" s="204" t="str">
        <f t="array" ref="H148">IF($F148="","",IF("EAPG"&lt;&gt;C148,0,INDEX('EAPG Table'!$I$7:$I$666,MATCH(_xlfn.NUMBERVALUE($F148),_xlfn.NUMBERVALUE('EAPG Table'!$B$7:$B$666),0))))</f>
        <v/>
      </c>
      <c r="I148" s="172" t="str">
        <f>IF($F148="", "", INDEX('EAPG Table'!$D:$D, MATCH(1*$F148, 'EAPG Table'!$B:$B, 0)))</f>
        <v/>
      </c>
      <c r="J148" s="148"/>
      <c r="K148" s="205" t="str">
        <f>IF(""=$F148,"",TRIM(INDEX('EAPG Table'!$F:$F,MATCH(1*$F148,'EAPG Table'!$B:$B,0))))</f>
        <v/>
      </c>
      <c r="L148" s="200"/>
      <c r="M148" s="172" t="str">
        <f t="shared" si="17"/>
        <v/>
      </c>
      <c r="N148" s="172" t="str">
        <f t="shared" si="11"/>
        <v/>
      </c>
      <c r="O148" s="207" t="str">
        <f t="shared" si="18"/>
        <v/>
      </c>
      <c r="P148" s="207" t="str">
        <f>IF(""=$F148,"",IF("00450"=$F148,0&lt;COUNTIFS($H:$H,"&gt;="&amp;$H148,$D:$D,$D148,$F:$F,$F148,$C:$C,"EAPG")-COUNTIFS($H148:$H$520,$H148,$D148:$D$520,$D148,$F148:$F$520,$F148,$C148:$C$520,"EAPG"),FALSE))</f>
        <v/>
      </c>
      <c r="Q148" s="207" t="str">
        <f t="shared" si="12"/>
        <v/>
      </c>
      <c r="R148" s="208" t="str">
        <f t="shared" si="19"/>
        <v/>
      </c>
      <c r="S148" s="172"/>
      <c r="T148" s="215" t="str">
        <f t="shared" si="13"/>
        <v/>
      </c>
      <c r="U148" s="216" t="str">
        <f>IF($F148="","",MAX(0.25,IF(AND("2"=$I148,1&lt;COUNTIF($I:$I,2)),0.5^(COUNTIFS($I:$I,"2",$D:$D,$D148,$H:$H,"&gt;="&amp;$H148)-COUNTIFS($I148:$I$520,"2",$D148:$D$520,$D148,$H148:$H$520,$H148)),1)))</f>
        <v/>
      </c>
      <c r="V148" s="216" t="str">
        <f>IF($F148="","",MAX(0.25,IF(AND("Yes"=$N148,1&lt;COUNTIFS($N:$N,"Yes",$D:$D,$D148,$F:$F,$F148,$C:$C,"EAPG")),0.5^(COUNTIFS($N:$N,"Yes",$H:$H,"&gt;="&amp;$H148,$D:$D,$D148,$F:$F,$F148,$C:$C,"EAPG")-COUNTIFS($N148:$N$520,"Yes",$H148:$H$520,$H148,$D148:$D$520,$D148,$F148:$F$520,$F148,$C148:$C$520,"EAPG")),1)))</f>
        <v/>
      </c>
      <c r="W148" s="210" t="str">
        <f t="shared" si="14"/>
        <v/>
      </c>
      <c r="X148" s="172"/>
      <c r="Y148" s="211" t="str">
        <f t="shared" si="15"/>
        <v/>
      </c>
      <c r="Z148" s="212" t="str">
        <f t="shared" si="20"/>
        <v/>
      </c>
      <c r="AA148" s="213" t="str">
        <f t="shared" si="16"/>
        <v/>
      </c>
    </row>
    <row r="149" spans="2:27" ht="15" x14ac:dyDescent="0.25">
      <c r="B149" s="200">
        <f t="shared" si="21"/>
        <v>129</v>
      </c>
      <c r="C149" s="148"/>
      <c r="D149" s="232"/>
      <c r="E149" s="202"/>
      <c r="F149" s="203"/>
      <c r="G149" s="202" t="str">
        <f t="array" ref="G149">IF($F149="","",INDEX('EAPG Table'!$C$7:$C$666,MATCH(_xlfn.NUMBERVALUE('Interactive EAPG Calculator'!$F149),_xlfn.NUMBERVALUE('EAPG Table'!$B$7:$B$666),0)))</f>
        <v/>
      </c>
      <c r="H149" s="204" t="str">
        <f t="array" ref="H149">IF($F149="","",IF("EAPG"&lt;&gt;C149,0,INDEX('EAPG Table'!$I$7:$I$666,MATCH(_xlfn.NUMBERVALUE($F149),_xlfn.NUMBERVALUE('EAPG Table'!$B$7:$B$666),0))))</f>
        <v/>
      </c>
      <c r="I149" s="172" t="str">
        <f>IF($F149="", "", INDEX('EAPG Table'!$D:$D, MATCH(1*$F149, 'EAPG Table'!$B:$B, 0)))</f>
        <v/>
      </c>
      <c r="J149" s="148"/>
      <c r="K149" s="205" t="str">
        <f>IF(""=$F149,"",TRIM(INDEX('EAPG Table'!$F:$F,MATCH(1*$F149,'EAPG Table'!$B:$B,0))))</f>
        <v/>
      </c>
      <c r="L149" s="200"/>
      <c r="M149" s="172" t="str">
        <f t="shared" si="17"/>
        <v/>
      </c>
      <c r="N149" s="172" t="str">
        <f t="shared" ref="N149:N212" si="22">IF(""=$F149,"",IF(AND("4"=$I149,"00450"&lt;&gt;$F149,1&lt;COUNTIFS($I$21:$I$520,"4",EAPGRange,$F149,$D$21:$D$520,$D149)),"Yes","No"))</f>
        <v/>
      </c>
      <c r="O149" s="207" t="str">
        <f t="shared" si="18"/>
        <v/>
      </c>
      <c r="P149" s="207" t="str">
        <f>IF(""=$F149,"",IF("00450"=$F149,0&lt;COUNTIFS($H:$H,"&gt;="&amp;$H149,$D:$D,$D149,$F:$F,$F149,$C:$C,"EAPG")-COUNTIFS($H149:$H$520,$H149,$D149:$D$520,$D149,$F149:$F$520,$F149,$C149:$C$520,"EAPG"),FALSE))</f>
        <v/>
      </c>
      <c r="Q149" s="207" t="str">
        <f t="shared" ref="Q149:Q212" si="23">IF(""=$F149,"",AND("Yes"=$K149,0&lt;COUNTIFS($H:$H,"&gt;"&amp;0,$I:$I,"2",$D:$D,$D149)+COUNTIFS($H:$H,"&gt;"&amp;0,$I:$I,"3",$D:$D,$D149)+COUNTIFS($H:$H,"&gt;"&amp;0,$I:$I,"21",$D:$D,$D149)+COUNTIFS($H:$H,"&gt;"&amp;0,$I:$I,"22",$D:$D,$D149)+COUNTIFS($H:$H,"&gt;"&amp;0,$I:$I,"23",$D:$D,$D149)+COUNTIFS($H:$H,"&gt;"&amp;0,$I:$I,"25",$D:$D,$D149)))</f>
        <v/>
      </c>
      <c r="R149" s="208" t="str">
        <f t="shared" si="19"/>
        <v/>
      </c>
      <c r="S149" s="172"/>
      <c r="T149" s="215" t="str">
        <f t="shared" ref="T149:T212" si="24">IF($F149="","",IF($J149="Yes",1.5,1))</f>
        <v/>
      </c>
      <c r="U149" s="216" t="str">
        <f>IF($F149="","",MAX(0.25,IF(AND("2"=$I149,1&lt;COUNTIF($I:$I,2)),0.5^(COUNTIFS($I:$I,"2",$D:$D,$D149,$H:$H,"&gt;="&amp;$H149)-COUNTIFS($I149:$I$520,"2",$D149:$D$520,$D149,$H149:$H$520,$H149)),1)))</f>
        <v/>
      </c>
      <c r="V149" s="216" t="str">
        <f>IF($F149="","",MAX(0.25,IF(AND("Yes"=$N149,1&lt;COUNTIFS($N:$N,"Yes",$D:$D,$D149,$F:$F,$F149,$C:$C,"EAPG")),0.5^(COUNTIFS($N:$N,"Yes",$H:$H,"&gt;="&amp;$H149,$D:$D,$D149,$F:$F,$F149,$C:$C,"EAPG")-COUNTIFS($N149:$N$520,"Yes",$H149:$H$520,$H149,$D149:$D$520,$D149,$F149:$F$520,$F149,$C149:$C$520,"EAPG")),1)))</f>
        <v/>
      </c>
      <c r="W149" s="210" t="str">
        <f t="shared" ref="W149:W212" si="25">IF($F149="","",IF(AND("Yes"=$R149,0&lt;SUMIFS($H:$H,$B:$B,"&lt;&gt;"&amp;$B149)),0,1))</f>
        <v/>
      </c>
      <c r="X149" s="172"/>
      <c r="Y149" s="211" t="str">
        <f t="shared" ref="Y149:Y212" si="26">IFERROR(IF($F149="","",ROUND($F$13*$H149,2)), "")</f>
        <v/>
      </c>
      <c r="Z149" s="212" t="str">
        <f t="shared" si="20"/>
        <v/>
      </c>
      <c r="AA149" s="213" t="str">
        <f t="shared" ref="AA149:AA212" si="27">IF(Y149="","",IF($F149="","",IF($C149="EAPG",$Y149*$Z149,0)))</f>
        <v/>
      </c>
    </row>
    <row r="150" spans="2:27" ht="15" x14ac:dyDescent="0.25">
      <c r="B150" s="217">
        <f t="shared" si="21"/>
        <v>130</v>
      </c>
      <c r="C150" s="149"/>
      <c r="D150" s="233"/>
      <c r="E150" s="219"/>
      <c r="F150" s="220"/>
      <c r="G150" s="219" t="str">
        <f t="array" ref="G150">IF($F150="","",INDEX('EAPG Table'!$C$7:$C$666,MATCH(_xlfn.NUMBERVALUE('Interactive EAPG Calculator'!$F150),_xlfn.NUMBERVALUE('EAPG Table'!$B$7:$B$666),0)))</f>
        <v/>
      </c>
      <c r="H150" s="221" t="str">
        <f t="array" ref="H150">IF($F150="","",IF("EAPG"&lt;&gt;C150,0,INDEX('EAPG Table'!$I$7:$I$666,MATCH(_xlfn.NUMBERVALUE($F150),_xlfn.NUMBERVALUE('EAPG Table'!$B$7:$B$666),0))))</f>
        <v/>
      </c>
      <c r="I150" s="222" t="str">
        <f>IF($F150="", "", INDEX('EAPG Table'!$D:$D, MATCH(1*$F150, 'EAPG Table'!$B:$B, 0)))</f>
        <v/>
      </c>
      <c r="J150" s="149"/>
      <c r="K150" s="223" t="str">
        <f>IF(""=$F150,"",TRIM(INDEX('EAPG Table'!$F:$F,MATCH(1*$F150,'EAPG Table'!$B:$B,0))))</f>
        <v/>
      </c>
      <c r="L150" s="200"/>
      <c r="M150" s="222" t="str">
        <f t="shared" ref="M150:M213" si="28">IF($F150="","",IF(U150&lt;1,"Yes","No"))</f>
        <v/>
      </c>
      <c r="N150" s="222" t="str">
        <f t="shared" si="22"/>
        <v/>
      </c>
      <c r="O150" s="224" t="str">
        <f t="shared" ref="O150:O213" si="29">IF("00450"=$F150,IF(0&lt;COUNTIFS($H:$H,"&gt;"&amp;0,$I:$I,"2"),TRUE,IF(AND(0&lt;COUNTIFS($H:$H,"&gt;"&amp;0,$I:$I,"3"),0=COUNTIFS($H:$H,"&gt;"&amp;0,$I:$I,"2")+COUNTIFS($H:$H,"&gt;"&amp;0,$I:$I,"2?")),FALSE,TRUE)),"")</f>
        <v/>
      </c>
      <c r="P150" s="224" t="str">
        <f>IF(""=$F150,"",IF("00450"=$F150,0&lt;COUNTIFS($H:$H,"&gt;="&amp;$H150,$D:$D,$D150,$F:$F,$F150,$C:$C,"EAPG")-COUNTIFS($H150:$H$520,$H150,$D150:$D$520,$D150,$F150:$F$520,$F150,$C150:$C$520,"EAPG"),FALSE))</f>
        <v/>
      </c>
      <c r="Q150" s="224" t="str">
        <f t="shared" si="23"/>
        <v/>
      </c>
      <c r="R150" s="225" t="str">
        <f t="shared" ref="R150:R213" si="30">IF(""=$F150,"",IF(OR(O150:Q150),"Yes","No"))</f>
        <v/>
      </c>
      <c r="S150" s="172"/>
      <c r="T150" s="226" t="str">
        <f t="shared" si="24"/>
        <v/>
      </c>
      <c r="U150" s="227" t="str">
        <f>IF($F150="","",MAX(0.25,IF(AND("2"=$I150,1&lt;COUNTIF($I:$I,2)),0.5^(COUNTIFS($I:$I,"2",$D:$D,$D150,$H:$H,"&gt;="&amp;$H150)-COUNTIFS($I150:$I$520,"2",$D150:$D$520,$D150,$H150:$H$520,$H150)),1)))</f>
        <v/>
      </c>
      <c r="V150" s="227" t="str">
        <f>IF($F150="","",MAX(0.25,IF(AND("Yes"=$N150,1&lt;COUNTIFS($N:$N,"Yes",$D:$D,$D150,$F:$F,$F150,$C:$C,"EAPG")),0.5^(COUNTIFS($N:$N,"Yes",$H:$H,"&gt;="&amp;$H150,$D:$D,$D150,$F:$F,$F150,$C:$C,"EAPG")-COUNTIFS($N150:$N$520,"Yes",$H150:$H$520,$H150,$D150:$D$520,$D150,$F150:$F$520,$F150,$C150:$C$520,"EAPG")),1)))</f>
        <v/>
      </c>
      <c r="W150" s="228" t="str">
        <f t="shared" si="25"/>
        <v/>
      </c>
      <c r="X150" s="172"/>
      <c r="Y150" s="229" t="str">
        <f t="shared" si="26"/>
        <v/>
      </c>
      <c r="Z150" s="230" t="str">
        <f t="shared" ref="Z150:Z213" si="31">IF(Y150="","",PRODUCT(T150:W150))</f>
        <v/>
      </c>
      <c r="AA150" s="231" t="str">
        <f t="shared" si="27"/>
        <v/>
      </c>
    </row>
    <row r="151" spans="2:27" ht="15" x14ac:dyDescent="0.25">
      <c r="B151" s="200">
        <f t="shared" ref="B151:B214" si="32">B150+1</f>
        <v>131</v>
      </c>
      <c r="C151" s="148"/>
      <c r="D151" s="232"/>
      <c r="E151" s="202"/>
      <c r="F151" s="203"/>
      <c r="G151" s="202" t="str">
        <f t="array" ref="G151">IF($F151="","",INDEX('EAPG Table'!$C$7:$C$666,MATCH(_xlfn.NUMBERVALUE('Interactive EAPG Calculator'!$F151),_xlfn.NUMBERVALUE('EAPG Table'!$B$7:$B$666),0)))</f>
        <v/>
      </c>
      <c r="H151" s="204" t="str">
        <f t="array" ref="H151">IF($F151="","",IF("EAPG"&lt;&gt;C151,0,INDEX('EAPG Table'!$I$7:$I$666,MATCH(_xlfn.NUMBERVALUE($F151),_xlfn.NUMBERVALUE('EAPG Table'!$B$7:$B$666),0))))</f>
        <v/>
      </c>
      <c r="I151" s="172" t="str">
        <f>IF($F151="", "", INDEX('EAPG Table'!$D:$D, MATCH(1*$F151, 'EAPG Table'!$B:$B, 0)))</f>
        <v/>
      </c>
      <c r="J151" s="148"/>
      <c r="K151" s="205" t="str">
        <f>IF(""=$F151,"",TRIM(INDEX('EAPG Table'!$F:$F,MATCH(1*$F151,'EAPG Table'!$B:$B,0))))</f>
        <v/>
      </c>
      <c r="L151" s="200"/>
      <c r="M151" s="172" t="str">
        <f t="shared" si="28"/>
        <v/>
      </c>
      <c r="N151" s="172" t="str">
        <f t="shared" si="22"/>
        <v/>
      </c>
      <c r="O151" s="207" t="str">
        <f t="shared" si="29"/>
        <v/>
      </c>
      <c r="P151" s="207" t="str">
        <f>IF(""=$F151,"",IF("00450"=$F151,0&lt;COUNTIFS($H:$H,"&gt;="&amp;$H151,$D:$D,$D151,$F:$F,$F151,$C:$C,"EAPG")-COUNTIFS($H151:$H$520,$H151,$D151:$D$520,$D151,$F151:$F$520,$F151,$C151:$C$520,"EAPG"),FALSE))</f>
        <v/>
      </c>
      <c r="Q151" s="207" t="str">
        <f t="shared" si="23"/>
        <v/>
      </c>
      <c r="R151" s="208" t="str">
        <f t="shared" si="30"/>
        <v/>
      </c>
      <c r="S151" s="172"/>
      <c r="T151" s="215" t="str">
        <f t="shared" si="24"/>
        <v/>
      </c>
      <c r="U151" s="216" t="str">
        <f>IF($F151="","",MAX(0.25,IF(AND("2"=$I151,1&lt;COUNTIF($I:$I,2)),0.5^(COUNTIFS($I:$I,"2",$D:$D,$D151,$H:$H,"&gt;="&amp;$H151)-COUNTIFS($I151:$I$520,"2",$D151:$D$520,$D151,$H151:$H$520,$H151)),1)))</f>
        <v/>
      </c>
      <c r="V151" s="216" t="str">
        <f>IF($F151="","",MAX(0.25,IF(AND("Yes"=$N151,1&lt;COUNTIFS($N:$N,"Yes",$D:$D,$D151,$F:$F,$F151,$C:$C,"EAPG")),0.5^(COUNTIFS($N:$N,"Yes",$H:$H,"&gt;="&amp;$H151,$D:$D,$D151,$F:$F,$F151,$C:$C,"EAPG")-COUNTIFS($N151:$N$520,"Yes",$H151:$H$520,$H151,$D151:$D$520,$D151,$F151:$F$520,$F151,$C151:$C$520,"EAPG")),1)))</f>
        <v/>
      </c>
      <c r="W151" s="210" t="str">
        <f t="shared" si="25"/>
        <v/>
      </c>
      <c r="X151" s="172"/>
      <c r="Y151" s="211" t="str">
        <f t="shared" si="26"/>
        <v/>
      </c>
      <c r="Z151" s="212" t="str">
        <f t="shared" si="31"/>
        <v/>
      </c>
      <c r="AA151" s="213" t="str">
        <f t="shared" si="27"/>
        <v/>
      </c>
    </row>
    <row r="152" spans="2:27" ht="15" x14ac:dyDescent="0.25">
      <c r="B152" s="200">
        <f t="shared" si="32"/>
        <v>132</v>
      </c>
      <c r="C152" s="148"/>
      <c r="D152" s="232"/>
      <c r="E152" s="202"/>
      <c r="F152" s="203"/>
      <c r="G152" s="202" t="str">
        <f t="array" ref="G152">IF($F152="","",INDEX('EAPG Table'!$C$7:$C$666,MATCH(_xlfn.NUMBERVALUE('Interactive EAPG Calculator'!$F152),_xlfn.NUMBERVALUE('EAPG Table'!$B$7:$B$666),0)))</f>
        <v/>
      </c>
      <c r="H152" s="204" t="str">
        <f t="array" ref="H152">IF($F152="","",IF("EAPG"&lt;&gt;C152,0,INDEX('EAPG Table'!$I$7:$I$666,MATCH(_xlfn.NUMBERVALUE($F152),_xlfn.NUMBERVALUE('EAPG Table'!$B$7:$B$666),0))))</f>
        <v/>
      </c>
      <c r="I152" s="172" t="str">
        <f>IF($F152="", "", INDEX('EAPG Table'!$D:$D, MATCH(1*$F152, 'EAPG Table'!$B:$B, 0)))</f>
        <v/>
      </c>
      <c r="J152" s="148"/>
      <c r="K152" s="205" t="str">
        <f>IF(""=$F152,"",TRIM(INDEX('EAPG Table'!$F:$F,MATCH(1*$F152,'EAPG Table'!$B:$B,0))))</f>
        <v/>
      </c>
      <c r="L152" s="200"/>
      <c r="M152" s="172" t="str">
        <f t="shared" si="28"/>
        <v/>
      </c>
      <c r="N152" s="172" t="str">
        <f t="shared" si="22"/>
        <v/>
      </c>
      <c r="O152" s="207" t="str">
        <f t="shared" si="29"/>
        <v/>
      </c>
      <c r="P152" s="207" t="str">
        <f>IF(""=$F152,"",IF("00450"=$F152,0&lt;COUNTIFS($H:$H,"&gt;="&amp;$H152,$D:$D,$D152,$F:$F,$F152,$C:$C,"EAPG")-COUNTIFS($H152:$H$520,$H152,$D152:$D$520,$D152,$F152:$F$520,$F152,$C152:$C$520,"EAPG"),FALSE))</f>
        <v/>
      </c>
      <c r="Q152" s="207" t="str">
        <f t="shared" si="23"/>
        <v/>
      </c>
      <c r="R152" s="208" t="str">
        <f t="shared" si="30"/>
        <v/>
      </c>
      <c r="S152" s="172"/>
      <c r="T152" s="215" t="str">
        <f t="shared" si="24"/>
        <v/>
      </c>
      <c r="U152" s="216" t="str">
        <f>IF($F152="","",MAX(0.25,IF(AND("2"=$I152,1&lt;COUNTIF($I:$I,2)),0.5^(COUNTIFS($I:$I,"2",$D:$D,$D152,$H:$H,"&gt;="&amp;$H152)-COUNTIFS($I152:$I$520,"2",$D152:$D$520,$D152,$H152:$H$520,$H152)),1)))</f>
        <v/>
      </c>
      <c r="V152" s="216" t="str">
        <f>IF($F152="","",MAX(0.25,IF(AND("Yes"=$N152,1&lt;COUNTIFS($N:$N,"Yes",$D:$D,$D152,$F:$F,$F152,$C:$C,"EAPG")),0.5^(COUNTIFS($N:$N,"Yes",$H:$H,"&gt;="&amp;$H152,$D:$D,$D152,$F:$F,$F152,$C:$C,"EAPG")-COUNTIFS($N152:$N$520,"Yes",$H152:$H$520,$H152,$D152:$D$520,$D152,$F152:$F$520,$F152,$C152:$C$520,"EAPG")),1)))</f>
        <v/>
      </c>
      <c r="W152" s="210" t="str">
        <f t="shared" si="25"/>
        <v/>
      </c>
      <c r="X152" s="172"/>
      <c r="Y152" s="211" t="str">
        <f t="shared" si="26"/>
        <v/>
      </c>
      <c r="Z152" s="212" t="str">
        <f t="shared" si="31"/>
        <v/>
      </c>
      <c r="AA152" s="213" t="str">
        <f t="shared" si="27"/>
        <v/>
      </c>
    </row>
    <row r="153" spans="2:27" ht="15" x14ac:dyDescent="0.25">
      <c r="B153" s="200">
        <f t="shared" si="32"/>
        <v>133</v>
      </c>
      <c r="C153" s="148"/>
      <c r="D153" s="232"/>
      <c r="E153" s="202"/>
      <c r="F153" s="203"/>
      <c r="G153" s="202" t="str">
        <f t="array" ref="G153">IF($F153="","",INDEX('EAPG Table'!$C$7:$C$666,MATCH(_xlfn.NUMBERVALUE('Interactive EAPG Calculator'!$F153),_xlfn.NUMBERVALUE('EAPG Table'!$B$7:$B$666),0)))</f>
        <v/>
      </c>
      <c r="H153" s="204" t="str">
        <f t="array" ref="H153">IF($F153="","",IF("EAPG"&lt;&gt;C153,0,INDEX('EAPG Table'!$I$7:$I$666,MATCH(_xlfn.NUMBERVALUE($F153),_xlfn.NUMBERVALUE('EAPG Table'!$B$7:$B$666),0))))</f>
        <v/>
      </c>
      <c r="I153" s="172" t="str">
        <f>IF($F153="", "", INDEX('EAPG Table'!$D:$D, MATCH(1*$F153, 'EAPG Table'!$B:$B, 0)))</f>
        <v/>
      </c>
      <c r="J153" s="148"/>
      <c r="K153" s="205" t="str">
        <f>IF(""=$F153,"",TRIM(INDEX('EAPG Table'!$F:$F,MATCH(1*$F153,'EAPG Table'!$B:$B,0))))</f>
        <v/>
      </c>
      <c r="L153" s="200"/>
      <c r="M153" s="172" t="str">
        <f t="shared" si="28"/>
        <v/>
      </c>
      <c r="N153" s="172" t="str">
        <f t="shared" si="22"/>
        <v/>
      </c>
      <c r="O153" s="207" t="str">
        <f t="shared" si="29"/>
        <v/>
      </c>
      <c r="P153" s="207" t="str">
        <f>IF(""=$F153,"",IF("00450"=$F153,0&lt;COUNTIFS($H:$H,"&gt;="&amp;$H153,$D:$D,$D153,$F:$F,$F153,$C:$C,"EAPG")-COUNTIFS($H153:$H$520,$H153,$D153:$D$520,$D153,$F153:$F$520,$F153,$C153:$C$520,"EAPG"),FALSE))</f>
        <v/>
      </c>
      <c r="Q153" s="207" t="str">
        <f t="shared" si="23"/>
        <v/>
      </c>
      <c r="R153" s="208" t="str">
        <f t="shared" si="30"/>
        <v/>
      </c>
      <c r="S153" s="172"/>
      <c r="T153" s="215" t="str">
        <f t="shared" si="24"/>
        <v/>
      </c>
      <c r="U153" s="216" t="str">
        <f>IF($F153="","",MAX(0.25,IF(AND("2"=$I153,1&lt;COUNTIF($I:$I,2)),0.5^(COUNTIFS($I:$I,"2",$D:$D,$D153,$H:$H,"&gt;="&amp;$H153)-COUNTIFS($I153:$I$520,"2",$D153:$D$520,$D153,$H153:$H$520,$H153)),1)))</f>
        <v/>
      </c>
      <c r="V153" s="216" t="str">
        <f>IF($F153="","",MAX(0.25,IF(AND("Yes"=$N153,1&lt;COUNTIFS($N:$N,"Yes",$D:$D,$D153,$F:$F,$F153,$C:$C,"EAPG")),0.5^(COUNTIFS($N:$N,"Yes",$H:$H,"&gt;="&amp;$H153,$D:$D,$D153,$F:$F,$F153,$C:$C,"EAPG")-COUNTIFS($N153:$N$520,"Yes",$H153:$H$520,$H153,$D153:$D$520,$D153,$F153:$F$520,$F153,$C153:$C$520,"EAPG")),1)))</f>
        <v/>
      </c>
      <c r="W153" s="210" t="str">
        <f t="shared" si="25"/>
        <v/>
      </c>
      <c r="X153" s="172"/>
      <c r="Y153" s="211" t="str">
        <f t="shared" si="26"/>
        <v/>
      </c>
      <c r="Z153" s="212" t="str">
        <f t="shared" si="31"/>
        <v/>
      </c>
      <c r="AA153" s="213" t="str">
        <f t="shared" si="27"/>
        <v/>
      </c>
    </row>
    <row r="154" spans="2:27" ht="15" x14ac:dyDescent="0.25">
      <c r="B154" s="200">
        <f t="shared" si="32"/>
        <v>134</v>
      </c>
      <c r="C154" s="148"/>
      <c r="D154" s="232"/>
      <c r="E154" s="202"/>
      <c r="F154" s="203"/>
      <c r="G154" s="202" t="str">
        <f t="array" ref="G154">IF($F154="","",INDEX('EAPG Table'!$C$7:$C$666,MATCH(_xlfn.NUMBERVALUE('Interactive EAPG Calculator'!$F154),_xlfn.NUMBERVALUE('EAPG Table'!$B$7:$B$666),0)))</f>
        <v/>
      </c>
      <c r="H154" s="204" t="str">
        <f t="array" ref="H154">IF($F154="","",IF("EAPG"&lt;&gt;C154,0,INDEX('EAPG Table'!$I$7:$I$666,MATCH(_xlfn.NUMBERVALUE($F154),_xlfn.NUMBERVALUE('EAPG Table'!$B$7:$B$666),0))))</f>
        <v/>
      </c>
      <c r="I154" s="172" t="str">
        <f>IF($F154="", "", INDEX('EAPG Table'!$D:$D, MATCH(1*$F154, 'EAPG Table'!$B:$B, 0)))</f>
        <v/>
      </c>
      <c r="J154" s="148"/>
      <c r="K154" s="205" t="str">
        <f>IF(""=$F154,"",TRIM(INDEX('EAPG Table'!$F:$F,MATCH(1*$F154,'EAPG Table'!$B:$B,0))))</f>
        <v/>
      </c>
      <c r="L154" s="200"/>
      <c r="M154" s="172" t="str">
        <f t="shared" si="28"/>
        <v/>
      </c>
      <c r="N154" s="172" t="str">
        <f t="shared" si="22"/>
        <v/>
      </c>
      <c r="O154" s="207" t="str">
        <f t="shared" si="29"/>
        <v/>
      </c>
      <c r="P154" s="207" t="str">
        <f>IF(""=$F154,"",IF("00450"=$F154,0&lt;COUNTIFS($H:$H,"&gt;="&amp;$H154,$D:$D,$D154,$F:$F,$F154,$C:$C,"EAPG")-COUNTIFS($H154:$H$520,$H154,$D154:$D$520,$D154,$F154:$F$520,$F154,$C154:$C$520,"EAPG"),FALSE))</f>
        <v/>
      </c>
      <c r="Q154" s="207" t="str">
        <f t="shared" si="23"/>
        <v/>
      </c>
      <c r="R154" s="208" t="str">
        <f t="shared" si="30"/>
        <v/>
      </c>
      <c r="S154" s="172"/>
      <c r="T154" s="215" t="str">
        <f t="shared" si="24"/>
        <v/>
      </c>
      <c r="U154" s="216" t="str">
        <f>IF($F154="","",MAX(0.25,IF(AND("2"=$I154,1&lt;COUNTIF($I:$I,2)),0.5^(COUNTIFS($I:$I,"2",$D:$D,$D154,$H:$H,"&gt;="&amp;$H154)-COUNTIFS($I154:$I$520,"2",$D154:$D$520,$D154,$H154:$H$520,$H154)),1)))</f>
        <v/>
      </c>
      <c r="V154" s="216" t="str">
        <f>IF($F154="","",MAX(0.25,IF(AND("Yes"=$N154,1&lt;COUNTIFS($N:$N,"Yes",$D:$D,$D154,$F:$F,$F154,$C:$C,"EAPG")),0.5^(COUNTIFS($N:$N,"Yes",$H:$H,"&gt;="&amp;$H154,$D:$D,$D154,$F:$F,$F154,$C:$C,"EAPG")-COUNTIFS($N154:$N$520,"Yes",$H154:$H$520,$H154,$D154:$D$520,$D154,$F154:$F$520,$F154,$C154:$C$520,"EAPG")),1)))</f>
        <v/>
      </c>
      <c r="W154" s="210" t="str">
        <f t="shared" si="25"/>
        <v/>
      </c>
      <c r="X154" s="172"/>
      <c r="Y154" s="211" t="str">
        <f t="shared" si="26"/>
        <v/>
      </c>
      <c r="Z154" s="212" t="str">
        <f t="shared" si="31"/>
        <v/>
      </c>
      <c r="AA154" s="213" t="str">
        <f t="shared" si="27"/>
        <v/>
      </c>
    </row>
    <row r="155" spans="2:27" ht="15" x14ac:dyDescent="0.25">
      <c r="B155" s="217">
        <f t="shared" si="32"/>
        <v>135</v>
      </c>
      <c r="C155" s="149"/>
      <c r="D155" s="233"/>
      <c r="E155" s="219"/>
      <c r="F155" s="220"/>
      <c r="G155" s="219" t="str">
        <f t="array" ref="G155">IF($F155="","",INDEX('EAPG Table'!$C$7:$C$666,MATCH(_xlfn.NUMBERVALUE('Interactive EAPG Calculator'!$F155),_xlfn.NUMBERVALUE('EAPG Table'!$B$7:$B$666),0)))</f>
        <v/>
      </c>
      <c r="H155" s="221" t="str">
        <f t="array" ref="H155">IF($F155="","",IF("EAPG"&lt;&gt;C155,0,INDEX('EAPG Table'!$I$7:$I$666,MATCH(_xlfn.NUMBERVALUE($F155),_xlfn.NUMBERVALUE('EAPG Table'!$B$7:$B$666),0))))</f>
        <v/>
      </c>
      <c r="I155" s="222" t="str">
        <f>IF($F155="", "", INDEX('EAPG Table'!$D:$D, MATCH(1*$F155, 'EAPG Table'!$B:$B, 0)))</f>
        <v/>
      </c>
      <c r="J155" s="149"/>
      <c r="K155" s="223" t="str">
        <f>IF(""=$F155,"",TRIM(INDEX('EAPG Table'!$F:$F,MATCH(1*$F155,'EAPG Table'!$B:$B,0))))</f>
        <v/>
      </c>
      <c r="L155" s="200"/>
      <c r="M155" s="222" t="str">
        <f t="shared" si="28"/>
        <v/>
      </c>
      <c r="N155" s="222" t="str">
        <f t="shared" si="22"/>
        <v/>
      </c>
      <c r="O155" s="224" t="str">
        <f t="shared" si="29"/>
        <v/>
      </c>
      <c r="P155" s="224" t="str">
        <f>IF(""=$F155,"",IF("00450"=$F155,0&lt;COUNTIFS($H:$H,"&gt;="&amp;$H155,$D:$D,$D155,$F:$F,$F155,$C:$C,"EAPG")-COUNTIFS($H155:$H$520,$H155,$D155:$D$520,$D155,$F155:$F$520,$F155,$C155:$C$520,"EAPG"),FALSE))</f>
        <v/>
      </c>
      <c r="Q155" s="224" t="str">
        <f t="shared" si="23"/>
        <v/>
      </c>
      <c r="R155" s="225" t="str">
        <f t="shared" si="30"/>
        <v/>
      </c>
      <c r="S155" s="172"/>
      <c r="T155" s="226" t="str">
        <f t="shared" si="24"/>
        <v/>
      </c>
      <c r="U155" s="227" t="str">
        <f>IF($F155="","",MAX(0.25,IF(AND("2"=$I155,1&lt;COUNTIF($I:$I,2)),0.5^(COUNTIFS($I:$I,"2",$D:$D,$D155,$H:$H,"&gt;="&amp;$H155)-COUNTIFS($I155:$I$520,"2",$D155:$D$520,$D155,$H155:$H$520,$H155)),1)))</f>
        <v/>
      </c>
      <c r="V155" s="227" t="str">
        <f>IF($F155="","",MAX(0.25,IF(AND("Yes"=$N155,1&lt;COUNTIFS($N:$N,"Yes",$D:$D,$D155,$F:$F,$F155,$C:$C,"EAPG")),0.5^(COUNTIFS($N:$N,"Yes",$H:$H,"&gt;="&amp;$H155,$D:$D,$D155,$F:$F,$F155,$C:$C,"EAPG")-COUNTIFS($N155:$N$520,"Yes",$H155:$H$520,$H155,$D155:$D$520,$D155,$F155:$F$520,$F155,$C155:$C$520,"EAPG")),1)))</f>
        <v/>
      </c>
      <c r="W155" s="228" t="str">
        <f t="shared" si="25"/>
        <v/>
      </c>
      <c r="X155" s="172"/>
      <c r="Y155" s="229" t="str">
        <f t="shared" si="26"/>
        <v/>
      </c>
      <c r="Z155" s="230" t="str">
        <f t="shared" si="31"/>
        <v/>
      </c>
      <c r="AA155" s="231" t="str">
        <f t="shared" si="27"/>
        <v/>
      </c>
    </row>
    <row r="156" spans="2:27" ht="15" x14ac:dyDescent="0.25">
      <c r="B156" s="200">
        <f t="shared" si="32"/>
        <v>136</v>
      </c>
      <c r="C156" s="148"/>
      <c r="D156" s="232"/>
      <c r="E156" s="202"/>
      <c r="F156" s="203"/>
      <c r="G156" s="202" t="str">
        <f t="array" ref="G156">IF($F156="","",INDEX('EAPG Table'!$C$7:$C$666,MATCH(_xlfn.NUMBERVALUE('Interactive EAPG Calculator'!$F156),_xlfn.NUMBERVALUE('EAPG Table'!$B$7:$B$666),0)))</f>
        <v/>
      </c>
      <c r="H156" s="204" t="str">
        <f t="array" ref="H156">IF($F156="","",IF("EAPG"&lt;&gt;C156,0,INDEX('EAPG Table'!$I$7:$I$666,MATCH(_xlfn.NUMBERVALUE($F156),_xlfn.NUMBERVALUE('EAPG Table'!$B$7:$B$666),0))))</f>
        <v/>
      </c>
      <c r="I156" s="172" t="str">
        <f>IF($F156="", "", INDEX('EAPG Table'!$D:$D, MATCH(1*$F156, 'EAPG Table'!$B:$B, 0)))</f>
        <v/>
      </c>
      <c r="J156" s="148"/>
      <c r="K156" s="205" t="str">
        <f>IF(""=$F156,"",TRIM(INDEX('EAPG Table'!$F:$F,MATCH(1*$F156,'EAPG Table'!$B:$B,0))))</f>
        <v/>
      </c>
      <c r="L156" s="200"/>
      <c r="M156" s="172" t="str">
        <f t="shared" si="28"/>
        <v/>
      </c>
      <c r="N156" s="172" t="str">
        <f t="shared" si="22"/>
        <v/>
      </c>
      <c r="O156" s="207" t="str">
        <f t="shared" si="29"/>
        <v/>
      </c>
      <c r="P156" s="207" t="str">
        <f>IF(""=$F156,"",IF("00450"=$F156,0&lt;COUNTIFS($H:$H,"&gt;="&amp;$H156,$D:$D,$D156,$F:$F,$F156,$C:$C,"EAPG")-COUNTIFS($H156:$H$520,$H156,$D156:$D$520,$D156,$F156:$F$520,$F156,$C156:$C$520,"EAPG"),FALSE))</f>
        <v/>
      </c>
      <c r="Q156" s="207" t="str">
        <f t="shared" si="23"/>
        <v/>
      </c>
      <c r="R156" s="208" t="str">
        <f t="shared" si="30"/>
        <v/>
      </c>
      <c r="S156" s="172"/>
      <c r="T156" s="215" t="str">
        <f t="shared" si="24"/>
        <v/>
      </c>
      <c r="U156" s="216" t="str">
        <f>IF($F156="","",MAX(0.25,IF(AND("2"=$I156,1&lt;COUNTIF($I:$I,2)),0.5^(COUNTIFS($I:$I,"2",$D:$D,$D156,$H:$H,"&gt;="&amp;$H156)-COUNTIFS($I156:$I$520,"2",$D156:$D$520,$D156,$H156:$H$520,$H156)),1)))</f>
        <v/>
      </c>
      <c r="V156" s="216" t="str">
        <f>IF($F156="","",MAX(0.25,IF(AND("Yes"=$N156,1&lt;COUNTIFS($N:$N,"Yes",$D:$D,$D156,$F:$F,$F156,$C:$C,"EAPG")),0.5^(COUNTIFS($N:$N,"Yes",$H:$H,"&gt;="&amp;$H156,$D:$D,$D156,$F:$F,$F156,$C:$C,"EAPG")-COUNTIFS($N156:$N$520,"Yes",$H156:$H$520,$H156,$D156:$D$520,$D156,$F156:$F$520,$F156,$C156:$C$520,"EAPG")),1)))</f>
        <v/>
      </c>
      <c r="W156" s="210" t="str">
        <f t="shared" si="25"/>
        <v/>
      </c>
      <c r="X156" s="172"/>
      <c r="Y156" s="211" t="str">
        <f t="shared" si="26"/>
        <v/>
      </c>
      <c r="Z156" s="212" t="str">
        <f t="shared" si="31"/>
        <v/>
      </c>
      <c r="AA156" s="213" t="str">
        <f t="shared" si="27"/>
        <v/>
      </c>
    </row>
    <row r="157" spans="2:27" ht="15" x14ac:dyDescent="0.25">
      <c r="B157" s="200">
        <f t="shared" si="32"/>
        <v>137</v>
      </c>
      <c r="C157" s="148"/>
      <c r="D157" s="232"/>
      <c r="E157" s="202"/>
      <c r="F157" s="203"/>
      <c r="G157" s="202" t="str">
        <f t="array" ref="G157">IF($F157="","",INDEX('EAPG Table'!$C$7:$C$666,MATCH(_xlfn.NUMBERVALUE('Interactive EAPG Calculator'!$F157),_xlfn.NUMBERVALUE('EAPG Table'!$B$7:$B$666),0)))</f>
        <v/>
      </c>
      <c r="H157" s="204" t="str">
        <f t="array" ref="H157">IF($F157="","",IF("EAPG"&lt;&gt;C157,0,INDEX('EAPG Table'!$I$7:$I$666,MATCH(_xlfn.NUMBERVALUE($F157),_xlfn.NUMBERVALUE('EAPG Table'!$B$7:$B$666),0))))</f>
        <v/>
      </c>
      <c r="I157" s="172" t="str">
        <f>IF($F157="", "", INDEX('EAPG Table'!$D:$D, MATCH(1*$F157, 'EAPG Table'!$B:$B, 0)))</f>
        <v/>
      </c>
      <c r="J157" s="148"/>
      <c r="K157" s="205" t="str">
        <f>IF(""=$F157,"",TRIM(INDEX('EAPG Table'!$F:$F,MATCH(1*$F157,'EAPG Table'!$B:$B,0))))</f>
        <v/>
      </c>
      <c r="L157" s="200"/>
      <c r="M157" s="172" t="str">
        <f t="shared" si="28"/>
        <v/>
      </c>
      <c r="N157" s="172" t="str">
        <f t="shared" si="22"/>
        <v/>
      </c>
      <c r="O157" s="207" t="str">
        <f t="shared" si="29"/>
        <v/>
      </c>
      <c r="P157" s="207" t="str">
        <f>IF(""=$F157,"",IF("00450"=$F157,0&lt;COUNTIFS($H:$H,"&gt;="&amp;$H157,$D:$D,$D157,$F:$F,$F157,$C:$C,"EAPG")-COUNTIFS($H157:$H$520,$H157,$D157:$D$520,$D157,$F157:$F$520,$F157,$C157:$C$520,"EAPG"),FALSE))</f>
        <v/>
      </c>
      <c r="Q157" s="207" t="str">
        <f t="shared" si="23"/>
        <v/>
      </c>
      <c r="R157" s="208" t="str">
        <f t="shared" si="30"/>
        <v/>
      </c>
      <c r="S157" s="172"/>
      <c r="T157" s="215" t="str">
        <f t="shared" si="24"/>
        <v/>
      </c>
      <c r="U157" s="216" t="str">
        <f>IF($F157="","",MAX(0.25,IF(AND("2"=$I157,1&lt;COUNTIF($I:$I,2)),0.5^(COUNTIFS($I:$I,"2",$D:$D,$D157,$H:$H,"&gt;="&amp;$H157)-COUNTIFS($I157:$I$520,"2",$D157:$D$520,$D157,$H157:$H$520,$H157)),1)))</f>
        <v/>
      </c>
      <c r="V157" s="216" t="str">
        <f>IF($F157="","",MAX(0.25,IF(AND("Yes"=$N157,1&lt;COUNTIFS($N:$N,"Yes",$D:$D,$D157,$F:$F,$F157,$C:$C,"EAPG")),0.5^(COUNTIFS($N:$N,"Yes",$H:$H,"&gt;="&amp;$H157,$D:$D,$D157,$F:$F,$F157,$C:$C,"EAPG")-COUNTIFS($N157:$N$520,"Yes",$H157:$H$520,$H157,$D157:$D$520,$D157,$F157:$F$520,$F157,$C157:$C$520,"EAPG")),1)))</f>
        <v/>
      </c>
      <c r="W157" s="210" t="str">
        <f t="shared" si="25"/>
        <v/>
      </c>
      <c r="X157" s="172"/>
      <c r="Y157" s="211" t="str">
        <f t="shared" si="26"/>
        <v/>
      </c>
      <c r="Z157" s="212" t="str">
        <f t="shared" si="31"/>
        <v/>
      </c>
      <c r="AA157" s="213" t="str">
        <f t="shared" si="27"/>
        <v/>
      </c>
    </row>
    <row r="158" spans="2:27" ht="15" x14ac:dyDescent="0.25">
      <c r="B158" s="200">
        <f t="shared" si="32"/>
        <v>138</v>
      </c>
      <c r="C158" s="148"/>
      <c r="D158" s="232"/>
      <c r="E158" s="202"/>
      <c r="F158" s="203"/>
      <c r="G158" s="202" t="str">
        <f t="array" ref="G158">IF($F158="","",INDEX('EAPG Table'!$C$7:$C$666,MATCH(_xlfn.NUMBERVALUE('Interactive EAPG Calculator'!$F158),_xlfn.NUMBERVALUE('EAPG Table'!$B$7:$B$666),0)))</f>
        <v/>
      </c>
      <c r="H158" s="204" t="str">
        <f t="array" ref="H158">IF($F158="","",IF("EAPG"&lt;&gt;C158,0,INDEX('EAPG Table'!$I$7:$I$666,MATCH(_xlfn.NUMBERVALUE($F158),_xlfn.NUMBERVALUE('EAPG Table'!$B$7:$B$666),0))))</f>
        <v/>
      </c>
      <c r="I158" s="172" t="str">
        <f>IF($F158="", "", INDEX('EAPG Table'!$D:$D, MATCH(1*$F158, 'EAPG Table'!$B:$B, 0)))</f>
        <v/>
      </c>
      <c r="J158" s="148"/>
      <c r="K158" s="205" t="str">
        <f>IF(""=$F158,"",TRIM(INDEX('EAPG Table'!$F:$F,MATCH(1*$F158,'EAPG Table'!$B:$B,0))))</f>
        <v/>
      </c>
      <c r="L158" s="200"/>
      <c r="M158" s="172" t="str">
        <f t="shared" si="28"/>
        <v/>
      </c>
      <c r="N158" s="172" t="str">
        <f t="shared" si="22"/>
        <v/>
      </c>
      <c r="O158" s="207" t="str">
        <f t="shared" si="29"/>
        <v/>
      </c>
      <c r="P158" s="207" t="str">
        <f>IF(""=$F158,"",IF("00450"=$F158,0&lt;COUNTIFS($H:$H,"&gt;="&amp;$H158,$D:$D,$D158,$F:$F,$F158,$C:$C,"EAPG")-COUNTIFS($H158:$H$520,$H158,$D158:$D$520,$D158,$F158:$F$520,$F158,$C158:$C$520,"EAPG"),FALSE))</f>
        <v/>
      </c>
      <c r="Q158" s="207" t="str">
        <f t="shared" si="23"/>
        <v/>
      </c>
      <c r="R158" s="208" t="str">
        <f t="shared" si="30"/>
        <v/>
      </c>
      <c r="S158" s="172"/>
      <c r="T158" s="215" t="str">
        <f t="shared" si="24"/>
        <v/>
      </c>
      <c r="U158" s="216" t="str">
        <f>IF($F158="","",MAX(0.25,IF(AND("2"=$I158,1&lt;COUNTIF($I:$I,2)),0.5^(COUNTIFS($I:$I,"2",$D:$D,$D158,$H:$H,"&gt;="&amp;$H158)-COUNTIFS($I158:$I$520,"2",$D158:$D$520,$D158,$H158:$H$520,$H158)),1)))</f>
        <v/>
      </c>
      <c r="V158" s="216" t="str">
        <f>IF($F158="","",MAX(0.25,IF(AND("Yes"=$N158,1&lt;COUNTIFS($N:$N,"Yes",$D:$D,$D158,$F:$F,$F158,$C:$C,"EAPG")),0.5^(COUNTIFS($N:$N,"Yes",$H:$H,"&gt;="&amp;$H158,$D:$D,$D158,$F:$F,$F158,$C:$C,"EAPG")-COUNTIFS($N158:$N$520,"Yes",$H158:$H$520,$H158,$D158:$D$520,$D158,$F158:$F$520,$F158,$C158:$C$520,"EAPG")),1)))</f>
        <v/>
      </c>
      <c r="W158" s="210" t="str">
        <f t="shared" si="25"/>
        <v/>
      </c>
      <c r="X158" s="172"/>
      <c r="Y158" s="211" t="str">
        <f t="shared" si="26"/>
        <v/>
      </c>
      <c r="Z158" s="212" t="str">
        <f t="shared" si="31"/>
        <v/>
      </c>
      <c r="AA158" s="213" t="str">
        <f t="shared" si="27"/>
        <v/>
      </c>
    </row>
    <row r="159" spans="2:27" ht="15" x14ac:dyDescent="0.25">
      <c r="B159" s="200">
        <f t="shared" si="32"/>
        <v>139</v>
      </c>
      <c r="C159" s="148"/>
      <c r="D159" s="232"/>
      <c r="E159" s="202"/>
      <c r="F159" s="203"/>
      <c r="G159" s="202" t="str">
        <f t="array" ref="G159">IF($F159="","",INDEX('EAPG Table'!$C$7:$C$666,MATCH(_xlfn.NUMBERVALUE('Interactive EAPG Calculator'!$F159),_xlfn.NUMBERVALUE('EAPG Table'!$B$7:$B$666),0)))</f>
        <v/>
      </c>
      <c r="H159" s="204" t="str">
        <f t="array" ref="H159">IF($F159="","",IF("EAPG"&lt;&gt;C159,0,INDEX('EAPG Table'!$I$7:$I$666,MATCH(_xlfn.NUMBERVALUE($F159),_xlfn.NUMBERVALUE('EAPG Table'!$B$7:$B$666),0))))</f>
        <v/>
      </c>
      <c r="I159" s="172" t="str">
        <f>IF($F159="", "", INDEX('EAPG Table'!$D:$D, MATCH(1*$F159, 'EAPG Table'!$B:$B, 0)))</f>
        <v/>
      </c>
      <c r="J159" s="148"/>
      <c r="K159" s="205" t="str">
        <f>IF(""=$F159,"",TRIM(INDEX('EAPG Table'!$F:$F,MATCH(1*$F159,'EAPG Table'!$B:$B,0))))</f>
        <v/>
      </c>
      <c r="L159" s="200"/>
      <c r="M159" s="172" t="str">
        <f t="shared" si="28"/>
        <v/>
      </c>
      <c r="N159" s="172" t="str">
        <f t="shared" si="22"/>
        <v/>
      </c>
      <c r="O159" s="207" t="str">
        <f t="shared" si="29"/>
        <v/>
      </c>
      <c r="P159" s="207" t="str">
        <f>IF(""=$F159,"",IF("00450"=$F159,0&lt;COUNTIFS($H:$H,"&gt;="&amp;$H159,$D:$D,$D159,$F:$F,$F159,$C:$C,"EAPG")-COUNTIFS($H159:$H$520,$H159,$D159:$D$520,$D159,$F159:$F$520,$F159,$C159:$C$520,"EAPG"),FALSE))</f>
        <v/>
      </c>
      <c r="Q159" s="207" t="str">
        <f t="shared" si="23"/>
        <v/>
      </c>
      <c r="R159" s="208" t="str">
        <f t="shared" si="30"/>
        <v/>
      </c>
      <c r="S159" s="172"/>
      <c r="T159" s="215" t="str">
        <f t="shared" si="24"/>
        <v/>
      </c>
      <c r="U159" s="216" t="str">
        <f>IF($F159="","",MAX(0.25,IF(AND("2"=$I159,1&lt;COUNTIF($I:$I,2)),0.5^(COUNTIFS($I:$I,"2",$D:$D,$D159,$H:$H,"&gt;="&amp;$H159)-COUNTIFS($I159:$I$520,"2",$D159:$D$520,$D159,$H159:$H$520,$H159)),1)))</f>
        <v/>
      </c>
      <c r="V159" s="216" t="str">
        <f>IF($F159="","",MAX(0.25,IF(AND("Yes"=$N159,1&lt;COUNTIFS($N:$N,"Yes",$D:$D,$D159,$F:$F,$F159,$C:$C,"EAPG")),0.5^(COUNTIFS($N:$N,"Yes",$H:$H,"&gt;="&amp;$H159,$D:$D,$D159,$F:$F,$F159,$C:$C,"EAPG")-COUNTIFS($N159:$N$520,"Yes",$H159:$H$520,$H159,$D159:$D$520,$D159,$F159:$F$520,$F159,$C159:$C$520,"EAPG")),1)))</f>
        <v/>
      </c>
      <c r="W159" s="210" t="str">
        <f t="shared" si="25"/>
        <v/>
      </c>
      <c r="X159" s="172"/>
      <c r="Y159" s="211" t="str">
        <f t="shared" si="26"/>
        <v/>
      </c>
      <c r="Z159" s="212" t="str">
        <f t="shared" si="31"/>
        <v/>
      </c>
      <c r="AA159" s="213" t="str">
        <f t="shared" si="27"/>
        <v/>
      </c>
    </row>
    <row r="160" spans="2:27" ht="15" x14ac:dyDescent="0.25">
      <c r="B160" s="217">
        <f t="shared" si="32"/>
        <v>140</v>
      </c>
      <c r="C160" s="149"/>
      <c r="D160" s="233"/>
      <c r="E160" s="219"/>
      <c r="F160" s="220"/>
      <c r="G160" s="219" t="str">
        <f t="array" ref="G160">IF($F160="","",INDEX('EAPG Table'!$C$7:$C$666,MATCH(_xlfn.NUMBERVALUE('Interactive EAPG Calculator'!$F160),_xlfn.NUMBERVALUE('EAPG Table'!$B$7:$B$666),0)))</f>
        <v/>
      </c>
      <c r="H160" s="221" t="str">
        <f t="array" ref="H160">IF($F160="","",IF("EAPG"&lt;&gt;C160,0,INDEX('EAPG Table'!$I$7:$I$666,MATCH(_xlfn.NUMBERVALUE($F160),_xlfn.NUMBERVALUE('EAPG Table'!$B$7:$B$666),0))))</f>
        <v/>
      </c>
      <c r="I160" s="222" t="str">
        <f>IF($F160="", "", INDEX('EAPG Table'!$D:$D, MATCH(1*$F160, 'EAPG Table'!$B:$B, 0)))</f>
        <v/>
      </c>
      <c r="J160" s="149"/>
      <c r="K160" s="223" t="str">
        <f>IF(""=$F160,"",TRIM(INDEX('EAPG Table'!$F:$F,MATCH(1*$F160,'EAPG Table'!$B:$B,0))))</f>
        <v/>
      </c>
      <c r="L160" s="200"/>
      <c r="M160" s="222" t="str">
        <f t="shared" si="28"/>
        <v/>
      </c>
      <c r="N160" s="222" t="str">
        <f t="shared" si="22"/>
        <v/>
      </c>
      <c r="O160" s="224" t="str">
        <f t="shared" si="29"/>
        <v/>
      </c>
      <c r="P160" s="224" t="str">
        <f>IF(""=$F160,"",IF("00450"=$F160,0&lt;COUNTIFS($H:$H,"&gt;="&amp;$H160,$D:$D,$D160,$F:$F,$F160,$C:$C,"EAPG")-COUNTIFS($H160:$H$520,$H160,$D160:$D$520,$D160,$F160:$F$520,$F160,$C160:$C$520,"EAPG"),FALSE))</f>
        <v/>
      </c>
      <c r="Q160" s="224" t="str">
        <f t="shared" si="23"/>
        <v/>
      </c>
      <c r="R160" s="225" t="str">
        <f t="shared" si="30"/>
        <v/>
      </c>
      <c r="S160" s="172"/>
      <c r="T160" s="226" t="str">
        <f t="shared" si="24"/>
        <v/>
      </c>
      <c r="U160" s="227" t="str">
        <f>IF($F160="","",MAX(0.25,IF(AND("2"=$I160,1&lt;COUNTIF($I:$I,2)),0.5^(COUNTIFS($I:$I,"2",$D:$D,$D160,$H:$H,"&gt;="&amp;$H160)-COUNTIFS($I160:$I$520,"2",$D160:$D$520,$D160,$H160:$H$520,$H160)),1)))</f>
        <v/>
      </c>
      <c r="V160" s="227" t="str">
        <f>IF($F160="","",MAX(0.25,IF(AND("Yes"=$N160,1&lt;COUNTIFS($N:$N,"Yes",$D:$D,$D160,$F:$F,$F160,$C:$C,"EAPG")),0.5^(COUNTIFS($N:$N,"Yes",$H:$H,"&gt;="&amp;$H160,$D:$D,$D160,$F:$F,$F160,$C:$C,"EAPG")-COUNTIFS($N160:$N$520,"Yes",$H160:$H$520,$H160,$D160:$D$520,$D160,$F160:$F$520,$F160,$C160:$C$520,"EAPG")),1)))</f>
        <v/>
      </c>
      <c r="W160" s="228" t="str">
        <f t="shared" si="25"/>
        <v/>
      </c>
      <c r="X160" s="172"/>
      <c r="Y160" s="229" t="str">
        <f t="shared" si="26"/>
        <v/>
      </c>
      <c r="Z160" s="230" t="str">
        <f t="shared" si="31"/>
        <v/>
      </c>
      <c r="AA160" s="231" t="str">
        <f t="shared" si="27"/>
        <v/>
      </c>
    </row>
    <row r="161" spans="2:27" ht="15" x14ac:dyDescent="0.25">
      <c r="B161" s="200">
        <f t="shared" si="32"/>
        <v>141</v>
      </c>
      <c r="C161" s="148"/>
      <c r="D161" s="232"/>
      <c r="E161" s="202"/>
      <c r="F161" s="203"/>
      <c r="G161" s="202" t="str">
        <f t="array" ref="G161">IF($F161="","",INDEX('EAPG Table'!$C$7:$C$666,MATCH(_xlfn.NUMBERVALUE('Interactive EAPG Calculator'!$F161),_xlfn.NUMBERVALUE('EAPG Table'!$B$7:$B$666),0)))</f>
        <v/>
      </c>
      <c r="H161" s="204" t="str">
        <f t="array" ref="H161">IF($F161="","",IF("EAPG"&lt;&gt;C161,0,INDEX('EAPG Table'!$I$7:$I$666,MATCH(_xlfn.NUMBERVALUE($F161),_xlfn.NUMBERVALUE('EAPG Table'!$B$7:$B$666),0))))</f>
        <v/>
      </c>
      <c r="I161" s="172" t="str">
        <f>IF($F161="", "", INDEX('EAPG Table'!$D:$D, MATCH(1*$F161, 'EAPG Table'!$B:$B, 0)))</f>
        <v/>
      </c>
      <c r="J161" s="148"/>
      <c r="K161" s="205" t="str">
        <f>IF(""=$F161,"",TRIM(INDEX('EAPG Table'!$F:$F,MATCH(1*$F161,'EAPG Table'!$B:$B,0))))</f>
        <v/>
      </c>
      <c r="L161" s="200"/>
      <c r="M161" s="172" t="str">
        <f t="shared" si="28"/>
        <v/>
      </c>
      <c r="N161" s="172" t="str">
        <f t="shared" si="22"/>
        <v/>
      </c>
      <c r="O161" s="207" t="str">
        <f t="shared" si="29"/>
        <v/>
      </c>
      <c r="P161" s="207" t="str">
        <f>IF(""=$F161,"",IF("00450"=$F161,0&lt;COUNTIFS($H:$H,"&gt;="&amp;$H161,$D:$D,$D161,$F:$F,$F161,$C:$C,"EAPG")-COUNTIFS($H161:$H$520,$H161,$D161:$D$520,$D161,$F161:$F$520,$F161,$C161:$C$520,"EAPG"),FALSE))</f>
        <v/>
      </c>
      <c r="Q161" s="207" t="str">
        <f t="shared" si="23"/>
        <v/>
      </c>
      <c r="R161" s="208" t="str">
        <f t="shared" si="30"/>
        <v/>
      </c>
      <c r="S161" s="172"/>
      <c r="T161" s="215" t="str">
        <f t="shared" si="24"/>
        <v/>
      </c>
      <c r="U161" s="216" t="str">
        <f>IF($F161="","",MAX(0.25,IF(AND("2"=$I161,1&lt;COUNTIF($I:$I,2)),0.5^(COUNTIFS($I:$I,"2",$D:$D,$D161,$H:$H,"&gt;="&amp;$H161)-COUNTIFS($I161:$I$520,"2",$D161:$D$520,$D161,$H161:$H$520,$H161)),1)))</f>
        <v/>
      </c>
      <c r="V161" s="216" t="str">
        <f>IF($F161="","",MAX(0.25,IF(AND("Yes"=$N161,1&lt;COUNTIFS($N:$N,"Yes",$D:$D,$D161,$F:$F,$F161,$C:$C,"EAPG")),0.5^(COUNTIFS($N:$N,"Yes",$H:$H,"&gt;="&amp;$H161,$D:$D,$D161,$F:$F,$F161,$C:$C,"EAPG")-COUNTIFS($N161:$N$520,"Yes",$H161:$H$520,$H161,$D161:$D$520,$D161,$F161:$F$520,$F161,$C161:$C$520,"EAPG")),1)))</f>
        <v/>
      </c>
      <c r="W161" s="210" t="str">
        <f t="shared" si="25"/>
        <v/>
      </c>
      <c r="X161" s="172"/>
      <c r="Y161" s="211" t="str">
        <f t="shared" si="26"/>
        <v/>
      </c>
      <c r="Z161" s="212" t="str">
        <f t="shared" si="31"/>
        <v/>
      </c>
      <c r="AA161" s="213" t="str">
        <f t="shared" si="27"/>
        <v/>
      </c>
    </row>
    <row r="162" spans="2:27" ht="15" x14ac:dyDescent="0.25">
      <c r="B162" s="200">
        <f t="shared" si="32"/>
        <v>142</v>
      </c>
      <c r="C162" s="148"/>
      <c r="D162" s="232"/>
      <c r="E162" s="202"/>
      <c r="F162" s="203"/>
      <c r="G162" s="202" t="str">
        <f t="array" ref="G162">IF($F162="","",INDEX('EAPG Table'!$C$7:$C$666,MATCH(_xlfn.NUMBERVALUE('Interactive EAPG Calculator'!$F162),_xlfn.NUMBERVALUE('EAPG Table'!$B$7:$B$666),0)))</f>
        <v/>
      </c>
      <c r="H162" s="204" t="str">
        <f t="array" ref="H162">IF($F162="","",IF("EAPG"&lt;&gt;C162,0,INDEX('EAPG Table'!$I$7:$I$666,MATCH(_xlfn.NUMBERVALUE($F162),_xlfn.NUMBERVALUE('EAPG Table'!$B$7:$B$666),0))))</f>
        <v/>
      </c>
      <c r="I162" s="172" t="str">
        <f>IF($F162="", "", INDEX('EAPG Table'!$D:$D, MATCH(1*$F162, 'EAPG Table'!$B:$B, 0)))</f>
        <v/>
      </c>
      <c r="J162" s="148"/>
      <c r="K162" s="205" t="str">
        <f>IF(""=$F162,"",TRIM(INDEX('EAPG Table'!$F:$F,MATCH(1*$F162,'EAPG Table'!$B:$B,0))))</f>
        <v/>
      </c>
      <c r="L162" s="200"/>
      <c r="M162" s="172" t="str">
        <f t="shared" si="28"/>
        <v/>
      </c>
      <c r="N162" s="172" t="str">
        <f t="shared" si="22"/>
        <v/>
      </c>
      <c r="O162" s="207" t="str">
        <f t="shared" si="29"/>
        <v/>
      </c>
      <c r="P162" s="207" t="str">
        <f>IF(""=$F162,"",IF("00450"=$F162,0&lt;COUNTIFS($H:$H,"&gt;="&amp;$H162,$D:$D,$D162,$F:$F,$F162,$C:$C,"EAPG")-COUNTIFS($H162:$H$520,$H162,$D162:$D$520,$D162,$F162:$F$520,$F162,$C162:$C$520,"EAPG"),FALSE))</f>
        <v/>
      </c>
      <c r="Q162" s="207" t="str">
        <f t="shared" si="23"/>
        <v/>
      </c>
      <c r="R162" s="208" t="str">
        <f t="shared" si="30"/>
        <v/>
      </c>
      <c r="S162" s="172"/>
      <c r="T162" s="215" t="str">
        <f t="shared" si="24"/>
        <v/>
      </c>
      <c r="U162" s="216" t="str">
        <f>IF($F162="","",MAX(0.25,IF(AND("2"=$I162,1&lt;COUNTIF($I:$I,2)),0.5^(COUNTIFS($I:$I,"2",$D:$D,$D162,$H:$H,"&gt;="&amp;$H162)-COUNTIFS($I162:$I$520,"2",$D162:$D$520,$D162,$H162:$H$520,$H162)),1)))</f>
        <v/>
      </c>
      <c r="V162" s="216" t="str">
        <f>IF($F162="","",MAX(0.25,IF(AND("Yes"=$N162,1&lt;COUNTIFS($N:$N,"Yes",$D:$D,$D162,$F:$F,$F162,$C:$C,"EAPG")),0.5^(COUNTIFS($N:$N,"Yes",$H:$H,"&gt;="&amp;$H162,$D:$D,$D162,$F:$F,$F162,$C:$C,"EAPG")-COUNTIFS($N162:$N$520,"Yes",$H162:$H$520,$H162,$D162:$D$520,$D162,$F162:$F$520,$F162,$C162:$C$520,"EAPG")),1)))</f>
        <v/>
      </c>
      <c r="W162" s="210" t="str">
        <f t="shared" si="25"/>
        <v/>
      </c>
      <c r="X162" s="172"/>
      <c r="Y162" s="211" t="str">
        <f t="shared" si="26"/>
        <v/>
      </c>
      <c r="Z162" s="212" t="str">
        <f t="shared" si="31"/>
        <v/>
      </c>
      <c r="AA162" s="213" t="str">
        <f t="shared" si="27"/>
        <v/>
      </c>
    </row>
    <row r="163" spans="2:27" ht="15" x14ac:dyDescent="0.25">
      <c r="B163" s="200">
        <f t="shared" si="32"/>
        <v>143</v>
      </c>
      <c r="C163" s="148"/>
      <c r="D163" s="232"/>
      <c r="E163" s="202"/>
      <c r="F163" s="203"/>
      <c r="G163" s="202" t="str">
        <f t="array" ref="G163">IF($F163="","",INDEX('EAPG Table'!$C$7:$C$666,MATCH(_xlfn.NUMBERVALUE('Interactive EAPG Calculator'!$F163),_xlfn.NUMBERVALUE('EAPG Table'!$B$7:$B$666),0)))</f>
        <v/>
      </c>
      <c r="H163" s="204" t="str">
        <f t="array" ref="H163">IF($F163="","",IF("EAPG"&lt;&gt;C163,0,INDEX('EAPG Table'!$I$7:$I$666,MATCH(_xlfn.NUMBERVALUE($F163),_xlfn.NUMBERVALUE('EAPG Table'!$B$7:$B$666),0))))</f>
        <v/>
      </c>
      <c r="I163" s="172" t="str">
        <f>IF($F163="", "", INDEX('EAPG Table'!$D:$D, MATCH(1*$F163, 'EAPG Table'!$B:$B, 0)))</f>
        <v/>
      </c>
      <c r="J163" s="148"/>
      <c r="K163" s="205" t="str">
        <f>IF(""=$F163,"",TRIM(INDEX('EAPG Table'!$F:$F,MATCH(1*$F163,'EAPG Table'!$B:$B,0))))</f>
        <v/>
      </c>
      <c r="L163" s="200"/>
      <c r="M163" s="172" t="str">
        <f t="shared" si="28"/>
        <v/>
      </c>
      <c r="N163" s="172" t="str">
        <f t="shared" si="22"/>
        <v/>
      </c>
      <c r="O163" s="207" t="str">
        <f t="shared" si="29"/>
        <v/>
      </c>
      <c r="P163" s="207" t="str">
        <f>IF(""=$F163,"",IF("00450"=$F163,0&lt;COUNTIFS($H:$H,"&gt;="&amp;$H163,$D:$D,$D163,$F:$F,$F163,$C:$C,"EAPG")-COUNTIFS($H163:$H$520,$H163,$D163:$D$520,$D163,$F163:$F$520,$F163,$C163:$C$520,"EAPG"),FALSE))</f>
        <v/>
      </c>
      <c r="Q163" s="207" t="str">
        <f t="shared" si="23"/>
        <v/>
      </c>
      <c r="R163" s="208" t="str">
        <f t="shared" si="30"/>
        <v/>
      </c>
      <c r="S163" s="172"/>
      <c r="T163" s="215" t="str">
        <f t="shared" si="24"/>
        <v/>
      </c>
      <c r="U163" s="216" t="str">
        <f>IF($F163="","",MAX(0.25,IF(AND("2"=$I163,1&lt;COUNTIF($I:$I,2)),0.5^(COUNTIFS($I:$I,"2",$D:$D,$D163,$H:$H,"&gt;="&amp;$H163)-COUNTIFS($I163:$I$520,"2",$D163:$D$520,$D163,$H163:$H$520,$H163)),1)))</f>
        <v/>
      </c>
      <c r="V163" s="216" t="str">
        <f>IF($F163="","",MAX(0.25,IF(AND("Yes"=$N163,1&lt;COUNTIFS($N:$N,"Yes",$D:$D,$D163,$F:$F,$F163,$C:$C,"EAPG")),0.5^(COUNTIFS($N:$N,"Yes",$H:$H,"&gt;="&amp;$H163,$D:$D,$D163,$F:$F,$F163,$C:$C,"EAPG")-COUNTIFS($N163:$N$520,"Yes",$H163:$H$520,$H163,$D163:$D$520,$D163,$F163:$F$520,$F163,$C163:$C$520,"EAPG")),1)))</f>
        <v/>
      </c>
      <c r="W163" s="210" t="str">
        <f t="shared" si="25"/>
        <v/>
      </c>
      <c r="X163" s="172"/>
      <c r="Y163" s="211" t="str">
        <f t="shared" si="26"/>
        <v/>
      </c>
      <c r="Z163" s="212" t="str">
        <f t="shared" si="31"/>
        <v/>
      </c>
      <c r="AA163" s="213" t="str">
        <f t="shared" si="27"/>
        <v/>
      </c>
    </row>
    <row r="164" spans="2:27" ht="15" x14ac:dyDescent="0.25">
      <c r="B164" s="200">
        <f t="shared" si="32"/>
        <v>144</v>
      </c>
      <c r="C164" s="148"/>
      <c r="D164" s="232"/>
      <c r="E164" s="202"/>
      <c r="F164" s="203"/>
      <c r="G164" s="202" t="str">
        <f t="array" ref="G164">IF($F164="","",INDEX('EAPG Table'!$C$7:$C$666,MATCH(_xlfn.NUMBERVALUE('Interactive EAPG Calculator'!$F164),_xlfn.NUMBERVALUE('EAPG Table'!$B$7:$B$666),0)))</f>
        <v/>
      </c>
      <c r="H164" s="204" t="str">
        <f t="array" ref="H164">IF($F164="","",IF("EAPG"&lt;&gt;C164,0,INDEX('EAPG Table'!$I$7:$I$666,MATCH(_xlfn.NUMBERVALUE($F164),_xlfn.NUMBERVALUE('EAPG Table'!$B$7:$B$666),0))))</f>
        <v/>
      </c>
      <c r="I164" s="172" t="str">
        <f>IF($F164="", "", INDEX('EAPG Table'!$D:$D, MATCH(1*$F164, 'EAPG Table'!$B:$B, 0)))</f>
        <v/>
      </c>
      <c r="J164" s="148"/>
      <c r="K164" s="205" t="str">
        <f>IF(""=$F164,"",TRIM(INDEX('EAPG Table'!$F:$F,MATCH(1*$F164,'EAPG Table'!$B:$B,0))))</f>
        <v/>
      </c>
      <c r="L164" s="200"/>
      <c r="M164" s="172" t="str">
        <f t="shared" si="28"/>
        <v/>
      </c>
      <c r="N164" s="172" t="str">
        <f t="shared" si="22"/>
        <v/>
      </c>
      <c r="O164" s="207" t="str">
        <f t="shared" si="29"/>
        <v/>
      </c>
      <c r="P164" s="207" t="str">
        <f>IF(""=$F164,"",IF("00450"=$F164,0&lt;COUNTIFS($H:$H,"&gt;="&amp;$H164,$D:$D,$D164,$F:$F,$F164,$C:$C,"EAPG")-COUNTIFS($H164:$H$520,$H164,$D164:$D$520,$D164,$F164:$F$520,$F164,$C164:$C$520,"EAPG"),FALSE))</f>
        <v/>
      </c>
      <c r="Q164" s="207" t="str">
        <f t="shared" si="23"/>
        <v/>
      </c>
      <c r="R164" s="208" t="str">
        <f t="shared" si="30"/>
        <v/>
      </c>
      <c r="S164" s="172"/>
      <c r="T164" s="215" t="str">
        <f t="shared" si="24"/>
        <v/>
      </c>
      <c r="U164" s="216" t="str">
        <f>IF($F164="","",MAX(0.25,IF(AND("2"=$I164,1&lt;COUNTIF($I:$I,2)),0.5^(COUNTIFS($I:$I,"2",$D:$D,$D164,$H:$H,"&gt;="&amp;$H164)-COUNTIFS($I164:$I$520,"2",$D164:$D$520,$D164,$H164:$H$520,$H164)),1)))</f>
        <v/>
      </c>
      <c r="V164" s="216" t="str">
        <f>IF($F164="","",MAX(0.25,IF(AND("Yes"=$N164,1&lt;COUNTIFS($N:$N,"Yes",$D:$D,$D164,$F:$F,$F164,$C:$C,"EAPG")),0.5^(COUNTIFS($N:$N,"Yes",$H:$H,"&gt;="&amp;$H164,$D:$D,$D164,$F:$F,$F164,$C:$C,"EAPG")-COUNTIFS($N164:$N$520,"Yes",$H164:$H$520,$H164,$D164:$D$520,$D164,$F164:$F$520,$F164,$C164:$C$520,"EAPG")),1)))</f>
        <v/>
      </c>
      <c r="W164" s="210" t="str">
        <f t="shared" si="25"/>
        <v/>
      </c>
      <c r="X164" s="172"/>
      <c r="Y164" s="211" t="str">
        <f t="shared" si="26"/>
        <v/>
      </c>
      <c r="Z164" s="212" t="str">
        <f t="shared" si="31"/>
        <v/>
      </c>
      <c r="AA164" s="213" t="str">
        <f t="shared" si="27"/>
        <v/>
      </c>
    </row>
    <row r="165" spans="2:27" ht="15" x14ac:dyDescent="0.25">
      <c r="B165" s="217">
        <f t="shared" si="32"/>
        <v>145</v>
      </c>
      <c r="C165" s="149"/>
      <c r="D165" s="233"/>
      <c r="E165" s="219"/>
      <c r="F165" s="220"/>
      <c r="G165" s="219" t="str">
        <f t="array" ref="G165">IF($F165="","",INDEX('EAPG Table'!$C$7:$C$666,MATCH(_xlfn.NUMBERVALUE('Interactive EAPG Calculator'!$F165),_xlfn.NUMBERVALUE('EAPG Table'!$B$7:$B$666),0)))</f>
        <v/>
      </c>
      <c r="H165" s="221" t="str">
        <f t="array" ref="H165">IF($F165="","",IF("EAPG"&lt;&gt;C165,0,INDEX('EAPG Table'!$I$7:$I$666,MATCH(_xlfn.NUMBERVALUE($F165),_xlfn.NUMBERVALUE('EAPG Table'!$B$7:$B$666),0))))</f>
        <v/>
      </c>
      <c r="I165" s="222" t="str">
        <f>IF($F165="", "", INDEX('EAPG Table'!$D:$D, MATCH(1*$F165, 'EAPG Table'!$B:$B, 0)))</f>
        <v/>
      </c>
      <c r="J165" s="149"/>
      <c r="K165" s="223" t="str">
        <f>IF(""=$F165,"",TRIM(INDEX('EAPG Table'!$F:$F,MATCH(1*$F165,'EAPG Table'!$B:$B,0))))</f>
        <v/>
      </c>
      <c r="L165" s="200"/>
      <c r="M165" s="222" t="str">
        <f t="shared" si="28"/>
        <v/>
      </c>
      <c r="N165" s="222" t="str">
        <f t="shared" si="22"/>
        <v/>
      </c>
      <c r="O165" s="224" t="str">
        <f t="shared" si="29"/>
        <v/>
      </c>
      <c r="P165" s="224" t="str">
        <f>IF(""=$F165,"",IF("00450"=$F165,0&lt;COUNTIFS($H:$H,"&gt;="&amp;$H165,$D:$D,$D165,$F:$F,$F165,$C:$C,"EAPG")-COUNTIFS($H165:$H$520,$H165,$D165:$D$520,$D165,$F165:$F$520,$F165,$C165:$C$520,"EAPG"),FALSE))</f>
        <v/>
      </c>
      <c r="Q165" s="224" t="str">
        <f t="shared" si="23"/>
        <v/>
      </c>
      <c r="R165" s="225" t="str">
        <f t="shared" si="30"/>
        <v/>
      </c>
      <c r="S165" s="172"/>
      <c r="T165" s="226" t="str">
        <f t="shared" si="24"/>
        <v/>
      </c>
      <c r="U165" s="227" t="str">
        <f>IF($F165="","",MAX(0.25,IF(AND("2"=$I165,1&lt;COUNTIF($I:$I,2)),0.5^(COUNTIFS($I:$I,"2",$D:$D,$D165,$H:$H,"&gt;="&amp;$H165)-COUNTIFS($I165:$I$520,"2",$D165:$D$520,$D165,$H165:$H$520,$H165)),1)))</f>
        <v/>
      </c>
      <c r="V165" s="227" t="str">
        <f>IF($F165="","",MAX(0.25,IF(AND("Yes"=$N165,1&lt;COUNTIFS($N:$N,"Yes",$D:$D,$D165,$F:$F,$F165,$C:$C,"EAPG")),0.5^(COUNTIFS($N:$N,"Yes",$H:$H,"&gt;="&amp;$H165,$D:$D,$D165,$F:$F,$F165,$C:$C,"EAPG")-COUNTIFS($N165:$N$520,"Yes",$H165:$H$520,$H165,$D165:$D$520,$D165,$F165:$F$520,$F165,$C165:$C$520,"EAPG")),1)))</f>
        <v/>
      </c>
      <c r="W165" s="228" t="str">
        <f t="shared" si="25"/>
        <v/>
      </c>
      <c r="X165" s="172"/>
      <c r="Y165" s="229" t="str">
        <f t="shared" si="26"/>
        <v/>
      </c>
      <c r="Z165" s="230" t="str">
        <f t="shared" si="31"/>
        <v/>
      </c>
      <c r="AA165" s="231" t="str">
        <f t="shared" si="27"/>
        <v/>
      </c>
    </row>
    <row r="166" spans="2:27" ht="15" x14ac:dyDescent="0.25">
      <c r="B166" s="200">
        <f t="shared" si="32"/>
        <v>146</v>
      </c>
      <c r="C166" s="148"/>
      <c r="D166" s="232"/>
      <c r="E166" s="202"/>
      <c r="F166" s="203"/>
      <c r="G166" s="202" t="str">
        <f t="array" ref="G166">IF($F166="","",INDEX('EAPG Table'!$C$7:$C$666,MATCH(_xlfn.NUMBERVALUE('Interactive EAPG Calculator'!$F166),_xlfn.NUMBERVALUE('EAPG Table'!$B$7:$B$666),0)))</f>
        <v/>
      </c>
      <c r="H166" s="204" t="str">
        <f t="array" ref="H166">IF($F166="","",IF("EAPG"&lt;&gt;C166,0,INDEX('EAPG Table'!$I$7:$I$666,MATCH(_xlfn.NUMBERVALUE($F166),_xlfn.NUMBERVALUE('EAPG Table'!$B$7:$B$666),0))))</f>
        <v/>
      </c>
      <c r="I166" s="172" t="str">
        <f>IF($F166="", "", INDEX('EAPG Table'!$D:$D, MATCH(1*$F166, 'EAPG Table'!$B:$B, 0)))</f>
        <v/>
      </c>
      <c r="J166" s="148"/>
      <c r="K166" s="205" t="str">
        <f>IF(""=$F166,"",TRIM(INDEX('EAPG Table'!$F:$F,MATCH(1*$F166,'EAPG Table'!$B:$B,0))))</f>
        <v/>
      </c>
      <c r="L166" s="200"/>
      <c r="M166" s="172" t="str">
        <f t="shared" si="28"/>
        <v/>
      </c>
      <c r="N166" s="172" t="str">
        <f t="shared" si="22"/>
        <v/>
      </c>
      <c r="O166" s="207" t="str">
        <f t="shared" si="29"/>
        <v/>
      </c>
      <c r="P166" s="207" t="str">
        <f>IF(""=$F166,"",IF("00450"=$F166,0&lt;COUNTIFS($H:$H,"&gt;="&amp;$H166,$D:$D,$D166,$F:$F,$F166,$C:$C,"EAPG")-COUNTIFS($H166:$H$520,$H166,$D166:$D$520,$D166,$F166:$F$520,$F166,$C166:$C$520,"EAPG"),FALSE))</f>
        <v/>
      </c>
      <c r="Q166" s="207" t="str">
        <f t="shared" si="23"/>
        <v/>
      </c>
      <c r="R166" s="208" t="str">
        <f t="shared" si="30"/>
        <v/>
      </c>
      <c r="S166" s="172"/>
      <c r="T166" s="215" t="str">
        <f t="shared" si="24"/>
        <v/>
      </c>
      <c r="U166" s="216" t="str">
        <f>IF($F166="","",MAX(0.25,IF(AND("2"=$I166,1&lt;COUNTIF($I:$I,2)),0.5^(COUNTIFS($I:$I,"2",$D:$D,$D166,$H:$H,"&gt;="&amp;$H166)-COUNTIFS($I166:$I$520,"2",$D166:$D$520,$D166,$H166:$H$520,$H166)),1)))</f>
        <v/>
      </c>
      <c r="V166" s="216" t="str">
        <f>IF($F166="","",MAX(0.25,IF(AND("Yes"=$N166,1&lt;COUNTIFS($N:$N,"Yes",$D:$D,$D166,$F:$F,$F166,$C:$C,"EAPG")),0.5^(COUNTIFS($N:$N,"Yes",$H:$H,"&gt;="&amp;$H166,$D:$D,$D166,$F:$F,$F166,$C:$C,"EAPG")-COUNTIFS($N166:$N$520,"Yes",$H166:$H$520,$H166,$D166:$D$520,$D166,$F166:$F$520,$F166,$C166:$C$520,"EAPG")),1)))</f>
        <v/>
      </c>
      <c r="W166" s="210" t="str">
        <f t="shared" si="25"/>
        <v/>
      </c>
      <c r="X166" s="172"/>
      <c r="Y166" s="211" t="str">
        <f t="shared" si="26"/>
        <v/>
      </c>
      <c r="Z166" s="212" t="str">
        <f t="shared" si="31"/>
        <v/>
      </c>
      <c r="AA166" s="213" t="str">
        <f t="shared" si="27"/>
        <v/>
      </c>
    </row>
    <row r="167" spans="2:27" ht="15" x14ac:dyDescent="0.25">
      <c r="B167" s="200">
        <f t="shared" si="32"/>
        <v>147</v>
      </c>
      <c r="C167" s="148"/>
      <c r="D167" s="232"/>
      <c r="E167" s="202"/>
      <c r="F167" s="203"/>
      <c r="G167" s="202" t="str">
        <f t="array" ref="G167">IF($F167="","",INDEX('EAPG Table'!$C$7:$C$666,MATCH(_xlfn.NUMBERVALUE('Interactive EAPG Calculator'!$F167),_xlfn.NUMBERVALUE('EAPG Table'!$B$7:$B$666),0)))</f>
        <v/>
      </c>
      <c r="H167" s="204" t="str">
        <f t="array" ref="H167">IF($F167="","",IF("EAPG"&lt;&gt;C167,0,INDEX('EAPG Table'!$I$7:$I$666,MATCH(_xlfn.NUMBERVALUE($F167),_xlfn.NUMBERVALUE('EAPG Table'!$B$7:$B$666),0))))</f>
        <v/>
      </c>
      <c r="I167" s="172" t="str">
        <f>IF($F167="", "", INDEX('EAPG Table'!$D:$D, MATCH(1*$F167, 'EAPG Table'!$B:$B, 0)))</f>
        <v/>
      </c>
      <c r="J167" s="148"/>
      <c r="K167" s="205" t="str">
        <f>IF(""=$F167,"",TRIM(INDEX('EAPG Table'!$F:$F,MATCH(1*$F167,'EAPG Table'!$B:$B,0))))</f>
        <v/>
      </c>
      <c r="L167" s="200"/>
      <c r="M167" s="172" t="str">
        <f t="shared" si="28"/>
        <v/>
      </c>
      <c r="N167" s="172" t="str">
        <f t="shared" si="22"/>
        <v/>
      </c>
      <c r="O167" s="207" t="str">
        <f t="shared" si="29"/>
        <v/>
      </c>
      <c r="P167" s="207" t="str">
        <f>IF(""=$F167,"",IF("00450"=$F167,0&lt;COUNTIFS($H:$H,"&gt;="&amp;$H167,$D:$D,$D167,$F:$F,$F167,$C:$C,"EAPG")-COUNTIFS($H167:$H$520,$H167,$D167:$D$520,$D167,$F167:$F$520,$F167,$C167:$C$520,"EAPG"),FALSE))</f>
        <v/>
      </c>
      <c r="Q167" s="207" t="str">
        <f t="shared" si="23"/>
        <v/>
      </c>
      <c r="R167" s="208" t="str">
        <f t="shared" si="30"/>
        <v/>
      </c>
      <c r="S167" s="172"/>
      <c r="T167" s="215" t="str">
        <f t="shared" si="24"/>
        <v/>
      </c>
      <c r="U167" s="216" t="str">
        <f>IF($F167="","",MAX(0.25,IF(AND("2"=$I167,1&lt;COUNTIF($I:$I,2)),0.5^(COUNTIFS($I:$I,"2",$D:$D,$D167,$H:$H,"&gt;="&amp;$H167)-COUNTIFS($I167:$I$520,"2",$D167:$D$520,$D167,$H167:$H$520,$H167)),1)))</f>
        <v/>
      </c>
      <c r="V167" s="216" t="str">
        <f>IF($F167="","",MAX(0.25,IF(AND("Yes"=$N167,1&lt;COUNTIFS($N:$N,"Yes",$D:$D,$D167,$F:$F,$F167,$C:$C,"EAPG")),0.5^(COUNTIFS($N:$N,"Yes",$H:$H,"&gt;="&amp;$H167,$D:$D,$D167,$F:$F,$F167,$C:$C,"EAPG")-COUNTIFS($N167:$N$520,"Yes",$H167:$H$520,$H167,$D167:$D$520,$D167,$F167:$F$520,$F167,$C167:$C$520,"EAPG")),1)))</f>
        <v/>
      </c>
      <c r="W167" s="210" t="str">
        <f t="shared" si="25"/>
        <v/>
      </c>
      <c r="X167" s="172"/>
      <c r="Y167" s="211" t="str">
        <f t="shared" si="26"/>
        <v/>
      </c>
      <c r="Z167" s="212" t="str">
        <f t="shared" si="31"/>
        <v/>
      </c>
      <c r="AA167" s="213" t="str">
        <f t="shared" si="27"/>
        <v/>
      </c>
    </row>
    <row r="168" spans="2:27" ht="15" x14ac:dyDescent="0.25">
      <c r="B168" s="200">
        <f t="shared" si="32"/>
        <v>148</v>
      </c>
      <c r="C168" s="148"/>
      <c r="D168" s="232"/>
      <c r="E168" s="202"/>
      <c r="F168" s="203"/>
      <c r="G168" s="202" t="str">
        <f t="array" ref="G168">IF($F168="","",INDEX('EAPG Table'!$C$7:$C$666,MATCH(_xlfn.NUMBERVALUE('Interactive EAPG Calculator'!$F168),_xlfn.NUMBERVALUE('EAPG Table'!$B$7:$B$666),0)))</f>
        <v/>
      </c>
      <c r="H168" s="204" t="str">
        <f t="array" ref="H168">IF($F168="","",IF("EAPG"&lt;&gt;C168,0,INDEX('EAPG Table'!$I$7:$I$666,MATCH(_xlfn.NUMBERVALUE($F168),_xlfn.NUMBERVALUE('EAPG Table'!$B$7:$B$666),0))))</f>
        <v/>
      </c>
      <c r="I168" s="172" t="str">
        <f>IF($F168="", "", INDEX('EAPG Table'!$D:$D, MATCH(1*$F168, 'EAPG Table'!$B:$B, 0)))</f>
        <v/>
      </c>
      <c r="J168" s="148"/>
      <c r="K168" s="205" t="str">
        <f>IF(""=$F168,"",TRIM(INDEX('EAPG Table'!$F:$F,MATCH(1*$F168,'EAPG Table'!$B:$B,0))))</f>
        <v/>
      </c>
      <c r="L168" s="200"/>
      <c r="M168" s="172" t="str">
        <f t="shared" si="28"/>
        <v/>
      </c>
      <c r="N168" s="172" t="str">
        <f t="shared" si="22"/>
        <v/>
      </c>
      <c r="O168" s="207" t="str">
        <f t="shared" si="29"/>
        <v/>
      </c>
      <c r="P168" s="207" t="str">
        <f>IF(""=$F168,"",IF("00450"=$F168,0&lt;COUNTIFS($H:$H,"&gt;="&amp;$H168,$D:$D,$D168,$F:$F,$F168,$C:$C,"EAPG")-COUNTIFS($H168:$H$520,$H168,$D168:$D$520,$D168,$F168:$F$520,$F168,$C168:$C$520,"EAPG"),FALSE))</f>
        <v/>
      </c>
      <c r="Q168" s="207" t="str">
        <f t="shared" si="23"/>
        <v/>
      </c>
      <c r="R168" s="208" t="str">
        <f t="shared" si="30"/>
        <v/>
      </c>
      <c r="S168" s="172"/>
      <c r="T168" s="215" t="str">
        <f t="shared" si="24"/>
        <v/>
      </c>
      <c r="U168" s="216" t="str">
        <f>IF($F168="","",MAX(0.25,IF(AND("2"=$I168,1&lt;COUNTIF($I:$I,2)),0.5^(COUNTIFS($I:$I,"2",$D:$D,$D168,$H:$H,"&gt;="&amp;$H168)-COUNTIFS($I168:$I$520,"2",$D168:$D$520,$D168,$H168:$H$520,$H168)),1)))</f>
        <v/>
      </c>
      <c r="V168" s="216" t="str">
        <f>IF($F168="","",MAX(0.25,IF(AND("Yes"=$N168,1&lt;COUNTIFS($N:$N,"Yes",$D:$D,$D168,$F:$F,$F168,$C:$C,"EAPG")),0.5^(COUNTIFS($N:$N,"Yes",$H:$H,"&gt;="&amp;$H168,$D:$D,$D168,$F:$F,$F168,$C:$C,"EAPG")-COUNTIFS($N168:$N$520,"Yes",$H168:$H$520,$H168,$D168:$D$520,$D168,$F168:$F$520,$F168,$C168:$C$520,"EAPG")),1)))</f>
        <v/>
      </c>
      <c r="W168" s="210" t="str">
        <f t="shared" si="25"/>
        <v/>
      </c>
      <c r="X168" s="172"/>
      <c r="Y168" s="211" t="str">
        <f t="shared" si="26"/>
        <v/>
      </c>
      <c r="Z168" s="212" t="str">
        <f t="shared" si="31"/>
        <v/>
      </c>
      <c r="AA168" s="213" t="str">
        <f t="shared" si="27"/>
        <v/>
      </c>
    </row>
    <row r="169" spans="2:27" ht="15" x14ac:dyDescent="0.25">
      <c r="B169" s="200">
        <f t="shared" si="32"/>
        <v>149</v>
      </c>
      <c r="C169" s="148"/>
      <c r="D169" s="232"/>
      <c r="E169" s="202"/>
      <c r="F169" s="203"/>
      <c r="G169" s="202" t="str">
        <f t="array" ref="G169">IF($F169="","",INDEX('EAPG Table'!$C$7:$C$666,MATCH(_xlfn.NUMBERVALUE('Interactive EAPG Calculator'!$F169),_xlfn.NUMBERVALUE('EAPG Table'!$B$7:$B$666),0)))</f>
        <v/>
      </c>
      <c r="H169" s="204" t="str">
        <f t="array" ref="H169">IF($F169="","",IF("EAPG"&lt;&gt;C169,0,INDEX('EAPG Table'!$I$7:$I$666,MATCH(_xlfn.NUMBERVALUE($F169),_xlfn.NUMBERVALUE('EAPG Table'!$B$7:$B$666),0))))</f>
        <v/>
      </c>
      <c r="I169" s="172" t="str">
        <f>IF($F169="", "", INDEX('EAPG Table'!$D:$D, MATCH(1*$F169, 'EAPG Table'!$B:$B, 0)))</f>
        <v/>
      </c>
      <c r="J169" s="148"/>
      <c r="K169" s="205" t="str">
        <f>IF(""=$F169,"",TRIM(INDEX('EAPG Table'!$F:$F,MATCH(1*$F169,'EAPG Table'!$B:$B,0))))</f>
        <v/>
      </c>
      <c r="L169" s="200"/>
      <c r="M169" s="172" t="str">
        <f t="shared" si="28"/>
        <v/>
      </c>
      <c r="N169" s="172" t="str">
        <f t="shared" si="22"/>
        <v/>
      </c>
      <c r="O169" s="207" t="str">
        <f t="shared" si="29"/>
        <v/>
      </c>
      <c r="P169" s="207" t="str">
        <f>IF(""=$F169,"",IF("00450"=$F169,0&lt;COUNTIFS($H:$H,"&gt;="&amp;$H169,$D:$D,$D169,$F:$F,$F169,$C:$C,"EAPG")-COUNTIFS($H169:$H$520,$H169,$D169:$D$520,$D169,$F169:$F$520,$F169,$C169:$C$520,"EAPG"),FALSE))</f>
        <v/>
      </c>
      <c r="Q169" s="207" t="str">
        <f t="shared" si="23"/>
        <v/>
      </c>
      <c r="R169" s="208" t="str">
        <f t="shared" si="30"/>
        <v/>
      </c>
      <c r="S169" s="172"/>
      <c r="T169" s="215" t="str">
        <f t="shared" si="24"/>
        <v/>
      </c>
      <c r="U169" s="216" t="str">
        <f>IF($F169="","",MAX(0.25,IF(AND("2"=$I169,1&lt;COUNTIF($I:$I,2)),0.5^(COUNTIFS($I:$I,"2",$D:$D,$D169,$H:$H,"&gt;="&amp;$H169)-COUNTIFS($I169:$I$520,"2",$D169:$D$520,$D169,$H169:$H$520,$H169)),1)))</f>
        <v/>
      </c>
      <c r="V169" s="216" t="str">
        <f>IF($F169="","",MAX(0.25,IF(AND("Yes"=$N169,1&lt;COUNTIFS($N:$N,"Yes",$D:$D,$D169,$F:$F,$F169,$C:$C,"EAPG")),0.5^(COUNTIFS($N:$N,"Yes",$H:$H,"&gt;="&amp;$H169,$D:$D,$D169,$F:$F,$F169,$C:$C,"EAPG")-COUNTIFS($N169:$N$520,"Yes",$H169:$H$520,$H169,$D169:$D$520,$D169,$F169:$F$520,$F169,$C169:$C$520,"EAPG")),1)))</f>
        <v/>
      </c>
      <c r="W169" s="210" t="str">
        <f t="shared" si="25"/>
        <v/>
      </c>
      <c r="X169" s="172"/>
      <c r="Y169" s="211" t="str">
        <f t="shared" si="26"/>
        <v/>
      </c>
      <c r="Z169" s="212" t="str">
        <f t="shared" si="31"/>
        <v/>
      </c>
      <c r="AA169" s="213" t="str">
        <f t="shared" si="27"/>
        <v/>
      </c>
    </row>
    <row r="170" spans="2:27" ht="15" x14ac:dyDescent="0.25">
      <c r="B170" s="217">
        <f t="shared" si="32"/>
        <v>150</v>
      </c>
      <c r="C170" s="149"/>
      <c r="D170" s="233"/>
      <c r="E170" s="219"/>
      <c r="F170" s="220"/>
      <c r="G170" s="219" t="str">
        <f t="array" ref="G170">IF($F170="","",INDEX('EAPG Table'!$C$7:$C$666,MATCH(_xlfn.NUMBERVALUE('Interactive EAPG Calculator'!$F170),_xlfn.NUMBERVALUE('EAPG Table'!$B$7:$B$666),0)))</f>
        <v/>
      </c>
      <c r="H170" s="221" t="str">
        <f t="array" ref="H170">IF($F170="","",IF("EAPG"&lt;&gt;C170,0,INDEX('EAPG Table'!$I$7:$I$666,MATCH(_xlfn.NUMBERVALUE($F170),_xlfn.NUMBERVALUE('EAPG Table'!$B$7:$B$666),0))))</f>
        <v/>
      </c>
      <c r="I170" s="222" t="str">
        <f>IF($F170="", "", INDEX('EAPG Table'!$D:$D, MATCH(1*$F170, 'EAPG Table'!$B:$B, 0)))</f>
        <v/>
      </c>
      <c r="J170" s="149"/>
      <c r="K170" s="223" t="str">
        <f>IF(""=$F170,"",TRIM(INDEX('EAPG Table'!$F:$F,MATCH(1*$F170,'EAPG Table'!$B:$B,0))))</f>
        <v/>
      </c>
      <c r="L170" s="200"/>
      <c r="M170" s="222" t="str">
        <f t="shared" si="28"/>
        <v/>
      </c>
      <c r="N170" s="222" t="str">
        <f t="shared" si="22"/>
        <v/>
      </c>
      <c r="O170" s="224" t="str">
        <f t="shared" si="29"/>
        <v/>
      </c>
      <c r="P170" s="224" t="str">
        <f>IF(""=$F170,"",IF("00450"=$F170,0&lt;COUNTIFS($H:$H,"&gt;="&amp;$H170,$D:$D,$D170,$F:$F,$F170,$C:$C,"EAPG")-COUNTIFS($H170:$H$520,$H170,$D170:$D$520,$D170,$F170:$F$520,$F170,$C170:$C$520,"EAPG"),FALSE))</f>
        <v/>
      </c>
      <c r="Q170" s="224" t="str">
        <f t="shared" si="23"/>
        <v/>
      </c>
      <c r="R170" s="225" t="str">
        <f t="shared" si="30"/>
        <v/>
      </c>
      <c r="S170" s="172"/>
      <c r="T170" s="226" t="str">
        <f t="shared" si="24"/>
        <v/>
      </c>
      <c r="U170" s="227" t="str">
        <f>IF($F170="","",MAX(0.25,IF(AND("2"=$I170,1&lt;COUNTIF($I:$I,2)),0.5^(COUNTIFS($I:$I,"2",$D:$D,$D170,$H:$H,"&gt;="&amp;$H170)-COUNTIFS($I170:$I$520,"2",$D170:$D$520,$D170,$H170:$H$520,$H170)),1)))</f>
        <v/>
      </c>
      <c r="V170" s="227" t="str">
        <f>IF($F170="","",MAX(0.25,IF(AND("Yes"=$N170,1&lt;COUNTIFS($N:$N,"Yes",$D:$D,$D170,$F:$F,$F170,$C:$C,"EAPG")),0.5^(COUNTIFS($N:$N,"Yes",$H:$H,"&gt;="&amp;$H170,$D:$D,$D170,$F:$F,$F170,$C:$C,"EAPG")-COUNTIFS($N170:$N$520,"Yes",$H170:$H$520,$H170,$D170:$D$520,$D170,$F170:$F$520,$F170,$C170:$C$520,"EAPG")),1)))</f>
        <v/>
      </c>
      <c r="W170" s="228" t="str">
        <f t="shared" si="25"/>
        <v/>
      </c>
      <c r="X170" s="172"/>
      <c r="Y170" s="229" t="str">
        <f t="shared" si="26"/>
        <v/>
      </c>
      <c r="Z170" s="230" t="str">
        <f t="shared" si="31"/>
        <v/>
      </c>
      <c r="AA170" s="231" t="str">
        <f t="shared" si="27"/>
        <v/>
      </c>
    </row>
    <row r="171" spans="2:27" ht="15" x14ac:dyDescent="0.25">
      <c r="B171" s="200">
        <f t="shared" si="32"/>
        <v>151</v>
      </c>
      <c r="C171" s="148"/>
      <c r="D171" s="232"/>
      <c r="E171" s="202"/>
      <c r="F171" s="203"/>
      <c r="G171" s="202" t="str">
        <f t="array" ref="G171">IF($F171="","",INDEX('EAPG Table'!$C$7:$C$666,MATCH(_xlfn.NUMBERVALUE('Interactive EAPG Calculator'!$F171),_xlfn.NUMBERVALUE('EAPG Table'!$B$7:$B$666),0)))</f>
        <v/>
      </c>
      <c r="H171" s="204" t="str">
        <f t="array" ref="H171">IF($F171="","",IF("EAPG"&lt;&gt;C171,0,INDEX('EAPG Table'!$I$7:$I$666,MATCH(_xlfn.NUMBERVALUE($F171),_xlfn.NUMBERVALUE('EAPG Table'!$B$7:$B$666),0))))</f>
        <v/>
      </c>
      <c r="I171" s="172" t="str">
        <f>IF($F171="", "", INDEX('EAPG Table'!$D:$D, MATCH(1*$F171, 'EAPG Table'!$B:$B, 0)))</f>
        <v/>
      </c>
      <c r="J171" s="148"/>
      <c r="K171" s="205" t="str">
        <f>IF(""=$F171,"",TRIM(INDEX('EAPG Table'!$F:$F,MATCH(1*$F171,'EAPG Table'!$B:$B,0))))</f>
        <v/>
      </c>
      <c r="L171" s="200"/>
      <c r="M171" s="172" t="str">
        <f t="shared" si="28"/>
        <v/>
      </c>
      <c r="N171" s="172" t="str">
        <f t="shared" si="22"/>
        <v/>
      </c>
      <c r="O171" s="207" t="str">
        <f t="shared" si="29"/>
        <v/>
      </c>
      <c r="P171" s="207" t="str">
        <f>IF(""=$F171,"",IF("00450"=$F171,0&lt;COUNTIFS($H:$H,"&gt;="&amp;$H171,$D:$D,$D171,$F:$F,$F171,$C:$C,"EAPG")-COUNTIFS($H171:$H$520,$H171,$D171:$D$520,$D171,$F171:$F$520,$F171,$C171:$C$520,"EAPG"),FALSE))</f>
        <v/>
      </c>
      <c r="Q171" s="207" t="str">
        <f t="shared" si="23"/>
        <v/>
      </c>
      <c r="R171" s="208" t="str">
        <f t="shared" si="30"/>
        <v/>
      </c>
      <c r="S171" s="172"/>
      <c r="T171" s="215" t="str">
        <f t="shared" si="24"/>
        <v/>
      </c>
      <c r="U171" s="216" t="str">
        <f>IF($F171="","",MAX(0.25,IF(AND("2"=$I171,1&lt;COUNTIF($I:$I,2)),0.5^(COUNTIFS($I:$I,"2",$D:$D,$D171,$H:$H,"&gt;="&amp;$H171)-COUNTIFS($I171:$I$520,"2",$D171:$D$520,$D171,$H171:$H$520,$H171)),1)))</f>
        <v/>
      </c>
      <c r="V171" s="216" t="str">
        <f>IF($F171="","",MAX(0.25,IF(AND("Yes"=$N171,1&lt;COUNTIFS($N:$N,"Yes",$D:$D,$D171,$F:$F,$F171,$C:$C,"EAPG")),0.5^(COUNTIFS($N:$N,"Yes",$H:$H,"&gt;="&amp;$H171,$D:$D,$D171,$F:$F,$F171,$C:$C,"EAPG")-COUNTIFS($N171:$N$520,"Yes",$H171:$H$520,$H171,$D171:$D$520,$D171,$F171:$F$520,$F171,$C171:$C$520,"EAPG")),1)))</f>
        <v/>
      </c>
      <c r="W171" s="210" t="str">
        <f t="shared" si="25"/>
        <v/>
      </c>
      <c r="X171" s="172"/>
      <c r="Y171" s="211" t="str">
        <f t="shared" si="26"/>
        <v/>
      </c>
      <c r="Z171" s="212" t="str">
        <f t="shared" si="31"/>
        <v/>
      </c>
      <c r="AA171" s="213" t="str">
        <f t="shared" si="27"/>
        <v/>
      </c>
    </row>
    <row r="172" spans="2:27" ht="15" x14ac:dyDescent="0.25">
      <c r="B172" s="200">
        <f t="shared" si="32"/>
        <v>152</v>
      </c>
      <c r="C172" s="148"/>
      <c r="D172" s="232"/>
      <c r="E172" s="202"/>
      <c r="F172" s="203"/>
      <c r="G172" s="202" t="str">
        <f t="array" ref="G172">IF($F172="","",INDEX('EAPG Table'!$C$7:$C$666,MATCH(_xlfn.NUMBERVALUE('Interactive EAPG Calculator'!$F172),_xlfn.NUMBERVALUE('EAPG Table'!$B$7:$B$666),0)))</f>
        <v/>
      </c>
      <c r="H172" s="204" t="str">
        <f t="array" ref="H172">IF($F172="","",IF("EAPG"&lt;&gt;C172,0,INDEX('EAPG Table'!$I$7:$I$666,MATCH(_xlfn.NUMBERVALUE($F172),_xlfn.NUMBERVALUE('EAPG Table'!$B$7:$B$666),0))))</f>
        <v/>
      </c>
      <c r="I172" s="172" t="str">
        <f>IF($F172="", "", INDEX('EAPG Table'!$D:$D, MATCH(1*$F172, 'EAPG Table'!$B:$B, 0)))</f>
        <v/>
      </c>
      <c r="J172" s="148"/>
      <c r="K172" s="205" t="str">
        <f>IF(""=$F172,"",TRIM(INDEX('EAPG Table'!$F:$F,MATCH(1*$F172,'EAPG Table'!$B:$B,0))))</f>
        <v/>
      </c>
      <c r="L172" s="200"/>
      <c r="M172" s="172" t="str">
        <f t="shared" si="28"/>
        <v/>
      </c>
      <c r="N172" s="172" t="str">
        <f t="shared" si="22"/>
        <v/>
      </c>
      <c r="O172" s="207" t="str">
        <f t="shared" si="29"/>
        <v/>
      </c>
      <c r="P172" s="207" t="str">
        <f>IF(""=$F172,"",IF("00450"=$F172,0&lt;COUNTIFS($H:$H,"&gt;="&amp;$H172,$D:$D,$D172,$F:$F,$F172,$C:$C,"EAPG")-COUNTIFS($H172:$H$520,$H172,$D172:$D$520,$D172,$F172:$F$520,$F172,$C172:$C$520,"EAPG"),FALSE))</f>
        <v/>
      </c>
      <c r="Q172" s="207" t="str">
        <f t="shared" si="23"/>
        <v/>
      </c>
      <c r="R172" s="208" t="str">
        <f t="shared" si="30"/>
        <v/>
      </c>
      <c r="S172" s="172"/>
      <c r="T172" s="215" t="str">
        <f t="shared" si="24"/>
        <v/>
      </c>
      <c r="U172" s="216" t="str">
        <f>IF($F172="","",MAX(0.25,IF(AND("2"=$I172,1&lt;COUNTIF($I:$I,2)),0.5^(COUNTIFS($I:$I,"2",$D:$D,$D172,$H:$H,"&gt;="&amp;$H172)-COUNTIFS($I172:$I$520,"2",$D172:$D$520,$D172,$H172:$H$520,$H172)),1)))</f>
        <v/>
      </c>
      <c r="V172" s="216" t="str">
        <f>IF($F172="","",MAX(0.25,IF(AND("Yes"=$N172,1&lt;COUNTIFS($N:$N,"Yes",$D:$D,$D172,$F:$F,$F172,$C:$C,"EAPG")),0.5^(COUNTIFS($N:$N,"Yes",$H:$H,"&gt;="&amp;$H172,$D:$D,$D172,$F:$F,$F172,$C:$C,"EAPG")-COUNTIFS($N172:$N$520,"Yes",$H172:$H$520,$H172,$D172:$D$520,$D172,$F172:$F$520,$F172,$C172:$C$520,"EAPG")),1)))</f>
        <v/>
      </c>
      <c r="W172" s="210" t="str">
        <f t="shared" si="25"/>
        <v/>
      </c>
      <c r="X172" s="172"/>
      <c r="Y172" s="211" t="str">
        <f t="shared" si="26"/>
        <v/>
      </c>
      <c r="Z172" s="212" t="str">
        <f t="shared" si="31"/>
        <v/>
      </c>
      <c r="AA172" s="213" t="str">
        <f t="shared" si="27"/>
        <v/>
      </c>
    </row>
    <row r="173" spans="2:27" ht="15" x14ac:dyDescent="0.25">
      <c r="B173" s="200">
        <f t="shared" si="32"/>
        <v>153</v>
      </c>
      <c r="C173" s="148"/>
      <c r="D173" s="232"/>
      <c r="E173" s="202"/>
      <c r="F173" s="203"/>
      <c r="G173" s="202" t="str">
        <f t="array" ref="G173">IF($F173="","",INDEX('EAPG Table'!$C$7:$C$666,MATCH(_xlfn.NUMBERVALUE('Interactive EAPG Calculator'!$F173),_xlfn.NUMBERVALUE('EAPG Table'!$B$7:$B$666),0)))</f>
        <v/>
      </c>
      <c r="H173" s="204" t="str">
        <f t="array" ref="H173">IF($F173="","",IF("EAPG"&lt;&gt;C173,0,INDEX('EAPG Table'!$I$7:$I$666,MATCH(_xlfn.NUMBERVALUE($F173),_xlfn.NUMBERVALUE('EAPG Table'!$B$7:$B$666),0))))</f>
        <v/>
      </c>
      <c r="I173" s="172" t="str">
        <f>IF($F173="", "", INDEX('EAPG Table'!$D:$D, MATCH(1*$F173, 'EAPG Table'!$B:$B, 0)))</f>
        <v/>
      </c>
      <c r="J173" s="148"/>
      <c r="K173" s="205" t="str">
        <f>IF(""=$F173,"",TRIM(INDEX('EAPG Table'!$F:$F,MATCH(1*$F173,'EAPG Table'!$B:$B,0))))</f>
        <v/>
      </c>
      <c r="L173" s="200"/>
      <c r="M173" s="172" t="str">
        <f t="shared" si="28"/>
        <v/>
      </c>
      <c r="N173" s="172" t="str">
        <f t="shared" si="22"/>
        <v/>
      </c>
      <c r="O173" s="207" t="str">
        <f t="shared" si="29"/>
        <v/>
      </c>
      <c r="P173" s="207" t="str">
        <f>IF(""=$F173,"",IF("00450"=$F173,0&lt;COUNTIFS($H:$H,"&gt;="&amp;$H173,$D:$D,$D173,$F:$F,$F173,$C:$C,"EAPG")-COUNTIFS($H173:$H$520,$H173,$D173:$D$520,$D173,$F173:$F$520,$F173,$C173:$C$520,"EAPG"),FALSE))</f>
        <v/>
      </c>
      <c r="Q173" s="207" t="str">
        <f t="shared" si="23"/>
        <v/>
      </c>
      <c r="R173" s="208" t="str">
        <f t="shared" si="30"/>
        <v/>
      </c>
      <c r="S173" s="172"/>
      <c r="T173" s="215" t="str">
        <f t="shared" si="24"/>
        <v/>
      </c>
      <c r="U173" s="216" t="str">
        <f>IF($F173="","",MAX(0.25,IF(AND("2"=$I173,1&lt;COUNTIF($I:$I,2)),0.5^(COUNTIFS($I:$I,"2",$D:$D,$D173,$H:$H,"&gt;="&amp;$H173)-COUNTIFS($I173:$I$520,"2",$D173:$D$520,$D173,$H173:$H$520,$H173)),1)))</f>
        <v/>
      </c>
      <c r="V173" s="216" t="str">
        <f>IF($F173="","",MAX(0.25,IF(AND("Yes"=$N173,1&lt;COUNTIFS($N:$N,"Yes",$D:$D,$D173,$F:$F,$F173,$C:$C,"EAPG")),0.5^(COUNTIFS($N:$N,"Yes",$H:$H,"&gt;="&amp;$H173,$D:$D,$D173,$F:$F,$F173,$C:$C,"EAPG")-COUNTIFS($N173:$N$520,"Yes",$H173:$H$520,$H173,$D173:$D$520,$D173,$F173:$F$520,$F173,$C173:$C$520,"EAPG")),1)))</f>
        <v/>
      </c>
      <c r="W173" s="210" t="str">
        <f t="shared" si="25"/>
        <v/>
      </c>
      <c r="X173" s="172"/>
      <c r="Y173" s="211" t="str">
        <f t="shared" si="26"/>
        <v/>
      </c>
      <c r="Z173" s="212" t="str">
        <f t="shared" si="31"/>
        <v/>
      </c>
      <c r="AA173" s="213" t="str">
        <f t="shared" si="27"/>
        <v/>
      </c>
    </row>
    <row r="174" spans="2:27" ht="15" x14ac:dyDescent="0.25">
      <c r="B174" s="200">
        <f t="shared" si="32"/>
        <v>154</v>
      </c>
      <c r="C174" s="148"/>
      <c r="D174" s="232"/>
      <c r="E174" s="202"/>
      <c r="F174" s="203"/>
      <c r="G174" s="202" t="str">
        <f t="array" ref="G174">IF($F174="","",INDEX('EAPG Table'!$C$7:$C$666,MATCH(_xlfn.NUMBERVALUE('Interactive EAPG Calculator'!$F174),_xlfn.NUMBERVALUE('EAPG Table'!$B$7:$B$666),0)))</f>
        <v/>
      </c>
      <c r="H174" s="204" t="str">
        <f t="array" ref="H174">IF($F174="","",IF("EAPG"&lt;&gt;C174,0,INDEX('EAPG Table'!$I$7:$I$666,MATCH(_xlfn.NUMBERVALUE($F174),_xlfn.NUMBERVALUE('EAPG Table'!$B$7:$B$666),0))))</f>
        <v/>
      </c>
      <c r="I174" s="172" t="str">
        <f>IF($F174="", "", INDEX('EAPG Table'!$D:$D, MATCH(1*$F174, 'EAPG Table'!$B:$B, 0)))</f>
        <v/>
      </c>
      <c r="J174" s="148"/>
      <c r="K174" s="205" t="str">
        <f>IF(""=$F174,"",TRIM(INDEX('EAPG Table'!$F:$F,MATCH(1*$F174,'EAPG Table'!$B:$B,0))))</f>
        <v/>
      </c>
      <c r="L174" s="200"/>
      <c r="M174" s="172" t="str">
        <f t="shared" si="28"/>
        <v/>
      </c>
      <c r="N174" s="172" t="str">
        <f t="shared" si="22"/>
        <v/>
      </c>
      <c r="O174" s="207" t="str">
        <f t="shared" si="29"/>
        <v/>
      </c>
      <c r="P174" s="207" t="str">
        <f>IF(""=$F174,"",IF("00450"=$F174,0&lt;COUNTIFS($H:$H,"&gt;="&amp;$H174,$D:$D,$D174,$F:$F,$F174,$C:$C,"EAPG")-COUNTIFS($H174:$H$520,$H174,$D174:$D$520,$D174,$F174:$F$520,$F174,$C174:$C$520,"EAPG"),FALSE))</f>
        <v/>
      </c>
      <c r="Q174" s="207" t="str">
        <f t="shared" si="23"/>
        <v/>
      </c>
      <c r="R174" s="208" t="str">
        <f t="shared" si="30"/>
        <v/>
      </c>
      <c r="S174" s="172"/>
      <c r="T174" s="215" t="str">
        <f t="shared" si="24"/>
        <v/>
      </c>
      <c r="U174" s="216" t="str">
        <f>IF($F174="","",MAX(0.25,IF(AND("2"=$I174,1&lt;COUNTIF($I:$I,2)),0.5^(COUNTIFS($I:$I,"2",$D:$D,$D174,$H:$H,"&gt;="&amp;$H174)-COUNTIFS($I174:$I$520,"2",$D174:$D$520,$D174,$H174:$H$520,$H174)),1)))</f>
        <v/>
      </c>
      <c r="V174" s="216" t="str">
        <f>IF($F174="","",MAX(0.25,IF(AND("Yes"=$N174,1&lt;COUNTIFS($N:$N,"Yes",$D:$D,$D174,$F:$F,$F174,$C:$C,"EAPG")),0.5^(COUNTIFS($N:$N,"Yes",$H:$H,"&gt;="&amp;$H174,$D:$D,$D174,$F:$F,$F174,$C:$C,"EAPG")-COUNTIFS($N174:$N$520,"Yes",$H174:$H$520,$H174,$D174:$D$520,$D174,$F174:$F$520,$F174,$C174:$C$520,"EAPG")),1)))</f>
        <v/>
      </c>
      <c r="W174" s="210" t="str">
        <f t="shared" si="25"/>
        <v/>
      </c>
      <c r="X174" s="172"/>
      <c r="Y174" s="211" t="str">
        <f t="shared" si="26"/>
        <v/>
      </c>
      <c r="Z174" s="212" t="str">
        <f t="shared" si="31"/>
        <v/>
      </c>
      <c r="AA174" s="213" t="str">
        <f t="shared" si="27"/>
        <v/>
      </c>
    </row>
    <row r="175" spans="2:27" ht="15" x14ac:dyDescent="0.25">
      <c r="B175" s="217">
        <f t="shared" si="32"/>
        <v>155</v>
      </c>
      <c r="C175" s="149"/>
      <c r="D175" s="233"/>
      <c r="E175" s="219"/>
      <c r="F175" s="220"/>
      <c r="G175" s="219" t="str">
        <f t="array" ref="G175">IF($F175="","",INDEX('EAPG Table'!$C$7:$C$666,MATCH(_xlfn.NUMBERVALUE('Interactive EAPG Calculator'!$F175),_xlfn.NUMBERVALUE('EAPG Table'!$B$7:$B$666),0)))</f>
        <v/>
      </c>
      <c r="H175" s="221" t="str">
        <f t="array" ref="H175">IF($F175="","",IF("EAPG"&lt;&gt;C175,0,INDEX('EAPG Table'!$I$7:$I$666,MATCH(_xlfn.NUMBERVALUE($F175),_xlfn.NUMBERVALUE('EAPG Table'!$B$7:$B$666),0))))</f>
        <v/>
      </c>
      <c r="I175" s="222" t="str">
        <f>IF($F175="", "", INDEX('EAPG Table'!$D:$D, MATCH(1*$F175, 'EAPG Table'!$B:$B, 0)))</f>
        <v/>
      </c>
      <c r="J175" s="149"/>
      <c r="K175" s="223" t="str">
        <f>IF(""=$F175,"",TRIM(INDEX('EAPG Table'!$F:$F,MATCH(1*$F175,'EAPG Table'!$B:$B,0))))</f>
        <v/>
      </c>
      <c r="L175" s="200"/>
      <c r="M175" s="222" t="str">
        <f t="shared" si="28"/>
        <v/>
      </c>
      <c r="N175" s="222" t="str">
        <f t="shared" si="22"/>
        <v/>
      </c>
      <c r="O175" s="224" t="str">
        <f t="shared" si="29"/>
        <v/>
      </c>
      <c r="P175" s="224" t="str">
        <f>IF(""=$F175,"",IF("00450"=$F175,0&lt;COUNTIFS($H:$H,"&gt;="&amp;$H175,$D:$D,$D175,$F:$F,$F175,$C:$C,"EAPG")-COUNTIFS($H175:$H$520,$H175,$D175:$D$520,$D175,$F175:$F$520,$F175,$C175:$C$520,"EAPG"),FALSE))</f>
        <v/>
      </c>
      <c r="Q175" s="224" t="str">
        <f t="shared" si="23"/>
        <v/>
      </c>
      <c r="R175" s="225" t="str">
        <f t="shared" si="30"/>
        <v/>
      </c>
      <c r="S175" s="172"/>
      <c r="T175" s="226" t="str">
        <f t="shared" si="24"/>
        <v/>
      </c>
      <c r="U175" s="227" t="str">
        <f>IF($F175="","",MAX(0.25,IF(AND("2"=$I175,1&lt;COUNTIF($I:$I,2)),0.5^(COUNTIFS($I:$I,"2",$D:$D,$D175,$H:$H,"&gt;="&amp;$H175)-COUNTIFS($I175:$I$520,"2",$D175:$D$520,$D175,$H175:$H$520,$H175)),1)))</f>
        <v/>
      </c>
      <c r="V175" s="227" t="str">
        <f>IF($F175="","",MAX(0.25,IF(AND("Yes"=$N175,1&lt;COUNTIFS($N:$N,"Yes",$D:$D,$D175,$F:$F,$F175,$C:$C,"EAPG")),0.5^(COUNTIFS($N:$N,"Yes",$H:$H,"&gt;="&amp;$H175,$D:$D,$D175,$F:$F,$F175,$C:$C,"EAPG")-COUNTIFS($N175:$N$520,"Yes",$H175:$H$520,$H175,$D175:$D$520,$D175,$F175:$F$520,$F175,$C175:$C$520,"EAPG")),1)))</f>
        <v/>
      </c>
      <c r="W175" s="228" t="str">
        <f t="shared" si="25"/>
        <v/>
      </c>
      <c r="X175" s="172"/>
      <c r="Y175" s="229" t="str">
        <f t="shared" si="26"/>
        <v/>
      </c>
      <c r="Z175" s="230" t="str">
        <f t="shared" si="31"/>
        <v/>
      </c>
      <c r="AA175" s="231" t="str">
        <f t="shared" si="27"/>
        <v/>
      </c>
    </row>
    <row r="176" spans="2:27" ht="15" x14ac:dyDescent="0.25">
      <c r="B176" s="200">
        <f t="shared" si="32"/>
        <v>156</v>
      </c>
      <c r="C176" s="148"/>
      <c r="D176" s="232"/>
      <c r="E176" s="202"/>
      <c r="F176" s="203"/>
      <c r="G176" s="202" t="str">
        <f t="array" ref="G176">IF($F176="","",INDEX('EAPG Table'!$C$7:$C$666,MATCH(_xlfn.NUMBERVALUE('Interactive EAPG Calculator'!$F176),_xlfn.NUMBERVALUE('EAPG Table'!$B$7:$B$666),0)))</f>
        <v/>
      </c>
      <c r="H176" s="204" t="str">
        <f t="array" ref="H176">IF($F176="","",IF("EAPG"&lt;&gt;C176,0,INDEX('EAPG Table'!$I$7:$I$666,MATCH(_xlfn.NUMBERVALUE($F176),_xlfn.NUMBERVALUE('EAPG Table'!$B$7:$B$666),0))))</f>
        <v/>
      </c>
      <c r="I176" s="172" t="str">
        <f>IF($F176="", "", INDEX('EAPG Table'!$D:$D, MATCH(1*$F176, 'EAPG Table'!$B:$B, 0)))</f>
        <v/>
      </c>
      <c r="J176" s="148"/>
      <c r="K176" s="205" t="str">
        <f>IF(""=$F176,"",TRIM(INDEX('EAPG Table'!$F:$F,MATCH(1*$F176,'EAPG Table'!$B:$B,0))))</f>
        <v/>
      </c>
      <c r="L176" s="200"/>
      <c r="M176" s="172" t="str">
        <f t="shared" si="28"/>
        <v/>
      </c>
      <c r="N176" s="172" t="str">
        <f t="shared" si="22"/>
        <v/>
      </c>
      <c r="O176" s="207" t="str">
        <f t="shared" si="29"/>
        <v/>
      </c>
      <c r="P176" s="207" t="str">
        <f>IF(""=$F176,"",IF("00450"=$F176,0&lt;COUNTIFS($H:$H,"&gt;="&amp;$H176,$D:$D,$D176,$F:$F,$F176,$C:$C,"EAPG")-COUNTIFS($H176:$H$520,$H176,$D176:$D$520,$D176,$F176:$F$520,$F176,$C176:$C$520,"EAPG"),FALSE))</f>
        <v/>
      </c>
      <c r="Q176" s="207" t="str">
        <f t="shared" si="23"/>
        <v/>
      </c>
      <c r="R176" s="208" t="str">
        <f t="shared" si="30"/>
        <v/>
      </c>
      <c r="S176" s="172"/>
      <c r="T176" s="215" t="str">
        <f t="shared" si="24"/>
        <v/>
      </c>
      <c r="U176" s="216" t="str">
        <f>IF($F176="","",MAX(0.25,IF(AND("2"=$I176,1&lt;COUNTIF($I:$I,2)),0.5^(COUNTIFS($I:$I,"2",$D:$D,$D176,$H:$H,"&gt;="&amp;$H176)-COUNTIFS($I176:$I$520,"2",$D176:$D$520,$D176,$H176:$H$520,$H176)),1)))</f>
        <v/>
      </c>
      <c r="V176" s="216" t="str">
        <f>IF($F176="","",MAX(0.25,IF(AND("Yes"=$N176,1&lt;COUNTIFS($N:$N,"Yes",$D:$D,$D176,$F:$F,$F176,$C:$C,"EAPG")),0.5^(COUNTIFS($N:$N,"Yes",$H:$H,"&gt;="&amp;$H176,$D:$D,$D176,$F:$F,$F176,$C:$C,"EAPG")-COUNTIFS($N176:$N$520,"Yes",$H176:$H$520,$H176,$D176:$D$520,$D176,$F176:$F$520,$F176,$C176:$C$520,"EAPG")),1)))</f>
        <v/>
      </c>
      <c r="W176" s="210" t="str">
        <f t="shared" si="25"/>
        <v/>
      </c>
      <c r="X176" s="172"/>
      <c r="Y176" s="211" t="str">
        <f t="shared" si="26"/>
        <v/>
      </c>
      <c r="Z176" s="212" t="str">
        <f t="shared" si="31"/>
        <v/>
      </c>
      <c r="AA176" s="213" t="str">
        <f t="shared" si="27"/>
        <v/>
      </c>
    </row>
    <row r="177" spans="2:27" ht="15" x14ac:dyDescent="0.25">
      <c r="B177" s="200">
        <f t="shared" si="32"/>
        <v>157</v>
      </c>
      <c r="C177" s="148"/>
      <c r="D177" s="232"/>
      <c r="E177" s="202"/>
      <c r="F177" s="203"/>
      <c r="G177" s="202" t="str">
        <f t="array" ref="G177">IF($F177="","",INDEX('EAPG Table'!$C$7:$C$666,MATCH(_xlfn.NUMBERVALUE('Interactive EAPG Calculator'!$F177),_xlfn.NUMBERVALUE('EAPG Table'!$B$7:$B$666),0)))</f>
        <v/>
      </c>
      <c r="H177" s="204" t="str">
        <f t="array" ref="H177">IF($F177="","",IF("EAPG"&lt;&gt;C177,0,INDEX('EAPG Table'!$I$7:$I$666,MATCH(_xlfn.NUMBERVALUE($F177),_xlfn.NUMBERVALUE('EAPG Table'!$B$7:$B$666),0))))</f>
        <v/>
      </c>
      <c r="I177" s="172" t="str">
        <f>IF($F177="", "", INDEX('EAPG Table'!$D:$D, MATCH(1*$F177, 'EAPG Table'!$B:$B, 0)))</f>
        <v/>
      </c>
      <c r="J177" s="148"/>
      <c r="K177" s="205" t="str">
        <f>IF(""=$F177,"",TRIM(INDEX('EAPG Table'!$F:$F,MATCH(1*$F177,'EAPG Table'!$B:$B,0))))</f>
        <v/>
      </c>
      <c r="L177" s="200"/>
      <c r="M177" s="172" t="str">
        <f t="shared" si="28"/>
        <v/>
      </c>
      <c r="N177" s="172" t="str">
        <f t="shared" si="22"/>
        <v/>
      </c>
      <c r="O177" s="207" t="str">
        <f t="shared" si="29"/>
        <v/>
      </c>
      <c r="P177" s="207" t="str">
        <f>IF(""=$F177,"",IF("00450"=$F177,0&lt;COUNTIFS($H:$H,"&gt;="&amp;$H177,$D:$D,$D177,$F:$F,$F177,$C:$C,"EAPG")-COUNTIFS($H177:$H$520,$H177,$D177:$D$520,$D177,$F177:$F$520,$F177,$C177:$C$520,"EAPG"),FALSE))</f>
        <v/>
      </c>
      <c r="Q177" s="207" t="str">
        <f t="shared" si="23"/>
        <v/>
      </c>
      <c r="R177" s="208" t="str">
        <f t="shared" si="30"/>
        <v/>
      </c>
      <c r="S177" s="172"/>
      <c r="T177" s="215" t="str">
        <f t="shared" si="24"/>
        <v/>
      </c>
      <c r="U177" s="216" t="str">
        <f>IF($F177="","",MAX(0.25,IF(AND("2"=$I177,1&lt;COUNTIF($I:$I,2)),0.5^(COUNTIFS($I:$I,"2",$D:$D,$D177,$H:$H,"&gt;="&amp;$H177)-COUNTIFS($I177:$I$520,"2",$D177:$D$520,$D177,$H177:$H$520,$H177)),1)))</f>
        <v/>
      </c>
      <c r="V177" s="216" t="str">
        <f>IF($F177="","",MAX(0.25,IF(AND("Yes"=$N177,1&lt;COUNTIFS($N:$N,"Yes",$D:$D,$D177,$F:$F,$F177,$C:$C,"EAPG")),0.5^(COUNTIFS($N:$N,"Yes",$H:$H,"&gt;="&amp;$H177,$D:$D,$D177,$F:$F,$F177,$C:$C,"EAPG")-COUNTIFS($N177:$N$520,"Yes",$H177:$H$520,$H177,$D177:$D$520,$D177,$F177:$F$520,$F177,$C177:$C$520,"EAPG")),1)))</f>
        <v/>
      </c>
      <c r="W177" s="210" t="str">
        <f t="shared" si="25"/>
        <v/>
      </c>
      <c r="X177" s="172"/>
      <c r="Y177" s="211" t="str">
        <f t="shared" si="26"/>
        <v/>
      </c>
      <c r="Z177" s="212" t="str">
        <f t="shared" si="31"/>
        <v/>
      </c>
      <c r="AA177" s="213" t="str">
        <f t="shared" si="27"/>
        <v/>
      </c>
    </row>
    <row r="178" spans="2:27" ht="15" x14ac:dyDescent="0.25">
      <c r="B178" s="200">
        <f t="shared" si="32"/>
        <v>158</v>
      </c>
      <c r="C178" s="148"/>
      <c r="D178" s="232"/>
      <c r="E178" s="202"/>
      <c r="F178" s="203"/>
      <c r="G178" s="202" t="str">
        <f t="array" ref="G178">IF($F178="","",INDEX('EAPG Table'!$C$7:$C$666,MATCH(_xlfn.NUMBERVALUE('Interactive EAPG Calculator'!$F178),_xlfn.NUMBERVALUE('EAPG Table'!$B$7:$B$666),0)))</f>
        <v/>
      </c>
      <c r="H178" s="204" t="str">
        <f t="array" ref="H178">IF($F178="","",IF("EAPG"&lt;&gt;C178,0,INDEX('EAPG Table'!$I$7:$I$666,MATCH(_xlfn.NUMBERVALUE($F178),_xlfn.NUMBERVALUE('EAPG Table'!$B$7:$B$666),0))))</f>
        <v/>
      </c>
      <c r="I178" s="172" t="str">
        <f>IF($F178="", "", INDEX('EAPG Table'!$D:$D, MATCH(1*$F178, 'EAPG Table'!$B:$B, 0)))</f>
        <v/>
      </c>
      <c r="J178" s="148"/>
      <c r="K178" s="205" t="str">
        <f>IF(""=$F178,"",TRIM(INDEX('EAPG Table'!$F:$F,MATCH(1*$F178,'EAPG Table'!$B:$B,0))))</f>
        <v/>
      </c>
      <c r="L178" s="200"/>
      <c r="M178" s="172" t="str">
        <f t="shared" si="28"/>
        <v/>
      </c>
      <c r="N178" s="172" t="str">
        <f t="shared" si="22"/>
        <v/>
      </c>
      <c r="O178" s="207" t="str">
        <f t="shared" si="29"/>
        <v/>
      </c>
      <c r="P178" s="207" t="str">
        <f>IF(""=$F178,"",IF("00450"=$F178,0&lt;COUNTIFS($H:$H,"&gt;="&amp;$H178,$D:$D,$D178,$F:$F,$F178,$C:$C,"EAPG")-COUNTIFS($H178:$H$520,$H178,$D178:$D$520,$D178,$F178:$F$520,$F178,$C178:$C$520,"EAPG"),FALSE))</f>
        <v/>
      </c>
      <c r="Q178" s="207" t="str">
        <f t="shared" si="23"/>
        <v/>
      </c>
      <c r="R178" s="208" t="str">
        <f t="shared" si="30"/>
        <v/>
      </c>
      <c r="S178" s="172"/>
      <c r="T178" s="215" t="str">
        <f t="shared" si="24"/>
        <v/>
      </c>
      <c r="U178" s="216" t="str">
        <f>IF($F178="","",MAX(0.25,IF(AND("2"=$I178,1&lt;COUNTIF($I:$I,2)),0.5^(COUNTIFS($I:$I,"2",$D:$D,$D178,$H:$H,"&gt;="&amp;$H178)-COUNTIFS($I178:$I$520,"2",$D178:$D$520,$D178,$H178:$H$520,$H178)),1)))</f>
        <v/>
      </c>
      <c r="V178" s="216" t="str">
        <f>IF($F178="","",MAX(0.25,IF(AND("Yes"=$N178,1&lt;COUNTIFS($N:$N,"Yes",$D:$D,$D178,$F:$F,$F178,$C:$C,"EAPG")),0.5^(COUNTIFS($N:$N,"Yes",$H:$H,"&gt;="&amp;$H178,$D:$D,$D178,$F:$F,$F178,$C:$C,"EAPG")-COUNTIFS($N178:$N$520,"Yes",$H178:$H$520,$H178,$D178:$D$520,$D178,$F178:$F$520,$F178,$C178:$C$520,"EAPG")),1)))</f>
        <v/>
      </c>
      <c r="W178" s="210" t="str">
        <f t="shared" si="25"/>
        <v/>
      </c>
      <c r="X178" s="172"/>
      <c r="Y178" s="211" t="str">
        <f t="shared" si="26"/>
        <v/>
      </c>
      <c r="Z178" s="212" t="str">
        <f t="shared" si="31"/>
        <v/>
      </c>
      <c r="AA178" s="213" t="str">
        <f t="shared" si="27"/>
        <v/>
      </c>
    </row>
    <row r="179" spans="2:27" ht="15" x14ac:dyDescent="0.25">
      <c r="B179" s="200">
        <f t="shared" si="32"/>
        <v>159</v>
      </c>
      <c r="C179" s="148"/>
      <c r="D179" s="232"/>
      <c r="E179" s="202"/>
      <c r="F179" s="203"/>
      <c r="G179" s="202" t="str">
        <f t="array" ref="G179">IF($F179="","",INDEX('EAPG Table'!$C$7:$C$666,MATCH(_xlfn.NUMBERVALUE('Interactive EAPG Calculator'!$F179),_xlfn.NUMBERVALUE('EAPG Table'!$B$7:$B$666),0)))</f>
        <v/>
      </c>
      <c r="H179" s="204" t="str">
        <f t="array" ref="H179">IF($F179="","",IF("EAPG"&lt;&gt;C179,0,INDEX('EAPG Table'!$I$7:$I$666,MATCH(_xlfn.NUMBERVALUE($F179),_xlfn.NUMBERVALUE('EAPG Table'!$B$7:$B$666),0))))</f>
        <v/>
      </c>
      <c r="I179" s="172" t="str">
        <f>IF($F179="", "", INDEX('EAPG Table'!$D:$D, MATCH(1*$F179, 'EAPG Table'!$B:$B, 0)))</f>
        <v/>
      </c>
      <c r="J179" s="148"/>
      <c r="K179" s="205" t="str">
        <f>IF(""=$F179,"",TRIM(INDEX('EAPG Table'!$F:$F,MATCH(1*$F179,'EAPG Table'!$B:$B,0))))</f>
        <v/>
      </c>
      <c r="L179" s="200"/>
      <c r="M179" s="172" t="str">
        <f t="shared" si="28"/>
        <v/>
      </c>
      <c r="N179" s="172" t="str">
        <f t="shared" si="22"/>
        <v/>
      </c>
      <c r="O179" s="207" t="str">
        <f t="shared" si="29"/>
        <v/>
      </c>
      <c r="P179" s="207" t="str">
        <f>IF(""=$F179,"",IF("00450"=$F179,0&lt;COUNTIFS($H:$H,"&gt;="&amp;$H179,$D:$D,$D179,$F:$F,$F179,$C:$C,"EAPG")-COUNTIFS($H179:$H$520,$H179,$D179:$D$520,$D179,$F179:$F$520,$F179,$C179:$C$520,"EAPG"),FALSE))</f>
        <v/>
      </c>
      <c r="Q179" s="207" t="str">
        <f t="shared" si="23"/>
        <v/>
      </c>
      <c r="R179" s="208" t="str">
        <f t="shared" si="30"/>
        <v/>
      </c>
      <c r="S179" s="172"/>
      <c r="T179" s="215" t="str">
        <f t="shared" si="24"/>
        <v/>
      </c>
      <c r="U179" s="216" t="str">
        <f>IF($F179="","",MAX(0.25,IF(AND("2"=$I179,1&lt;COUNTIF($I:$I,2)),0.5^(COUNTIFS($I:$I,"2",$D:$D,$D179,$H:$H,"&gt;="&amp;$H179)-COUNTIFS($I179:$I$520,"2",$D179:$D$520,$D179,$H179:$H$520,$H179)),1)))</f>
        <v/>
      </c>
      <c r="V179" s="216" t="str">
        <f>IF($F179="","",MAX(0.25,IF(AND("Yes"=$N179,1&lt;COUNTIFS($N:$N,"Yes",$D:$D,$D179,$F:$F,$F179,$C:$C,"EAPG")),0.5^(COUNTIFS($N:$N,"Yes",$H:$H,"&gt;="&amp;$H179,$D:$D,$D179,$F:$F,$F179,$C:$C,"EAPG")-COUNTIFS($N179:$N$520,"Yes",$H179:$H$520,$H179,$D179:$D$520,$D179,$F179:$F$520,$F179,$C179:$C$520,"EAPG")),1)))</f>
        <v/>
      </c>
      <c r="W179" s="210" t="str">
        <f t="shared" si="25"/>
        <v/>
      </c>
      <c r="X179" s="172"/>
      <c r="Y179" s="211" t="str">
        <f t="shared" si="26"/>
        <v/>
      </c>
      <c r="Z179" s="212" t="str">
        <f t="shared" si="31"/>
        <v/>
      </c>
      <c r="AA179" s="213" t="str">
        <f t="shared" si="27"/>
        <v/>
      </c>
    </row>
    <row r="180" spans="2:27" ht="15" x14ac:dyDescent="0.25">
      <c r="B180" s="217">
        <f t="shared" si="32"/>
        <v>160</v>
      </c>
      <c r="C180" s="149"/>
      <c r="D180" s="233"/>
      <c r="E180" s="219"/>
      <c r="F180" s="220"/>
      <c r="G180" s="219" t="str">
        <f t="array" ref="G180">IF($F180="","",INDEX('EAPG Table'!$C$7:$C$666,MATCH(_xlfn.NUMBERVALUE('Interactive EAPG Calculator'!$F180),_xlfn.NUMBERVALUE('EAPG Table'!$B$7:$B$666),0)))</f>
        <v/>
      </c>
      <c r="H180" s="221" t="str">
        <f t="array" ref="H180">IF($F180="","",IF("EAPG"&lt;&gt;C180,0,INDEX('EAPG Table'!$I$7:$I$666,MATCH(_xlfn.NUMBERVALUE($F180),_xlfn.NUMBERVALUE('EAPG Table'!$B$7:$B$666),0))))</f>
        <v/>
      </c>
      <c r="I180" s="222" t="str">
        <f>IF($F180="", "", INDEX('EAPG Table'!$D:$D, MATCH(1*$F180, 'EAPG Table'!$B:$B, 0)))</f>
        <v/>
      </c>
      <c r="J180" s="149"/>
      <c r="K180" s="223" t="str">
        <f>IF(""=$F180,"",TRIM(INDEX('EAPG Table'!$F:$F,MATCH(1*$F180,'EAPG Table'!$B:$B,0))))</f>
        <v/>
      </c>
      <c r="L180" s="200"/>
      <c r="M180" s="222" t="str">
        <f t="shared" si="28"/>
        <v/>
      </c>
      <c r="N180" s="222" t="str">
        <f t="shared" si="22"/>
        <v/>
      </c>
      <c r="O180" s="224" t="str">
        <f t="shared" si="29"/>
        <v/>
      </c>
      <c r="P180" s="224" t="str">
        <f>IF(""=$F180,"",IF("00450"=$F180,0&lt;COUNTIFS($H:$H,"&gt;="&amp;$H180,$D:$D,$D180,$F:$F,$F180,$C:$C,"EAPG")-COUNTIFS($H180:$H$520,$H180,$D180:$D$520,$D180,$F180:$F$520,$F180,$C180:$C$520,"EAPG"),FALSE))</f>
        <v/>
      </c>
      <c r="Q180" s="224" t="str">
        <f t="shared" si="23"/>
        <v/>
      </c>
      <c r="R180" s="225" t="str">
        <f t="shared" si="30"/>
        <v/>
      </c>
      <c r="S180" s="172"/>
      <c r="T180" s="226" t="str">
        <f t="shared" si="24"/>
        <v/>
      </c>
      <c r="U180" s="227" t="str">
        <f>IF($F180="","",MAX(0.25,IF(AND("2"=$I180,1&lt;COUNTIF($I:$I,2)),0.5^(COUNTIFS($I:$I,"2",$D:$D,$D180,$H:$H,"&gt;="&amp;$H180)-COUNTIFS($I180:$I$520,"2",$D180:$D$520,$D180,$H180:$H$520,$H180)),1)))</f>
        <v/>
      </c>
      <c r="V180" s="227" t="str">
        <f>IF($F180="","",MAX(0.25,IF(AND("Yes"=$N180,1&lt;COUNTIFS($N:$N,"Yes",$D:$D,$D180,$F:$F,$F180,$C:$C,"EAPG")),0.5^(COUNTIFS($N:$N,"Yes",$H:$H,"&gt;="&amp;$H180,$D:$D,$D180,$F:$F,$F180,$C:$C,"EAPG")-COUNTIFS($N180:$N$520,"Yes",$H180:$H$520,$H180,$D180:$D$520,$D180,$F180:$F$520,$F180,$C180:$C$520,"EAPG")),1)))</f>
        <v/>
      </c>
      <c r="W180" s="228" t="str">
        <f t="shared" si="25"/>
        <v/>
      </c>
      <c r="X180" s="172"/>
      <c r="Y180" s="229" t="str">
        <f t="shared" si="26"/>
        <v/>
      </c>
      <c r="Z180" s="230" t="str">
        <f t="shared" si="31"/>
        <v/>
      </c>
      <c r="AA180" s="231" t="str">
        <f t="shared" si="27"/>
        <v/>
      </c>
    </row>
    <row r="181" spans="2:27" ht="15" x14ac:dyDescent="0.25">
      <c r="B181" s="200">
        <f t="shared" si="32"/>
        <v>161</v>
      </c>
      <c r="C181" s="148"/>
      <c r="D181" s="232"/>
      <c r="E181" s="202"/>
      <c r="F181" s="203"/>
      <c r="G181" s="202" t="str">
        <f t="array" ref="G181">IF($F181="","",INDEX('EAPG Table'!$C$7:$C$666,MATCH(_xlfn.NUMBERVALUE('Interactive EAPG Calculator'!$F181),_xlfn.NUMBERVALUE('EAPG Table'!$B$7:$B$666),0)))</f>
        <v/>
      </c>
      <c r="H181" s="204" t="str">
        <f t="array" ref="H181">IF($F181="","",IF("EAPG"&lt;&gt;C181,0,INDEX('EAPG Table'!$I$7:$I$666,MATCH(_xlfn.NUMBERVALUE($F181),_xlfn.NUMBERVALUE('EAPG Table'!$B$7:$B$666),0))))</f>
        <v/>
      </c>
      <c r="I181" s="172" t="str">
        <f>IF($F181="", "", INDEX('EAPG Table'!$D:$D, MATCH(1*$F181, 'EAPG Table'!$B:$B, 0)))</f>
        <v/>
      </c>
      <c r="J181" s="148"/>
      <c r="K181" s="205" t="str">
        <f>IF(""=$F181,"",TRIM(INDEX('EAPG Table'!$F:$F,MATCH(1*$F181,'EAPG Table'!$B:$B,0))))</f>
        <v/>
      </c>
      <c r="L181" s="200"/>
      <c r="M181" s="172" t="str">
        <f t="shared" si="28"/>
        <v/>
      </c>
      <c r="N181" s="172" t="str">
        <f t="shared" si="22"/>
        <v/>
      </c>
      <c r="O181" s="207" t="str">
        <f t="shared" si="29"/>
        <v/>
      </c>
      <c r="P181" s="207" t="str">
        <f>IF(""=$F181,"",IF("00450"=$F181,0&lt;COUNTIFS($H:$H,"&gt;="&amp;$H181,$D:$D,$D181,$F:$F,$F181,$C:$C,"EAPG")-COUNTIFS($H181:$H$520,$H181,$D181:$D$520,$D181,$F181:$F$520,$F181,$C181:$C$520,"EAPG"),FALSE))</f>
        <v/>
      </c>
      <c r="Q181" s="207" t="str">
        <f t="shared" si="23"/>
        <v/>
      </c>
      <c r="R181" s="208" t="str">
        <f t="shared" si="30"/>
        <v/>
      </c>
      <c r="S181" s="172"/>
      <c r="T181" s="215" t="str">
        <f t="shared" si="24"/>
        <v/>
      </c>
      <c r="U181" s="216" t="str">
        <f>IF($F181="","",MAX(0.25,IF(AND("2"=$I181,1&lt;COUNTIF($I:$I,2)),0.5^(COUNTIFS($I:$I,"2",$D:$D,$D181,$H:$H,"&gt;="&amp;$H181)-COUNTIFS($I181:$I$520,"2",$D181:$D$520,$D181,$H181:$H$520,$H181)),1)))</f>
        <v/>
      </c>
      <c r="V181" s="216" t="str">
        <f>IF($F181="","",MAX(0.25,IF(AND("Yes"=$N181,1&lt;COUNTIFS($N:$N,"Yes",$D:$D,$D181,$F:$F,$F181,$C:$C,"EAPG")),0.5^(COUNTIFS($N:$N,"Yes",$H:$H,"&gt;="&amp;$H181,$D:$D,$D181,$F:$F,$F181,$C:$C,"EAPG")-COUNTIFS($N181:$N$520,"Yes",$H181:$H$520,$H181,$D181:$D$520,$D181,$F181:$F$520,$F181,$C181:$C$520,"EAPG")),1)))</f>
        <v/>
      </c>
      <c r="W181" s="210" t="str">
        <f t="shared" si="25"/>
        <v/>
      </c>
      <c r="X181" s="172"/>
      <c r="Y181" s="211" t="str">
        <f t="shared" si="26"/>
        <v/>
      </c>
      <c r="Z181" s="212" t="str">
        <f t="shared" si="31"/>
        <v/>
      </c>
      <c r="AA181" s="213" t="str">
        <f t="shared" si="27"/>
        <v/>
      </c>
    </row>
    <row r="182" spans="2:27" ht="15" x14ac:dyDescent="0.25">
      <c r="B182" s="200">
        <f t="shared" si="32"/>
        <v>162</v>
      </c>
      <c r="C182" s="148"/>
      <c r="D182" s="232"/>
      <c r="E182" s="202"/>
      <c r="F182" s="203"/>
      <c r="G182" s="202" t="str">
        <f t="array" ref="G182">IF($F182="","",INDEX('EAPG Table'!$C$7:$C$666,MATCH(_xlfn.NUMBERVALUE('Interactive EAPG Calculator'!$F182),_xlfn.NUMBERVALUE('EAPG Table'!$B$7:$B$666),0)))</f>
        <v/>
      </c>
      <c r="H182" s="204" t="str">
        <f t="array" ref="H182">IF($F182="","",IF("EAPG"&lt;&gt;C182,0,INDEX('EAPG Table'!$I$7:$I$666,MATCH(_xlfn.NUMBERVALUE($F182),_xlfn.NUMBERVALUE('EAPG Table'!$B$7:$B$666),0))))</f>
        <v/>
      </c>
      <c r="I182" s="172" t="str">
        <f>IF($F182="", "", INDEX('EAPG Table'!$D:$D, MATCH(1*$F182, 'EAPG Table'!$B:$B, 0)))</f>
        <v/>
      </c>
      <c r="J182" s="148"/>
      <c r="K182" s="205" t="str">
        <f>IF(""=$F182,"",TRIM(INDEX('EAPG Table'!$F:$F,MATCH(1*$F182,'EAPG Table'!$B:$B,0))))</f>
        <v/>
      </c>
      <c r="L182" s="200"/>
      <c r="M182" s="172" t="str">
        <f t="shared" si="28"/>
        <v/>
      </c>
      <c r="N182" s="172" t="str">
        <f t="shared" si="22"/>
        <v/>
      </c>
      <c r="O182" s="207" t="str">
        <f t="shared" si="29"/>
        <v/>
      </c>
      <c r="P182" s="207" t="str">
        <f>IF(""=$F182,"",IF("00450"=$F182,0&lt;COUNTIFS($H:$H,"&gt;="&amp;$H182,$D:$D,$D182,$F:$F,$F182,$C:$C,"EAPG")-COUNTIFS($H182:$H$520,$H182,$D182:$D$520,$D182,$F182:$F$520,$F182,$C182:$C$520,"EAPG"),FALSE))</f>
        <v/>
      </c>
      <c r="Q182" s="207" t="str">
        <f t="shared" si="23"/>
        <v/>
      </c>
      <c r="R182" s="208" t="str">
        <f t="shared" si="30"/>
        <v/>
      </c>
      <c r="S182" s="172"/>
      <c r="T182" s="215" t="str">
        <f t="shared" si="24"/>
        <v/>
      </c>
      <c r="U182" s="216" t="str">
        <f>IF($F182="","",MAX(0.25,IF(AND("2"=$I182,1&lt;COUNTIF($I:$I,2)),0.5^(COUNTIFS($I:$I,"2",$D:$D,$D182,$H:$H,"&gt;="&amp;$H182)-COUNTIFS($I182:$I$520,"2",$D182:$D$520,$D182,$H182:$H$520,$H182)),1)))</f>
        <v/>
      </c>
      <c r="V182" s="216" t="str">
        <f>IF($F182="","",MAX(0.25,IF(AND("Yes"=$N182,1&lt;COUNTIFS($N:$N,"Yes",$D:$D,$D182,$F:$F,$F182,$C:$C,"EAPG")),0.5^(COUNTIFS($N:$N,"Yes",$H:$H,"&gt;="&amp;$H182,$D:$D,$D182,$F:$F,$F182,$C:$C,"EAPG")-COUNTIFS($N182:$N$520,"Yes",$H182:$H$520,$H182,$D182:$D$520,$D182,$F182:$F$520,$F182,$C182:$C$520,"EAPG")),1)))</f>
        <v/>
      </c>
      <c r="W182" s="210" t="str">
        <f t="shared" si="25"/>
        <v/>
      </c>
      <c r="X182" s="172"/>
      <c r="Y182" s="211" t="str">
        <f t="shared" si="26"/>
        <v/>
      </c>
      <c r="Z182" s="212" t="str">
        <f t="shared" si="31"/>
        <v/>
      </c>
      <c r="AA182" s="213" t="str">
        <f t="shared" si="27"/>
        <v/>
      </c>
    </row>
    <row r="183" spans="2:27" ht="15" x14ac:dyDescent="0.25">
      <c r="B183" s="200">
        <f t="shared" si="32"/>
        <v>163</v>
      </c>
      <c r="C183" s="148"/>
      <c r="D183" s="232"/>
      <c r="E183" s="202"/>
      <c r="F183" s="203"/>
      <c r="G183" s="202" t="str">
        <f t="array" ref="G183">IF($F183="","",INDEX('EAPG Table'!$C$7:$C$666,MATCH(_xlfn.NUMBERVALUE('Interactive EAPG Calculator'!$F183),_xlfn.NUMBERVALUE('EAPG Table'!$B$7:$B$666),0)))</f>
        <v/>
      </c>
      <c r="H183" s="204" t="str">
        <f t="array" ref="H183">IF($F183="","",IF("EAPG"&lt;&gt;C183,0,INDEX('EAPG Table'!$I$7:$I$666,MATCH(_xlfn.NUMBERVALUE($F183),_xlfn.NUMBERVALUE('EAPG Table'!$B$7:$B$666),0))))</f>
        <v/>
      </c>
      <c r="I183" s="172" t="str">
        <f>IF($F183="", "", INDEX('EAPG Table'!$D:$D, MATCH(1*$F183, 'EAPG Table'!$B:$B, 0)))</f>
        <v/>
      </c>
      <c r="J183" s="148"/>
      <c r="K183" s="205" t="str">
        <f>IF(""=$F183,"",TRIM(INDEX('EAPG Table'!$F:$F,MATCH(1*$F183,'EAPG Table'!$B:$B,0))))</f>
        <v/>
      </c>
      <c r="L183" s="200"/>
      <c r="M183" s="172" t="str">
        <f t="shared" si="28"/>
        <v/>
      </c>
      <c r="N183" s="172" t="str">
        <f t="shared" si="22"/>
        <v/>
      </c>
      <c r="O183" s="207" t="str">
        <f t="shared" si="29"/>
        <v/>
      </c>
      <c r="P183" s="207" t="str">
        <f>IF(""=$F183,"",IF("00450"=$F183,0&lt;COUNTIFS($H:$H,"&gt;="&amp;$H183,$D:$D,$D183,$F:$F,$F183,$C:$C,"EAPG")-COUNTIFS($H183:$H$520,$H183,$D183:$D$520,$D183,$F183:$F$520,$F183,$C183:$C$520,"EAPG"),FALSE))</f>
        <v/>
      </c>
      <c r="Q183" s="207" t="str">
        <f t="shared" si="23"/>
        <v/>
      </c>
      <c r="R183" s="208" t="str">
        <f t="shared" si="30"/>
        <v/>
      </c>
      <c r="S183" s="172"/>
      <c r="T183" s="215" t="str">
        <f t="shared" si="24"/>
        <v/>
      </c>
      <c r="U183" s="216" t="str">
        <f>IF($F183="","",MAX(0.25,IF(AND("2"=$I183,1&lt;COUNTIF($I:$I,2)),0.5^(COUNTIFS($I:$I,"2",$D:$D,$D183,$H:$H,"&gt;="&amp;$H183)-COUNTIFS($I183:$I$520,"2",$D183:$D$520,$D183,$H183:$H$520,$H183)),1)))</f>
        <v/>
      </c>
      <c r="V183" s="216" t="str">
        <f>IF($F183="","",MAX(0.25,IF(AND("Yes"=$N183,1&lt;COUNTIFS($N:$N,"Yes",$D:$D,$D183,$F:$F,$F183,$C:$C,"EAPG")),0.5^(COUNTIFS($N:$N,"Yes",$H:$H,"&gt;="&amp;$H183,$D:$D,$D183,$F:$F,$F183,$C:$C,"EAPG")-COUNTIFS($N183:$N$520,"Yes",$H183:$H$520,$H183,$D183:$D$520,$D183,$F183:$F$520,$F183,$C183:$C$520,"EAPG")),1)))</f>
        <v/>
      </c>
      <c r="W183" s="210" t="str">
        <f t="shared" si="25"/>
        <v/>
      </c>
      <c r="X183" s="172"/>
      <c r="Y183" s="211" t="str">
        <f t="shared" si="26"/>
        <v/>
      </c>
      <c r="Z183" s="212" t="str">
        <f t="shared" si="31"/>
        <v/>
      </c>
      <c r="AA183" s="213" t="str">
        <f t="shared" si="27"/>
        <v/>
      </c>
    </row>
    <row r="184" spans="2:27" ht="15" x14ac:dyDescent="0.25">
      <c r="B184" s="200">
        <f t="shared" si="32"/>
        <v>164</v>
      </c>
      <c r="C184" s="148"/>
      <c r="D184" s="232"/>
      <c r="E184" s="202"/>
      <c r="F184" s="203"/>
      <c r="G184" s="202" t="str">
        <f t="array" ref="G184">IF($F184="","",INDEX('EAPG Table'!$C$7:$C$666,MATCH(_xlfn.NUMBERVALUE('Interactive EAPG Calculator'!$F184),_xlfn.NUMBERVALUE('EAPG Table'!$B$7:$B$666),0)))</f>
        <v/>
      </c>
      <c r="H184" s="204" t="str">
        <f t="array" ref="H184">IF($F184="","",IF("EAPG"&lt;&gt;C184,0,INDEX('EAPG Table'!$I$7:$I$666,MATCH(_xlfn.NUMBERVALUE($F184),_xlfn.NUMBERVALUE('EAPG Table'!$B$7:$B$666),0))))</f>
        <v/>
      </c>
      <c r="I184" s="172" t="str">
        <f>IF($F184="", "", INDEX('EAPG Table'!$D:$D, MATCH(1*$F184, 'EAPG Table'!$B:$B, 0)))</f>
        <v/>
      </c>
      <c r="J184" s="148"/>
      <c r="K184" s="205" t="str">
        <f>IF(""=$F184,"",TRIM(INDEX('EAPG Table'!$F:$F,MATCH(1*$F184,'EAPG Table'!$B:$B,0))))</f>
        <v/>
      </c>
      <c r="L184" s="200"/>
      <c r="M184" s="172" t="str">
        <f t="shared" si="28"/>
        <v/>
      </c>
      <c r="N184" s="172" t="str">
        <f t="shared" si="22"/>
        <v/>
      </c>
      <c r="O184" s="207" t="str">
        <f t="shared" si="29"/>
        <v/>
      </c>
      <c r="P184" s="207" t="str">
        <f>IF(""=$F184,"",IF("00450"=$F184,0&lt;COUNTIFS($H:$H,"&gt;="&amp;$H184,$D:$D,$D184,$F:$F,$F184,$C:$C,"EAPG")-COUNTIFS($H184:$H$520,$H184,$D184:$D$520,$D184,$F184:$F$520,$F184,$C184:$C$520,"EAPG"),FALSE))</f>
        <v/>
      </c>
      <c r="Q184" s="207" t="str">
        <f t="shared" si="23"/>
        <v/>
      </c>
      <c r="R184" s="208" t="str">
        <f t="shared" si="30"/>
        <v/>
      </c>
      <c r="S184" s="172"/>
      <c r="T184" s="215" t="str">
        <f t="shared" si="24"/>
        <v/>
      </c>
      <c r="U184" s="216" t="str">
        <f>IF($F184="","",MAX(0.25,IF(AND("2"=$I184,1&lt;COUNTIF($I:$I,2)),0.5^(COUNTIFS($I:$I,"2",$D:$D,$D184,$H:$H,"&gt;="&amp;$H184)-COUNTIFS($I184:$I$520,"2",$D184:$D$520,$D184,$H184:$H$520,$H184)),1)))</f>
        <v/>
      </c>
      <c r="V184" s="216" t="str">
        <f>IF($F184="","",MAX(0.25,IF(AND("Yes"=$N184,1&lt;COUNTIFS($N:$N,"Yes",$D:$D,$D184,$F:$F,$F184,$C:$C,"EAPG")),0.5^(COUNTIFS($N:$N,"Yes",$H:$H,"&gt;="&amp;$H184,$D:$D,$D184,$F:$F,$F184,$C:$C,"EAPG")-COUNTIFS($N184:$N$520,"Yes",$H184:$H$520,$H184,$D184:$D$520,$D184,$F184:$F$520,$F184,$C184:$C$520,"EAPG")),1)))</f>
        <v/>
      </c>
      <c r="W184" s="210" t="str">
        <f t="shared" si="25"/>
        <v/>
      </c>
      <c r="X184" s="172"/>
      <c r="Y184" s="211" t="str">
        <f t="shared" si="26"/>
        <v/>
      </c>
      <c r="Z184" s="212" t="str">
        <f t="shared" si="31"/>
        <v/>
      </c>
      <c r="AA184" s="213" t="str">
        <f t="shared" si="27"/>
        <v/>
      </c>
    </row>
    <row r="185" spans="2:27" ht="15" x14ac:dyDescent="0.25">
      <c r="B185" s="217">
        <f t="shared" si="32"/>
        <v>165</v>
      </c>
      <c r="C185" s="149"/>
      <c r="D185" s="233"/>
      <c r="E185" s="219"/>
      <c r="F185" s="220"/>
      <c r="G185" s="219" t="str">
        <f t="array" ref="G185">IF($F185="","",INDEX('EAPG Table'!$C$7:$C$666,MATCH(_xlfn.NUMBERVALUE('Interactive EAPG Calculator'!$F185),_xlfn.NUMBERVALUE('EAPG Table'!$B$7:$B$666),0)))</f>
        <v/>
      </c>
      <c r="H185" s="221" t="str">
        <f t="array" ref="H185">IF($F185="","",IF("EAPG"&lt;&gt;C185,0,INDEX('EAPG Table'!$I$7:$I$666,MATCH(_xlfn.NUMBERVALUE($F185),_xlfn.NUMBERVALUE('EAPG Table'!$B$7:$B$666),0))))</f>
        <v/>
      </c>
      <c r="I185" s="222" t="str">
        <f>IF($F185="", "", INDEX('EAPG Table'!$D:$D, MATCH(1*$F185, 'EAPG Table'!$B:$B, 0)))</f>
        <v/>
      </c>
      <c r="J185" s="149"/>
      <c r="K185" s="223" t="str">
        <f>IF(""=$F185,"",TRIM(INDEX('EAPG Table'!$F:$F,MATCH(1*$F185,'EAPG Table'!$B:$B,0))))</f>
        <v/>
      </c>
      <c r="L185" s="200"/>
      <c r="M185" s="222" t="str">
        <f t="shared" si="28"/>
        <v/>
      </c>
      <c r="N185" s="222" t="str">
        <f t="shared" si="22"/>
        <v/>
      </c>
      <c r="O185" s="224" t="str">
        <f t="shared" si="29"/>
        <v/>
      </c>
      <c r="P185" s="224" t="str">
        <f>IF(""=$F185,"",IF("00450"=$F185,0&lt;COUNTIFS($H:$H,"&gt;="&amp;$H185,$D:$D,$D185,$F:$F,$F185,$C:$C,"EAPG")-COUNTIFS($H185:$H$520,$H185,$D185:$D$520,$D185,$F185:$F$520,$F185,$C185:$C$520,"EAPG"),FALSE))</f>
        <v/>
      </c>
      <c r="Q185" s="224" t="str">
        <f t="shared" si="23"/>
        <v/>
      </c>
      <c r="R185" s="225" t="str">
        <f t="shared" si="30"/>
        <v/>
      </c>
      <c r="S185" s="172"/>
      <c r="T185" s="226" t="str">
        <f t="shared" si="24"/>
        <v/>
      </c>
      <c r="U185" s="227" t="str">
        <f>IF($F185="","",MAX(0.25,IF(AND("2"=$I185,1&lt;COUNTIF($I:$I,2)),0.5^(COUNTIFS($I:$I,"2",$D:$D,$D185,$H:$H,"&gt;="&amp;$H185)-COUNTIFS($I185:$I$520,"2",$D185:$D$520,$D185,$H185:$H$520,$H185)),1)))</f>
        <v/>
      </c>
      <c r="V185" s="227" t="str">
        <f>IF($F185="","",MAX(0.25,IF(AND("Yes"=$N185,1&lt;COUNTIFS($N:$N,"Yes",$D:$D,$D185,$F:$F,$F185,$C:$C,"EAPG")),0.5^(COUNTIFS($N:$N,"Yes",$H:$H,"&gt;="&amp;$H185,$D:$D,$D185,$F:$F,$F185,$C:$C,"EAPG")-COUNTIFS($N185:$N$520,"Yes",$H185:$H$520,$H185,$D185:$D$520,$D185,$F185:$F$520,$F185,$C185:$C$520,"EAPG")),1)))</f>
        <v/>
      </c>
      <c r="W185" s="228" t="str">
        <f t="shared" si="25"/>
        <v/>
      </c>
      <c r="X185" s="172"/>
      <c r="Y185" s="229" t="str">
        <f t="shared" si="26"/>
        <v/>
      </c>
      <c r="Z185" s="230" t="str">
        <f t="shared" si="31"/>
        <v/>
      </c>
      <c r="AA185" s="231" t="str">
        <f t="shared" si="27"/>
        <v/>
      </c>
    </row>
    <row r="186" spans="2:27" ht="15" x14ac:dyDescent="0.25">
      <c r="B186" s="200">
        <f t="shared" si="32"/>
        <v>166</v>
      </c>
      <c r="C186" s="148"/>
      <c r="D186" s="232"/>
      <c r="E186" s="202"/>
      <c r="F186" s="203"/>
      <c r="G186" s="202" t="str">
        <f t="array" ref="G186">IF($F186="","",INDEX('EAPG Table'!$C$7:$C$666,MATCH(_xlfn.NUMBERVALUE('Interactive EAPG Calculator'!$F186),_xlfn.NUMBERVALUE('EAPG Table'!$B$7:$B$666),0)))</f>
        <v/>
      </c>
      <c r="H186" s="204" t="str">
        <f t="array" ref="H186">IF($F186="","",IF("EAPG"&lt;&gt;C186,0,INDEX('EAPG Table'!$I$7:$I$666,MATCH(_xlfn.NUMBERVALUE($F186),_xlfn.NUMBERVALUE('EAPG Table'!$B$7:$B$666),0))))</f>
        <v/>
      </c>
      <c r="I186" s="172" t="str">
        <f>IF($F186="", "", INDEX('EAPG Table'!$D:$D, MATCH(1*$F186, 'EAPG Table'!$B:$B, 0)))</f>
        <v/>
      </c>
      <c r="J186" s="148"/>
      <c r="K186" s="205" t="str">
        <f>IF(""=$F186,"",TRIM(INDEX('EAPG Table'!$F:$F,MATCH(1*$F186,'EAPG Table'!$B:$B,0))))</f>
        <v/>
      </c>
      <c r="L186" s="200"/>
      <c r="M186" s="172" t="str">
        <f t="shared" si="28"/>
        <v/>
      </c>
      <c r="N186" s="172" t="str">
        <f t="shared" si="22"/>
        <v/>
      </c>
      <c r="O186" s="207" t="str">
        <f t="shared" si="29"/>
        <v/>
      </c>
      <c r="P186" s="207" t="str">
        <f>IF(""=$F186,"",IF("00450"=$F186,0&lt;COUNTIFS($H:$H,"&gt;="&amp;$H186,$D:$D,$D186,$F:$F,$F186,$C:$C,"EAPG")-COUNTIFS($H186:$H$520,$H186,$D186:$D$520,$D186,$F186:$F$520,$F186,$C186:$C$520,"EAPG"),FALSE))</f>
        <v/>
      </c>
      <c r="Q186" s="207" t="str">
        <f t="shared" si="23"/>
        <v/>
      </c>
      <c r="R186" s="208" t="str">
        <f t="shared" si="30"/>
        <v/>
      </c>
      <c r="S186" s="172"/>
      <c r="T186" s="215" t="str">
        <f t="shared" si="24"/>
        <v/>
      </c>
      <c r="U186" s="216" t="str">
        <f>IF($F186="","",MAX(0.25,IF(AND("2"=$I186,1&lt;COUNTIF($I:$I,2)),0.5^(COUNTIFS($I:$I,"2",$D:$D,$D186,$H:$H,"&gt;="&amp;$H186)-COUNTIFS($I186:$I$520,"2",$D186:$D$520,$D186,$H186:$H$520,$H186)),1)))</f>
        <v/>
      </c>
      <c r="V186" s="216" t="str">
        <f>IF($F186="","",MAX(0.25,IF(AND("Yes"=$N186,1&lt;COUNTIFS($N:$N,"Yes",$D:$D,$D186,$F:$F,$F186,$C:$C,"EAPG")),0.5^(COUNTIFS($N:$N,"Yes",$H:$H,"&gt;="&amp;$H186,$D:$D,$D186,$F:$F,$F186,$C:$C,"EAPG")-COUNTIFS($N186:$N$520,"Yes",$H186:$H$520,$H186,$D186:$D$520,$D186,$F186:$F$520,$F186,$C186:$C$520,"EAPG")),1)))</f>
        <v/>
      </c>
      <c r="W186" s="210" t="str">
        <f t="shared" si="25"/>
        <v/>
      </c>
      <c r="X186" s="172"/>
      <c r="Y186" s="211" t="str">
        <f t="shared" si="26"/>
        <v/>
      </c>
      <c r="Z186" s="212" t="str">
        <f t="shared" si="31"/>
        <v/>
      </c>
      <c r="AA186" s="213" t="str">
        <f t="shared" si="27"/>
        <v/>
      </c>
    </row>
    <row r="187" spans="2:27" ht="15" x14ac:dyDescent="0.25">
      <c r="B187" s="200">
        <f t="shared" si="32"/>
        <v>167</v>
      </c>
      <c r="C187" s="148"/>
      <c r="D187" s="232"/>
      <c r="E187" s="202"/>
      <c r="F187" s="203"/>
      <c r="G187" s="202" t="str">
        <f t="array" ref="G187">IF($F187="","",INDEX('EAPG Table'!$C$7:$C$666,MATCH(_xlfn.NUMBERVALUE('Interactive EAPG Calculator'!$F187),_xlfn.NUMBERVALUE('EAPG Table'!$B$7:$B$666),0)))</f>
        <v/>
      </c>
      <c r="H187" s="204" t="str">
        <f t="array" ref="H187">IF($F187="","",IF("EAPG"&lt;&gt;C187,0,INDEX('EAPG Table'!$I$7:$I$666,MATCH(_xlfn.NUMBERVALUE($F187),_xlfn.NUMBERVALUE('EAPG Table'!$B$7:$B$666),0))))</f>
        <v/>
      </c>
      <c r="I187" s="172" t="str">
        <f>IF($F187="", "", INDEX('EAPG Table'!$D:$D, MATCH(1*$F187, 'EAPG Table'!$B:$B, 0)))</f>
        <v/>
      </c>
      <c r="J187" s="148"/>
      <c r="K187" s="205" t="str">
        <f>IF(""=$F187,"",TRIM(INDEX('EAPG Table'!$F:$F,MATCH(1*$F187,'EAPG Table'!$B:$B,0))))</f>
        <v/>
      </c>
      <c r="L187" s="200"/>
      <c r="M187" s="172" t="str">
        <f t="shared" si="28"/>
        <v/>
      </c>
      <c r="N187" s="172" t="str">
        <f t="shared" si="22"/>
        <v/>
      </c>
      <c r="O187" s="207" t="str">
        <f t="shared" si="29"/>
        <v/>
      </c>
      <c r="P187" s="207" t="str">
        <f>IF(""=$F187,"",IF("00450"=$F187,0&lt;COUNTIFS($H:$H,"&gt;="&amp;$H187,$D:$D,$D187,$F:$F,$F187,$C:$C,"EAPG")-COUNTIFS($H187:$H$520,$H187,$D187:$D$520,$D187,$F187:$F$520,$F187,$C187:$C$520,"EAPG"),FALSE))</f>
        <v/>
      </c>
      <c r="Q187" s="207" t="str">
        <f t="shared" si="23"/>
        <v/>
      </c>
      <c r="R187" s="208" t="str">
        <f t="shared" si="30"/>
        <v/>
      </c>
      <c r="S187" s="172"/>
      <c r="T187" s="215" t="str">
        <f t="shared" si="24"/>
        <v/>
      </c>
      <c r="U187" s="216" t="str">
        <f>IF($F187="","",MAX(0.25,IF(AND("2"=$I187,1&lt;COUNTIF($I:$I,2)),0.5^(COUNTIFS($I:$I,"2",$D:$D,$D187,$H:$H,"&gt;="&amp;$H187)-COUNTIFS($I187:$I$520,"2",$D187:$D$520,$D187,$H187:$H$520,$H187)),1)))</f>
        <v/>
      </c>
      <c r="V187" s="216" t="str">
        <f>IF($F187="","",MAX(0.25,IF(AND("Yes"=$N187,1&lt;COUNTIFS($N:$N,"Yes",$D:$D,$D187,$F:$F,$F187,$C:$C,"EAPG")),0.5^(COUNTIFS($N:$N,"Yes",$H:$H,"&gt;="&amp;$H187,$D:$D,$D187,$F:$F,$F187,$C:$C,"EAPG")-COUNTIFS($N187:$N$520,"Yes",$H187:$H$520,$H187,$D187:$D$520,$D187,$F187:$F$520,$F187,$C187:$C$520,"EAPG")),1)))</f>
        <v/>
      </c>
      <c r="W187" s="210" t="str">
        <f t="shared" si="25"/>
        <v/>
      </c>
      <c r="X187" s="172"/>
      <c r="Y187" s="211" t="str">
        <f t="shared" si="26"/>
        <v/>
      </c>
      <c r="Z187" s="212" t="str">
        <f t="shared" si="31"/>
        <v/>
      </c>
      <c r="AA187" s="213" t="str">
        <f t="shared" si="27"/>
        <v/>
      </c>
    </row>
    <row r="188" spans="2:27" ht="15" x14ac:dyDescent="0.25">
      <c r="B188" s="200">
        <f t="shared" si="32"/>
        <v>168</v>
      </c>
      <c r="C188" s="148"/>
      <c r="D188" s="232"/>
      <c r="E188" s="202"/>
      <c r="F188" s="203"/>
      <c r="G188" s="202" t="str">
        <f t="array" ref="G188">IF($F188="","",INDEX('EAPG Table'!$C$7:$C$666,MATCH(_xlfn.NUMBERVALUE('Interactive EAPG Calculator'!$F188),_xlfn.NUMBERVALUE('EAPG Table'!$B$7:$B$666),0)))</f>
        <v/>
      </c>
      <c r="H188" s="204" t="str">
        <f t="array" ref="H188">IF($F188="","",IF("EAPG"&lt;&gt;C188,0,INDEX('EAPG Table'!$I$7:$I$666,MATCH(_xlfn.NUMBERVALUE($F188),_xlfn.NUMBERVALUE('EAPG Table'!$B$7:$B$666),0))))</f>
        <v/>
      </c>
      <c r="I188" s="172" t="str">
        <f>IF($F188="", "", INDEX('EAPG Table'!$D:$D, MATCH(1*$F188, 'EAPG Table'!$B:$B, 0)))</f>
        <v/>
      </c>
      <c r="J188" s="148"/>
      <c r="K188" s="205" t="str">
        <f>IF(""=$F188,"",TRIM(INDEX('EAPG Table'!$F:$F,MATCH(1*$F188,'EAPG Table'!$B:$B,0))))</f>
        <v/>
      </c>
      <c r="L188" s="200"/>
      <c r="M188" s="172" t="str">
        <f t="shared" si="28"/>
        <v/>
      </c>
      <c r="N188" s="172" t="str">
        <f t="shared" si="22"/>
        <v/>
      </c>
      <c r="O188" s="207" t="str">
        <f t="shared" si="29"/>
        <v/>
      </c>
      <c r="P188" s="207" t="str">
        <f>IF(""=$F188,"",IF("00450"=$F188,0&lt;COUNTIFS($H:$H,"&gt;="&amp;$H188,$D:$D,$D188,$F:$F,$F188,$C:$C,"EAPG")-COUNTIFS($H188:$H$520,$H188,$D188:$D$520,$D188,$F188:$F$520,$F188,$C188:$C$520,"EAPG"),FALSE))</f>
        <v/>
      </c>
      <c r="Q188" s="207" t="str">
        <f t="shared" si="23"/>
        <v/>
      </c>
      <c r="R188" s="208" t="str">
        <f t="shared" si="30"/>
        <v/>
      </c>
      <c r="S188" s="172"/>
      <c r="T188" s="215" t="str">
        <f t="shared" si="24"/>
        <v/>
      </c>
      <c r="U188" s="216" t="str">
        <f>IF($F188="","",MAX(0.25,IF(AND("2"=$I188,1&lt;COUNTIF($I:$I,2)),0.5^(COUNTIFS($I:$I,"2",$D:$D,$D188,$H:$H,"&gt;="&amp;$H188)-COUNTIFS($I188:$I$520,"2",$D188:$D$520,$D188,$H188:$H$520,$H188)),1)))</f>
        <v/>
      </c>
      <c r="V188" s="216" t="str">
        <f>IF($F188="","",MAX(0.25,IF(AND("Yes"=$N188,1&lt;COUNTIFS($N:$N,"Yes",$D:$D,$D188,$F:$F,$F188,$C:$C,"EAPG")),0.5^(COUNTIFS($N:$N,"Yes",$H:$H,"&gt;="&amp;$H188,$D:$D,$D188,$F:$F,$F188,$C:$C,"EAPG")-COUNTIFS($N188:$N$520,"Yes",$H188:$H$520,$H188,$D188:$D$520,$D188,$F188:$F$520,$F188,$C188:$C$520,"EAPG")),1)))</f>
        <v/>
      </c>
      <c r="W188" s="210" t="str">
        <f t="shared" si="25"/>
        <v/>
      </c>
      <c r="X188" s="172"/>
      <c r="Y188" s="211" t="str">
        <f t="shared" si="26"/>
        <v/>
      </c>
      <c r="Z188" s="212" t="str">
        <f t="shared" si="31"/>
        <v/>
      </c>
      <c r="AA188" s="213" t="str">
        <f t="shared" si="27"/>
        <v/>
      </c>
    </row>
    <row r="189" spans="2:27" ht="15" x14ac:dyDescent="0.25">
      <c r="B189" s="200">
        <f t="shared" si="32"/>
        <v>169</v>
      </c>
      <c r="C189" s="148"/>
      <c r="D189" s="232"/>
      <c r="E189" s="202"/>
      <c r="F189" s="203"/>
      <c r="G189" s="202" t="str">
        <f t="array" ref="G189">IF($F189="","",INDEX('EAPG Table'!$C$7:$C$666,MATCH(_xlfn.NUMBERVALUE('Interactive EAPG Calculator'!$F189),_xlfn.NUMBERVALUE('EAPG Table'!$B$7:$B$666),0)))</f>
        <v/>
      </c>
      <c r="H189" s="204" t="str">
        <f t="array" ref="H189">IF($F189="","",IF("EAPG"&lt;&gt;C189,0,INDEX('EAPG Table'!$I$7:$I$666,MATCH(_xlfn.NUMBERVALUE($F189),_xlfn.NUMBERVALUE('EAPG Table'!$B$7:$B$666),0))))</f>
        <v/>
      </c>
      <c r="I189" s="172" t="str">
        <f>IF($F189="", "", INDEX('EAPG Table'!$D:$D, MATCH(1*$F189, 'EAPG Table'!$B:$B, 0)))</f>
        <v/>
      </c>
      <c r="J189" s="148"/>
      <c r="K189" s="205" t="str">
        <f>IF(""=$F189,"",TRIM(INDEX('EAPG Table'!$F:$F,MATCH(1*$F189,'EAPG Table'!$B:$B,0))))</f>
        <v/>
      </c>
      <c r="L189" s="200"/>
      <c r="M189" s="172" t="str">
        <f t="shared" si="28"/>
        <v/>
      </c>
      <c r="N189" s="172" t="str">
        <f t="shared" si="22"/>
        <v/>
      </c>
      <c r="O189" s="207" t="str">
        <f t="shared" si="29"/>
        <v/>
      </c>
      <c r="P189" s="207" t="str">
        <f>IF(""=$F189,"",IF("00450"=$F189,0&lt;COUNTIFS($H:$H,"&gt;="&amp;$H189,$D:$D,$D189,$F:$F,$F189,$C:$C,"EAPG")-COUNTIFS($H189:$H$520,$H189,$D189:$D$520,$D189,$F189:$F$520,$F189,$C189:$C$520,"EAPG"),FALSE))</f>
        <v/>
      </c>
      <c r="Q189" s="207" t="str">
        <f t="shared" si="23"/>
        <v/>
      </c>
      <c r="R189" s="208" t="str">
        <f t="shared" si="30"/>
        <v/>
      </c>
      <c r="S189" s="172"/>
      <c r="T189" s="215" t="str">
        <f t="shared" si="24"/>
        <v/>
      </c>
      <c r="U189" s="216" t="str">
        <f>IF($F189="","",MAX(0.25,IF(AND("2"=$I189,1&lt;COUNTIF($I:$I,2)),0.5^(COUNTIFS($I:$I,"2",$D:$D,$D189,$H:$H,"&gt;="&amp;$H189)-COUNTIFS($I189:$I$520,"2",$D189:$D$520,$D189,$H189:$H$520,$H189)),1)))</f>
        <v/>
      </c>
      <c r="V189" s="216" t="str">
        <f>IF($F189="","",MAX(0.25,IF(AND("Yes"=$N189,1&lt;COUNTIFS($N:$N,"Yes",$D:$D,$D189,$F:$F,$F189,$C:$C,"EAPG")),0.5^(COUNTIFS($N:$N,"Yes",$H:$H,"&gt;="&amp;$H189,$D:$D,$D189,$F:$F,$F189,$C:$C,"EAPG")-COUNTIFS($N189:$N$520,"Yes",$H189:$H$520,$H189,$D189:$D$520,$D189,$F189:$F$520,$F189,$C189:$C$520,"EAPG")),1)))</f>
        <v/>
      </c>
      <c r="W189" s="210" t="str">
        <f t="shared" si="25"/>
        <v/>
      </c>
      <c r="X189" s="172"/>
      <c r="Y189" s="211" t="str">
        <f t="shared" si="26"/>
        <v/>
      </c>
      <c r="Z189" s="212" t="str">
        <f t="shared" si="31"/>
        <v/>
      </c>
      <c r="AA189" s="213" t="str">
        <f t="shared" si="27"/>
        <v/>
      </c>
    </row>
    <row r="190" spans="2:27" ht="15" x14ac:dyDescent="0.25">
      <c r="B190" s="217">
        <f t="shared" si="32"/>
        <v>170</v>
      </c>
      <c r="C190" s="149"/>
      <c r="D190" s="233"/>
      <c r="E190" s="219"/>
      <c r="F190" s="220"/>
      <c r="G190" s="219" t="str">
        <f t="array" ref="G190">IF($F190="","",INDEX('EAPG Table'!$C$7:$C$666,MATCH(_xlfn.NUMBERVALUE('Interactive EAPG Calculator'!$F190),_xlfn.NUMBERVALUE('EAPG Table'!$B$7:$B$666),0)))</f>
        <v/>
      </c>
      <c r="H190" s="221" t="str">
        <f t="array" ref="H190">IF($F190="","",IF("EAPG"&lt;&gt;C190,0,INDEX('EAPG Table'!$I$7:$I$666,MATCH(_xlfn.NUMBERVALUE($F190),_xlfn.NUMBERVALUE('EAPG Table'!$B$7:$B$666),0))))</f>
        <v/>
      </c>
      <c r="I190" s="222" t="str">
        <f>IF($F190="", "", INDEX('EAPG Table'!$D:$D, MATCH(1*$F190, 'EAPG Table'!$B:$B, 0)))</f>
        <v/>
      </c>
      <c r="J190" s="149"/>
      <c r="K190" s="223" t="str">
        <f>IF(""=$F190,"",TRIM(INDEX('EAPG Table'!$F:$F,MATCH(1*$F190,'EAPG Table'!$B:$B,0))))</f>
        <v/>
      </c>
      <c r="L190" s="200"/>
      <c r="M190" s="222" t="str">
        <f t="shared" si="28"/>
        <v/>
      </c>
      <c r="N190" s="222" t="str">
        <f t="shared" si="22"/>
        <v/>
      </c>
      <c r="O190" s="224" t="str">
        <f t="shared" si="29"/>
        <v/>
      </c>
      <c r="P190" s="224" t="str">
        <f>IF(""=$F190,"",IF("00450"=$F190,0&lt;COUNTIFS($H:$H,"&gt;="&amp;$H190,$D:$D,$D190,$F:$F,$F190,$C:$C,"EAPG")-COUNTIFS($H190:$H$520,$H190,$D190:$D$520,$D190,$F190:$F$520,$F190,$C190:$C$520,"EAPG"),FALSE))</f>
        <v/>
      </c>
      <c r="Q190" s="224" t="str">
        <f t="shared" si="23"/>
        <v/>
      </c>
      <c r="R190" s="225" t="str">
        <f t="shared" si="30"/>
        <v/>
      </c>
      <c r="S190" s="172"/>
      <c r="T190" s="226" t="str">
        <f t="shared" si="24"/>
        <v/>
      </c>
      <c r="U190" s="227" t="str">
        <f>IF($F190="","",MAX(0.25,IF(AND("2"=$I190,1&lt;COUNTIF($I:$I,2)),0.5^(COUNTIFS($I:$I,"2",$D:$D,$D190,$H:$H,"&gt;="&amp;$H190)-COUNTIFS($I190:$I$520,"2",$D190:$D$520,$D190,$H190:$H$520,$H190)),1)))</f>
        <v/>
      </c>
      <c r="V190" s="227" t="str">
        <f>IF($F190="","",MAX(0.25,IF(AND("Yes"=$N190,1&lt;COUNTIFS($N:$N,"Yes",$D:$D,$D190,$F:$F,$F190,$C:$C,"EAPG")),0.5^(COUNTIFS($N:$N,"Yes",$H:$H,"&gt;="&amp;$H190,$D:$D,$D190,$F:$F,$F190,$C:$C,"EAPG")-COUNTIFS($N190:$N$520,"Yes",$H190:$H$520,$H190,$D190:$D$520,$D190,$F190:$F$520,$F190,$C190:$C$520,"EAPG")),1)))</f>
        <v/>
      </c>
      <c r="W190" s="228" t="str">
        <f t="shared" si="25"/>
        <v/>
      </c>
      <c r="X190" s="172"/>
      <c r="Y190" s="229" t="str">
        <f t="shared" si="26"/>
        <v/>
      </c>
      <c r="Z190" s="230" t="str">
        <f t="shared" si="31"/>
        <v/>
      </c>
      <c r="AA190" s="231" t="str">
        <f t="shared" si="27"/>
        <v/>
      </c>
    </row>
    <row r="191" spans="2:27" ht="15" x14ac:dyDescent="0.25">
      <c r="B191" s="200">
        <f t="shared" si="32"/>
        <v>171</v>
      </c>
      <c r="C191" s="148"/>
      <c r="D191" s="232"/>
      <c r="E191" s="202"/>
      <c r="F191" s="203"/>
      <c r="G191" s="202" t="str">
        <f t="array" ref="G191">IF($F191="","",INDEX('EAPG Table'!$C$7:$C$666,MATCH(_xlfn.NUMBERVALUE('Interactive EAPG Calculator'!$F191),_xlfn.NUMBERVALUE('EAPG Table'!$B$7:$B$666),0)))</f>
        <v/>
      </c>
      <c r="H191" s="204" t="str">
        <f t="array" ref="H191">IF($F191="","",IF("EAPG"&lt;&gt;C191,0,INDEX('EAPG Table'!$I$7:$I$666,MATCH(_xlfn.NUMBERVALUE($F191),_xlfn.NUMBERVALUE('EAPG Table'!$B$7:$B$666),0))))</f>
        <v/>
      </c>
      <c r="I191" s="172" t="str">
        <f>IF($F191="", "", INDEX('EAPG Table'!$D:$D, MATCH(1*$F191, 'EAPG Table'!$B:$B, 0)))</f>
        <v/>
      </c>
      <c r="J191" s="148"/>
      <c r="K191" s="205" t="str">
        <f>IF(""=$F191,"",TRIM(INDEX('EAPG Table'!$F:$F,MATCH(1*$F191,'EAPG Table'!$B:$B,0))))</f>
        <v/>
      </c>
      <c r="L191" s="200"/>
      <c r="M191" s="172" t="str">
        <f t="shared" si="28"/>
        <v/>
      </c>
      <c r="N191" s="172" t="str">
        <f t="shared" si="22"/>
        <v/>
      </c>
      <c r="O191" s="207" t="str">
        <f t="shared" si="29"/>
        <v/>
      </c>
      <c r="P191" s="207" t="str">
        <f>IF(""=$F191,"",IF("00450"=$F191,0&lt;COUNTIFS($H:$H,"&gt;="&amp;$H191,$D:$D,$D191,$F:$F,$F191,$C:$C,"EAPG")-COUNTIFS($H191:$H$520,$H191,$D191:$D$520,$D191,$F191:$F$520,$F191,$C191:$C$520,"EAPG"),FALSE))</f>
        <v/>
      </c>
      <c r="Q191" s="207" t="str">
        <f t="shared" si="23"/>
        <v/>
      </c>
      <c r="R191" s="208" t="str">
        <f t="shared" si="30"/>
        <v/>
      </c>
      <c r="S191" s="172"/>
      <c r="T191" s="215" t="str">
        <f t="shared" si="24"/>
        <v/>
      </c>
      <c r="U191" s="216" t="str">
        <f>IF($F191="","",MAX(0.25,IF(AND("2"=$I191,1&lt;COUNTIF($I:$I,2)),0.5^(COUNTIFS($I:$I,"2",$D:$D,$D191,$H:$H,"&gt;="&amp;$H191)-COUNTIFS($I191:$I$520,"2",$D191:$D$520,$D191,$H191:$H$520,$H191)),1)))</f>
        <v/>
      </c>
      <c r="V191" s="216" t="str">
        <f>IF($F191="","",MAX(0.25,IF(AND("Yes"=$N191,1&lt;COUNTIFS($N:$N,"Yes",$D:$D,$D191,$F:$F,$F191,$C:$C,"EAPG")),0.5^(COUNTIFS($N:$N,"Yes",$H:$H,"&gt;="&amp;$H191,$D:$D,$D191,$F:$F,$F191,$C:$C,"EAPG")-COUNTIFS($N191:$N$520,"Yes",$H191:$H$520,$H191,$D191:$D$520,$D191,$F191:$F$520,$F191,$C191:$C$520,"EAPG")),1)))</f>
        <v/>
      </c>
      <c r="W191" s="210" t="str">
        <f t="shared" si="25"/>
        <v/>
      </c>
      <c r="X191" s="172"/>
      <c r="Y191" s="211" t="str">
        <f t="shared" si="26"/>
        <v/>
      </c>
      <c r="Z191" s="212" t="str">
        <f t="shared" si="31"/>
        <v/>
      </c>
      <c r="AA191" s="213" t="str">
        <f t="shared" si="27"/>
        <v/>
      </c>
    </row>
    <row r="192" spans="2:27" ht="15" x14ac:dyDescent="0.25">
      <c r="B192" s="200">
        <f t="shared" si="32"/>
        <v>172</v>
      </c>
      <c r="C192" s="148"/>
      <c r="D192" s="232"/>
      <c r="E192" s="202"/>
      <c r="F192" s="203"/>
      <c r="G192" s="202" t="str">
        <f t="array" ref="G192">IF($F192="","",INDEX('EAPG Table'!$C$7:$C$666,MATCH(_xlfn.NUMBERVALUE('Interactive EAPG Calculator'!$F192),_xlfn.NUMBERVALUE('EAPG Table'!$B$7:$B$666),0)))</f>
        <v/>
      </c>
      <c r="H192" s="204" t="str">
        <f t="array" ref="H192">IF($F192="","",IF("EAPG"&lt;&gt;C192,0,INDEX('EAPG Table'!$I$7:$I$666,MATCH(_xlfn.NUMBERVALUE($F192),_xlfn.NUMBERVALUE('EAPG Table'!$B$7:$B$666),0))))</f>
        <v/>
      </c>
      <c r="I192" s="172" t="str">
        <f>IF($F192="", "", INDEX('EAPG Table'!$D:$D, MATCH(1*$F192, 'EAPG Table'!$B:$B, 0)))</f>
        <v/>
      </c>
      <c r="J192" s="148"/>
      <c r="K192" s="205" t="str">
        <f>IF(""=$F192,"",TRIM(INDEX('EAPG Table'!$F:$F,MATCH(1*$F192,'EAPG Table'!$B:$B,0))))</f>
        <v/>
      </c>
      <c r="L192" s="200"/>
      <c r="M192" s="172" t="str">
        <f t="shared" si="28"/>
        <v/>
      </c>
      <c r="N192" s="172" t="str">
        <f t="shared" si="22"/>
        <v/>
      </c>
      <c r="O192" s="207" t="str">
        <f t="shared" si="29"/>
        <v/>
      </c>
      <c r="P192" s="207" t="str">
        <f>IF(""=$F192,"",IF("00450"=$F192,0&lt;COUNTIFS($H:$H,"&gt;="&amp;$H192,$D:$D,$D192,$F:$F,$F192,$C:$C,"EAPG")-COUNTIFS($H192:$H$520,$H192,$D192:$D$520,$D192,$F192:$F$520,$F192,$C192:$C$520,"EAPG"),FALSE))</f>
        <v/>
      </c>
      <c r="Q192" s="207" t="str">
        <f t="shared" si="23"/>
        <v/>
      </c>
      <c r="R192" s="208" t="str">
        <f t="shared" si="30"/>
        <v/>
      </c>
      <c r="S192" s="172"/>
      <c r="T192" s="215" t="str">
        <f t="shared" si="24"/>
        <v/>
      </c>
      <c r="U192" s="216" t="str">
        <f>IF($F192="","",MAX(0.25,IF(AND("2"=$I192,1&lt;COUNTIF($I:$I,2)),0.5^(COUNTIFS($I:$I,"2",$D:$D,$D192,$H:$H,"&gt;="&amp;$H192)-COUNTIFS($I192:$I$520,"2",$D192:$D$520,$D192,$H192:$H$520,$H192)),1)))</f>
        <v/>
      </c>
      <c r="V192" s="216" t="str">
        <f>IF($F192="","",MAX(0.25,IF(AND("Yes"=$N192,1&lt;COUNTIFS($N:$N,"Yes",$D:$D,$D192,$F:$F,$F192,$C:$C,"EAPG")),0.5^(COUNTIFS($N:$N,"Yes",$H:$H,"&gt;="&amp;$H192,$D:$D,$D192,$F:$F,$F192,$C:$C,"EAPG")-COUNTIFS($N192:$N$520,"Yes",$H192:$H$520,$H192,$D192:$D$520,$D192,$F192:$F$520,$F192,$C192:$C$520,"EAPG")),1)))</f>
        <v/>
      </c>
      <c r="W192" s="210" t="str">
        <f t="shared" si="25"/>
        <v/>
      </c>
      <c r="X192" s="172"/>
      <c r="Y192" s="211" t="str">
        <f t="shared" si="26"/>
        <v/>
      </c>
      <c r="Z192" s="212" t="str">
        <f t="shared" si="31"/>
        <v/>
      </c>
      <c r="AA192" s="213" t="str">
        <f t="shared" si="27"/>
        <v/>
      </c>
    </row>
    <row r="193" spans="2:27" ht="15" x14ac:dyDescent="0.25">
      <c r="B193" s="200">
        <f t="shared" si="32"/>
        <v>173</v>
      </c>
      <c r="C193" s="148"/>
      <c r="D193" s="232"/>
      <c r="E193" s="202"/>
      <c r="F193" s="203"/>
      <c r="G193" s="202" t="str">
        <f t="array" ref="G193">IF($F193="","",INDEX('EAPG Table'!$C$7:$C$666,MATCH(_xlfn.NUMBERVALUE('Interactive EAPG Calculator'!$F193),_xlfn.NUMBERVALUE('EAPG Table'!$B$7:$B$666),0)))</f>
        <v/>
      </c>
      <c r="H193" s="204" t="str">
        <f t="array" ref="H193">IF($F193="","",IF("EAPG"&lt;&gt;C193,0,INDEX('EAPG Table'!$I$7:$I$666,MATCH(_xlfn.NUMBERVALUE($F193),_xlfn.NUMBERVALUE('EAPG Table'!$B$7:$B$666),0))))</f>
        <v/>
      </c>
      <c r="I193" s="172" t="str">
        <f>IF($F193="", "", INDEX('EAPG Table'!$D:$D, MATCH(1*$F193, 'EAPG Table'!$B:$B, 0)))</f>
        <v/>
      </c>
      <c r="J193" s="148"/>
      <c r="K193" s="205" t="str">
        <f>IF(""=$F193,"",TRIM(INDEX('EAPG Table'!$F:$F,MATCH(1*$F193,'EAPG Table'!$B:$B,0))))</f>
        <v/>
      </c>
      <c r="L193" s="200"/>
      <c r="M193" s="172" t="str">
        <f t="shared" si="28"/>
        <v/>
      </c>
      <c r="N193" s="172" t="str">
        <f t="shared" si="22"/>
        <v/>
      </c>
      <c r="O193" s="207" t="str">
        <f t="shared" si="29"/>
        <v/>
      </c>
      <c r="P193" s="207" t="str">
        <f>IF(""=$F193,"",IF("00450"=$F193,0&lt;COUNTIFS($H:$H,"&gt;="&amp;$H193,$D:$D,$D193,$F:$F,$F193,$C:$C,"EAPG")-COUNTIFS($H193:$H$520,$H193,$D193:$D$520,$D193,$F193:$F$520,$F193,$C193:$C$520,"EAPG"),FALSE))</f>
        <v/>
      </c>
      <c r="Q193" s="207" t="str">
        <f t="shared" si="23"/>
        <v/>
      </c>
      <c r="R193" s="208" t="str">
        <f t="shared" si="30"/>
        <v/>
      </c>
      <c r="S193" s="172"/>
      <c r="T193" s="215" t="str">
        <f t="shared" si="24"/>
        <v/>
      </c>
      <c r="U193" s="216" t="str">
        <f>IF($F193="","",MAX(0.25,IF(AND("2"=$I193,1&lt;COUNTIF($I:$I,2)),0.5^(COUNTIFS($I:$I,"2",$D:$D,$D193,$H:$H,"&gt;="&amp;$H193)-COUNTIFS($I193:$I$520,"2",$D193:$D$520,$D193,$H193:$H$520,$H193)),1)))</f>
        <v/>
      </c>
      <c r="V193" s="216" t="str">
        <f>IF($F193="","",MAX(0.25,IF(AND("Yes"=$N193,1&lt;COUNTIFS($N:$N,"Yes",$D:$D,$D193,$F:$F,$F193,$C:$C,"EAPG")),0.5^(COUNTIFS($N:$N,"Yes",$H:$H,"&gt;="&amp;$H193,$D:$D,$D193,$F:$F,$F193,$C:$C,"EAPG")-COUNTIFS($N193:$N$520,"Yes",$H193:$H$520,$H193,$D193:$D$520,$D193,$F193:$F$520,$F193,$C193:$C$520,"EAPG")),1)))</f>
        <v/>
      </c>
      <c r="W193" s="210" t="str">
        <f t="shared" si="25"/>
        <v/>
      </c>
      <c r="X193" s="172"/>
      <c r="Y193" s="211" t="str">
        <f t="shared" si="26"/>
        <v/>
      </c>
      <c r="Z193" s="212" t="str">
        <f t="shared" si="31"/>
        <v/>
      </c>
      <c r="AA193" s="213" t="str">
        <f t="shared" si="27"/>
        <v/>
      </c>
    </row>
    <row r="194" spans="2:27" ht="15" x14ac:dyDescent="0.25">
      <c r="B194" s="200">
        <f t="shared" si="32"/>
        <v>174</v>
      </c>
      <c r="C194" s="148"/>
      <c r="D194" s="232"/>
      <c r="E194" s="202"/>
      <c r="F194" s="203"/>
      <c r="G194" s="202" t="str">
        <f t="array" ref="G194">IF($F194="","",INDEX('EAPG Table'!$C$7:$C$666,MATCH(_xlfn.NUMBERVALUE('Interactive EAPG Calculator'!$F194),_xlfn.NUMBERVALUE('EAPG Table'!$B$7:$B$666),0)))</f>
        <v/>
      </c>
      <c r="H194" s="204" t="str">
        <f t="array" ref="H194">IF($F194="","",IF("EAPG"&lt;&gt;C194,0,INDEX('EAPG Table'!$I$7:$I$666,MATCH(_xlfn.NUMBERVALUE($F194),_xlfn.NUMBERVALUE('EAPG Table'!$B$7:$B$666),0))))</f>
        <v/>
      </c>
      <c r="I194" s="172" t="str">
        <f>IF($F194="", "", INDEX('EAPG Table'!$D:$D, MATCH(1*$F194, 'EAPG Table'!$B:$B, 0)))</f>
        <v/>
      </c>
      <c r="J194" s="148"/>
      <c r="K194" s="205" t="str">
        <f>IF(""=$F194,"",TRIM(INDEX('EAPG Table'!$F:$F,MATCH(1*$F194,'EAPG Table'!$B:$B,0))))</f>
        <v/>
      </c>
      <c r="L194" s="200"/>
      <c r="M194" s="172" t="str">
        <f t="shared" si="28"/>
        <v/>
      </c>
      <c r="N194" s="172" t="str">
        <f t="shared" si="22"/>
        <v/>
      </c>
      <c r="O194" s="207" t="str">
        <f t="shared" si="29"/>
        <v/>
      </c>
      <c r="P194" s="207" t="str">
        <f>IF(""=$F194,"",IF("00450"=$F194,0&lt;COUNTIFS($H:$H,"&gt;="&amp;$H194,$D:$D,$D194,$F:$F,$F194,$C:$C,"EAPG")-COUNTIFS($H194:$H$520,$H194,$D194:$D$520,$D194,$F194:$F$520,$F194,$C194:$C$520,"EAPG"),FALSE))</f>
        <v/>
      </c>
      <c r="Q194" s="207" t="str">
        <f t="shared" si="23"/>
        <v/>
      </c>
      <c r="R194" s="208" t="str">
        <f t="shared" si="30"/>
        <v/>
      </c>
      <c r="S194" s="172"/>
      <c r="T194" s="215" t="str">
        <f t="shared" si="24"/>
        <v/>
      </c>
      <c r="U194" s="216" t="str">
        <f>IF($F194="","",MAX(0.25,IF(AND("2"=$I194,1&lt;COUNTIF($I:$I,2)),0.5^(COUNTIFS($I:$I,"2",$D:$D,$D194,$H:$H,"&gt;="&amp;$H194)-COUNTIFS($I194:$I$520,"2",$D194:$D$520,$D194,$H194:$H$520,$H194)),1)))</f>
        <v/>
      </c>
      <c r="V194" s="216" t="str">
        <f>IF($F194="","",MAX(0.25,IF(AND("Yes"=$N194,1&lt;COUNTIFS($N:$N,"Yes",$D:$D,$D194,$F:$F,$F194,$C:$C,"EAPG")),0.5^(COUNTIFS($N:$N,"Yes",$H:$H,"&gt;="&amp;$H194,$D:$D,$D194,$F:$F,$F194,$C:$C,"EAPG")-COUNTIFS($N194:$N$520,"Yes",$H194:$H$520,$H194,$D194:$D$520,$D194,$F194:$F$520,$F194,$C194:$C$520,"EAPG")),1)))</f>
        <v/>
      </c>
      <c r="W194" s="210" t="str">
        <f t="shared" si="25"/>
        <v/>
      </c>
      <c r="X194" s="172"/>
      <c r="Y194" s="211" t="str">
        <f t="shared" si="26"/>
        <v/>
      </c>
      <c r="Z194" s="212" t="str">
        <f t="shared" si="31"/>
        <v/>
      </c>
      <c r="AA194" s="213" t="str">
        <f t="shared" si="27"/>
        <v/>
      </c>
    </row>
    <row r="195" spans="2:27" ht="15" x14ac:dyDescent="0.25">
      <c r="B195" s="217">
        <f t="shared" si="32"/>
        <v>175</v>
      </c>
      <c r="C195" s="149"/>
      <c r="D195" s="233"/>
      <c r="E195" s="219"/>
      <c r="F195" s="220"/>
      <c r="G195" s="219" t="str">
        <f t="array" ref="G195">IF($F195="","",INDEX('EAPG Table'!$C$7:$C$666,MATCH(_xlfn.NUMBERVALUE('Interactive EAPG Calculator'!$F195),_xlfn.NUMBERVALUE('EAPG Table'!$B$7:$B$666),0)))</f>
        <v/>
      </c>
      <c r="H195" s="221" t="str">
        <f t="array" ref="H195">IF($F195="","",IF("EAPG"&lt;&gt;C195,0,INDEX('EAPG Table'!$I$7:$I$666,MATCH(_xlfn.NUMBERVALUE($F195),_xlfn.NUMBERVALUE('EAPG Table'!$B$7:$B$666),0))))</f>
        <v/>
      </c>
      <c r="I195" s="222" t="str">
        <f>IF($F195="", "", INDEX('EAPG Table'!$D:$D, MATCH(1*$F195, 'EAPG Table'!$B:$B, 0)))</f>
        <v/>
      </c>
      <c r="J195" s="149"/>
      <c r="K195" s="223" t="str">
        <f>IF(""=$F195,"",TRIM(INDEX('EAPG Table'!$F:$F,MATCH(1*$F195,'EAPG Table'!$B:$B,0))))</f>
        <v/>
      </c>
      <c r="L195" s="200"/>
      <c r="M195" s="222" t="str">
        <f t="shared" si="28"/>
        <v/>
      </c>
      <c r="N195" s="222" t="str">
        <f t="shared" si="22"/>
        <v/>
      </c>
      <c r="O195" s="224" t="str">
        <f t="shared" si="29"/>
        <v/>
      </c>
      <c r="P195" s="224" t="str">
        <f>IF(""=$F195,"",IF("00450"=$F195,0&lt;COUNTIFS($H:$H,"&gt;="&amp;$H195,$D:$D,$D195,$F:$F,$F195,$C:$C,"EAPG")-COUNTIFS($H195:$H$520,$H195,$D195:$D$520,$D195,$F195:$F$520,$F195,$C195:$C$520,"EAPG"),FALSE))</f>
        <v/>
      </c>
      <c r="Q195" s="224" t="str">
        <f t="shared" si="23"/>
        <v/>
      </c>
      <c r="R195" s="225" t="str">
        <f t="shared" si="30"/>
        <v/>
      </c>
      <c r="S195" s="172"/>
      <c r="T195" s="226" t="str">
        <f t="shared" si="24"/>
        <v/>
      </c>
      <c r="U195" s="227" t="str">
        <f>IF($F195="","",MAX(0.25,IF(AND("2"=$I195,1&lt;COUNTIF($I:$I,2)),0.5^(COUNTIFS($I:$I,"2",$D:$D,$D195,$H:$H,"&gt;="&amp;$H195)-COUNTIFS($I195:$I$520,"2",$D195:$D$520,$D195,$H195:$H$520,$H195)),1)))</f>
        <v/>
      </c>
      <c r="V195" s="227" t="str">
        <f>IF($F195="","",MAX(0.25,IF(AND("Yes"=$N195,1&lt;COUNTIFS($N:$N,"Yes",$D:$D,$D195,$F:$F,$F195,$C:$C,"EAPG")),0.5^(COUNTIFS($N:$N,"Yes",$H:$H,"&gt;="&amp;$H195,$D:$D,$D195,$F:$F,$F195,$C:$C,"EAPG")-COUNTIFS($N195:$N$520,"Yes",$H195:$H$520,$H195,$D195:$D$520,$D195,$F195:$F$520,$F195,$C195:$C$520,"EAPG")),1)))</f>
        <v/>
      </c>
      <c r="W195" s="228" t="str">
        <f t="shared" si="25"/>
        <v/>
      </c>
      <c r="X195" s="172"/>
      <c r="Y195" s="229" t="str">
        <f t="shared" si="26"/>
        <v/>
      </c>
      <c r="Z195" s="230" t="str">
        <f t="shared" si="31"/>
        <v/>
      </c>
      <c r="AA195" s="231" t="str">
        <f t="shared" si="27"/>
        <v/>
      </c>
    </row>
    <row r="196" spans="2:27" ht="15" x14ac:dyDescent="0.25">
      <c r="B196" s="200">
        <f t="shared" si="32"/>
        <v>176</v>
      </c>
      <c r="C196" s="148"/>
      <c r="D196" s="232"/>
      <c r="E196" s="202"/>
      <c r="F196" s="203"/>
      <c r="G196" s="202" t="str">
        <f t="array" ref="G196">IF($F196="","",INDEX('EAPG Table'!$C$7:$C$666,MATCH(_xlfn.NUMBERVALUE('Interactive EAPG Calculator'!$F196),_xlfn.NUMBERVALUE('EAPG Table'!$B$7:$B$666),0)))</f>
        <v/>
      </c>
      <c r="H196" s="204" t="str">
        <f t="array" ref="H196">IF($F196="","",IF("EAPG"&lt;&gt;C196,0,INDEX('EAPG Table'!$I$7:$I$666,MATCH(_xlfn.NUMBERVALUE($F196),_xlfn.NUMBERVALUE('EAPG Table'!$B$7:$B$666),0))))</f>
        <v/>
      </c>
      <c r="I196" s="172" t="str">
        <f>IF($F196="", "", INDEX('EAPG Table'!$D:$D, MATCH(1*$F196, 'EAPG Table'!$B:$B, 0)))</f>
        <v/>
      </c>
      <c r="J196" s="148"/>
      <c r="K196" s="205" t="str">
        <f>IF(""=$F196,"",TRIM(INDEX('EAPG Table'!$F:$F,MATCH(1*$F196,'EAPG Table'!$B:$B,0))))</f>
        <v/>
      </c>
      <c r="L196" s="200"/>
      <c r="M196" s="172" t="str">
        <f t="shared" si="28"/>
        <v/>
      </c>
      <c r="N196" s="172" t="str">
        <f t="shared" si="22"/>
        <v/>
      </c>
      <c r="O196" s="207" t="str">
        <f t="shared" si="29"/>
        <v/>
      </c>
      <c r="P196" s="207" t="str">
        <f>IF(""=$F196,"",IF("00450"=$F196,0&lt;COUNTIFS($H:$H,"&gt;="&amp;$H196,$D:$D,$D196,$F:$F,$F196,$C:$C,"EAPG")-COUNTIFS($H196:$H$520,$H196,$D196:$D$520,$D196,$F196:$F$520,$F196,$C196:$C$520,"EAPG"),FALSE))</f>
        <v/>
      </c>
      <c r="Q196" s="207" t="str">
        <f t="shared" si="23"/>
        <v/>
      </c>
      <c r="R196" s="208" t="str">
        <f t="shared" si="30"/>
        <v/>
      </c>
      <c r="S196" s="172"/>
      <c r="T196" s="215" t="str">
        <f t="shared" si="24"/>
        <v/>
      </c>
      <c r="U196" s="216" t="str">
        <f>IF($F196="","",MAX(0.25,IF(AND("2"=$I196,1&lt;COUNTIF($I:$I,2)),0.5^(COUNTIFS($I:$I,"2",$D:$D,$D196,$H:$H,"&gt;="&amp;$H196)-COUNTIFS($I196:$I$520,"2",$D196:$D$520,$D196,$H196:$H$520,$H196)),1)))</f>
        <v/>
      </c>
      <c r="V196" s="216" t="str">
        <f>IF($F196="","",MAX(0.25,IF(AND("Yes"=$N196,1&lt;COUNTIFS($N:$N,"Yes",$D:$D,$D196,$F:$F,$F196,$C:$C,"EAPG")),0.5^(COUNTIFS($N:$N,"Yes",$H:$H,"&gt;="&amp;$H196,$D:$D,$D196,$F:$F,$F196,$C:$C,"EAPG")-COUNTIFS($N196:$N$520,"Yes",$H196:$H$520,$H196,$D196:$D$520,$D196,$F196:$F$520,$F196,$C196:$C$520,"EAPG")),1)))</f>
        <v/>
      </c>
      <c r="W196" s="210" t="str">
        <f t="shared" si="25"/>
        <v/>
      </c>
      <c r="X196" s="172"/>
      <c r="Y196" s="211" t="str">
        <f t="shared" si="26"/>
        <v/>
      </c>
      <c r="Z196" s="212" t="str">
        <f t="shared" si="31"/>
        <v/>
      </c>
      <c r="AA196" s="213" t="str">
        <f t="shared" si="27"/>
        <v/>
      </c>
    </row>
    <row r="197" spans="2:27" ht="15" x14ac:dyDescent="0.25">
      <c r="B197" s="200">
        <f t="shared" si="32"/>
        <v>177</v>
      </c>
      <c r="C197" s="148"/>
      <c r="D197" s="232"/>
      <c r="E197" s="202"/>
      <c r="F197" s="203"/>
      <c r="G197" s="202" t="str">
        <f t="array" ref="G197">IF($F197="","",INDEX('EAPG Table'!$C$7:$C$666,MATCH(_xlfn.NUMBERVALUE('Interactive EAPG Calculator'!$F197),_xlfn.NUMBERVALUE('EAPG Table'!$B$7:$B$666),0)))</f>
        <v/>
      </c>
      <c r="H197" s="204" t="str">
        <f t="array" ref="H197">IF($F197="","",IF("EAPG"&lt;&gt;C197,0,INDEX('EAPG Table'!$I$7:$I$666,MATCH(_xlfn.NUMBERVALUE($F197),_xlfn.NUMBERVALUE('EAPG Table'!$B$7:$B$666),0))))</f>
        <v/>
      </c>
      <c r="I197" s="172" t="str">
        <f>IF($F197="", "", INDEX('EAPG Table'!$D:$D, MATCH(1*$F197, 'EAPG Table'!$B:$B, 0)))</f>
        <v/>
      </c>
      <c r="J197" s="148"/>
      <c r="K197" s="205" t="str">
        <f>IF(""=$F197,"",TRIM(INDEX('EAPG Table'!$F:$F,MATCH(1*$F197,'EAPG Table'!$B:$B,0))))</f>
        <v/>
      </c>
      <c r="L197" s="200"/>
      <c r="M197" s="172" t="str">
        <f t="shared" si="28"/>
        <v/>
      </c>
      <c r="N197" s="172" t="str">
        <f t="shared" si="22"/>
        <v/>
      </c>
      <c r="O197" s="207" t="str">
        <f t="shared" si="29"/>
        <v/>
      </c>
      <c r="P197" s="207" t="str">
        <f>IF(""=$F197,"",IF("00450"=$F197,0&lt;COUNTIFS($H:$H,"&gt;="&amp;$H197,$D:$D,$D197,$F:$F,$F197,$C:$C,"EAPG")-COUNTIFS($H197:$H$520,$H197,$D197:$D$520,$D197,$F197:$F$520,$F197,$C197:$C$520,"EAPG"),FALSE))</f>
        <v/>
      </c>
      <c r="Q197" s="207" t="str">
        <f t="shared" si="23"/>
        <v/>
      </c>
      <c r="R197" s="208" t="str">
        <f t="shared" si="30"/>
        <v/>
      </c>
      <c r="S197" s="172"/>
      <c r="T197" s="215" t="str">
        <f t="shared" si="24"/>
        <v/>
      </c>
      <c r="U197" s="216" t="str">
        <f>IF($F197="","",MAX(0.25,IF(AND("2"=$I197,1&lt;COUNTIF($I:$I,2)),0.5^(COUNTIFS($I:$I,"2",$D:$D,$D197,$H:$H,"&gt;="&amp;$H197)-COUNTIFS($I197:$I$520,"2",$D197:$D$520,$D197,$H197:$H$520,$H197)),1)))</f>
        <v/>
      </c>
      <c r="V197" s="216" t="str">
        <f>IF($F197="","",MAX(0.25,IF(AND("Yes"=$N197,1&lt;COUNTIFS($N:$N,"Yes",$D:$D,$D197,$F:$F,$F197,$C:$C,"EAPG")),0.5^(COUNTIFS($N:$N,"Yes",$H:$H,"&gt;="&amp;$H197,$D:$D,$D197,$F:$F,$F197,$C:$C,"EAPG")-COUNTIFS($N197:$N$520,"Yes",$H197:$H$520,$H197,$D197:$D$520,$D197,$F197:$F$520,$F197,$C197:$C$520,"EAPG")),1)))</f>
        <v/>
      </c>
      <c r="W197" s="210" t="str">
        <f t="shared" si="25"/>
        <v/>
      </c>
      <c r="X197" s="172"/>
      <c r="Y197" s="211" t="str">
        <f t="shared" si="26"/>
        <v/>
      </c>
      <c r="Z197" s="212" t="str">
        <f t="shared" si="31"/>
        <v/>
      </c>
      <c r="AA197" s="213" t="str">
        <f t="shared" si="27"/>
        <v/>
      </c>
    </row>
    <row r="198" spans="2:27" ht="15" x14ac:dyDescent="0.25">
      <c r="B198" s="200">
        <f t="shared" si="32"/>
        <v>178</v>
      </c>
      <c r="C198" s="148"/>
      <c r="D198" s="232"/>
      <c r="E198" s="202"/>
      <c r="F198" s="203"/>
      <c r="G198" s="202" t="str">
        <f t="array" ref="G198">IF($F198="","",INDEX('EAPG Table'!$C$7:$C$666,MATCH(_xlfn.NUMBERVALUE('Interactive EAPG Calculator'!$F198),_xlfn.NUMBERVALUE('EAPG Table'!$B$7:$B$666),0)))</f>
        <v/>
      </c>
      <c r="H198" s="204" t="str">
        <f t="array" ref="H198">IF($F198="","",IF("EAPG"&lt;&gt;C198,0,INDEX('EAPG Table'!$I$7:$I$666,MATCH(_xlfn.NUMBERVALUE($F198),_xlfn.NUMBERVALUE('EAPG Table'!$B$7:$B$666),0))))</f>
        <v/>
      </c>
      <c r="I198" s="172" t="str">
        <f>IF($F198="", "", INDEX('EAPG Table'!$D:$D, MATCH(1*$F198, 'EAPG Table'!$B:$B, 0)))</f>
        <v/>
      </c>
      <c r="J198" s="148"/>
      <c r="K198" s="205" t="str">
        <f>IF(""=$F198,"",TRIM(INDEX('EAPG Table'!$F:$F,MATCH(1*$F198,'EAPG Table'!$B:$B,0))))</f>
        <v/>
      </c>
      <c r="L198" s="200"/>
      <c r="M198" s="172" t="str">
        <f t="shared" si="28"/>
        <v/>
      </c>
      <c r="N198" s="172" t="str">
        <f t="shared" si="22"/>
        <v/>
      </c>
      <c r="O198" s="207" t="str">
        <f t="shared" si="29"/>
        <v/>
      </c>
      <c r="P198" s="207" t="str">
        <f>IF(""=$F198,"",IF("00450"=$F198,0&lt;COUNTIFS($H:$H,"&gt;="&amp;$H198,$D:$D,$D198,$F:$F,$F198,$C:$C,"EAPG")-COUNTIFS($H198:$H$520,$H198,$D198:$D$520,$D198,$F198:$F$520,$F198,$C198:$C$520,"EAPG"),FALSE))</f>
        <v/>
      </c>
      <c r="Q198" s="207" t="str">
        <f t="shared" si="23"/>
        <v/>
      </c>
      <c r="R198" s="208" t="str">
        <f t="shared" si="30"/>
        <v/>
      </c>
      <c r="S198" s="172"/>
      <c r="T198" s="215" t="str">
        <f t="shared" si="24"/>
        <v/>
      </c>
      <c r="U198" s="216" t="str">
        <f>IF($F198="","",MAX(0.25,IF(AND("2"=$I198,1&lt;COUNTIF($I:$I,2)),0.5^(COUNTIFS($I:$I,"2",$D:$D,$D198,$H:$H,"&gt;="&amp;$H198)-COUNTIFS($I198:$I$520,"2",$D198:$D$520,$D198,$H198:$H$520,$H198)),1)))</f>
        <v/>
      </c>
      <c r="V198" s="216" t="str">
        <f>IF($F198="","",MAX(0.25,IF(AND("Yes"=$N198,1&lt;COUNTIFS($N:$N,"Yes",$D:$D,$D198,$F:$F,$F198,$C:$C,"EAPG")),0.5^(COUNTIFS($N:$N,"Yes",$H:$H,"&gt;="&amp;$H198,$D:$D,$D198,$F:$F,$F198,$C:$C,"EAPG")-COUNTIFS($N198:$N$520,"Yes",$H198:$H$520,$H198,$D198:$D$520,$D198,$F198:$F$520,$F198,$C198:$C$520,"EAPG")),1)))</f>
        <v/>
      </c>
      <c r="W198" s="210" t="str">
        <f t="shared" si="25"/>
        <v/>
      </c>
      <c r="X198" s="172"/>
      <c r="Y198" s="211" t="str">
        <f t="shared" si="26"/>
        <v/>
      </c>
      <c r="Z198" s="212" t="str">
        <f t="shared" si="31"/>
        <v/>
      </c>
      <c r="AA198" s="213" t="str">
        <f t="shared" si="27"/>
        <v/>
      </c>
    </row>
    <row r="199" spans="2:27" ht="15" x14ac:dyDescent="0.25">
      <c r="B199" s="200">
        <f t="shared" si="32"/>
        <v>179</v>
      </c>
      <c r="C199" s="148"/>
      <c r="D199" s="232"/>
      <c r="E199" s="202"/>
      <c r="F199" s="203"/>
      <c r="G199" s="202" t="str">
        <f t="array" ref="G199">IF($F199="","",INDEX('EAPG Table'!$C$7:$C$666,MATCH(_xlfn.NUMBERVALUE('Interactive EAPG Calculator'!$F199),_xlfn.NUMBERVALUE('EAPG Table'!$B$7:$B$666),0)))</f>
        <v/>
      </c>
      <c r="H199" s="204" t="str">
        <f t="array" ref="H199">IF($F199="","",IF("EAPG"&lt;&gt;C199,0,INDEX('EAPG Table'!$I$7:$I$666,MATCH(_xlfn.NUMBERVALUE($F199),_xlfn.NUMBERVALUE('EAPG Table'!$B$7:$B$666),0))))</f>
        <v/>
      </c>
      <c r="I199" s="172" t="str">
        <f>IF($F199="", "", INDEX('EAPG Table'!$D:$D, MATCH(1*$F199, 'EAPG Table'!$B:$B, 0)))</f>
        <v/>
      </c>
      <c r="J199" s="148"/>
      <c r="K199" s="205" t="str">
        <f>IF(""=$F199,"",TRIM(INDEX('EAPG Table'!$F:$F,MATCH(1*$F199,'EAPG Table'!$B:$B,0))))</f>
        <v/>
      </c>
      <c r="L199" s="200"/>
      <c r="M199" s="172" t="str">
        <f t="shared" si="28"/>
        <v/>
      </c>
      <c r="N199" s="172" t="str">
        <f t="shared" si="22"/>
        <v/>
      </c>
      <c r="O199" s="207" t="str">
        <f t="shared" si="29"/>
        <v/>
      </c>
      <c r="P199" s="207" t="str">
        <f>IF(""=$F199,"",IF("00450"=$F199,0&lt;COUNTIFS($H:$H,"&gt;="&amp;$H199,$D:$D,$D199,$F:$F,$F199,$C:$C,"EAPG")-COUNTIFS($H199:$H$520,$H199,$D199:$D$520,$D199,$F199:$F$520,$F199,$C199:$C$520,"EAPG"),FALSE))</f>
        <v/>
      </c>
      <c r="Q199" s="207" t="str">
        <f t="shared" si="23"/>
        <v/>
      </c>
      <c r="R199" s="208" t="str">
        <f t="shared" si="30"/>
        <v/>
      </c>
      <c r="S199" s="172"/>
      <c r="T199" s="215" t="str">
        <f t="shared" si="24"/>
        <v/>
      </c>
      <c r="U199" s="216" t="str">
        <f>IF($F199="","",MAX(0.25,IF(AND("2"=$I199,1&lt;COUNTIF($I:$I,2)),0.5^(COUNTIFS($I:$I,"2",$D:$D,$D199,$H:$H,"&gt;="&amp;$H199)-COUNTIFS($I199:$I$520,"2",$D199:$D$520,$D199,$H199:$H$520,$H199)),1)))</f>
        <v/>
      </c>
      <c r="V199" s="216" t="str">
        <f>IF($F199="","",MAX(0.25,IF(AND("Yes"=$N199,1&lt;COUNTIFS($N:$N,"Yes",$D:$D,$D199,$F:$F,$F199,$C:$C,"EAPG")),0.5^(COUNTIFS($N:$N,"Yes",$H:$H,"&gt;="&amp;$H199,$D:$D,$D199,$F:$F,$F199,$C:$C,"EAPG")-COUNTIFS($N199:$N$520,"Yes",$H199:$H$520,$H199,$D199:$D$520,$D199,$F199:$F$520,$F199,$C199:$C$520,"EAPG")),1)))</f>
        <v/>
      </c>
      <c r="W199" s="210" t="str">
        <f t="shared" si="25"/>
        <v/>
      </c>
      <c r="X199" s="172"/>
      <c r="Y199" s="211" t="str">
        <f t="shared" si="26"/>
        <v/>
      </c>
      <c r="Z199" s="212" t="str">
        <f t="shared" si="31"/>
        <v/>
      </c>
      <c r="AA199" s="213" t="str">
        <f t="shared" si="27"/>
        <v/>
      </c>
    </row>
    <row r="200" spans="2:27" ht="15" x14ac:dyDescent="0.25">
      <c r="B200" s="217">
        <f t="shared" si="32"/>
        <v>180</v>
      </c>
      <c r="C200" s="149"/>
      <c r="D200" s="233"/>
      <c r="E200" s="219"/>
      <c r="F200" s="220"/>
      <c r="G200" s="219" t="str">
        <f t="array" ref="G200">IF($F200="","",INDEX('EAPG Table'!$C$7:$C$666,MATCH(_xlfn.NUMBERVALUE('Interactive EAPG Calculator'!$F200),_xlfn.NUMBERVALUE('EAPG Table'!$B$7:$B$666),0)))</f>
        <v/>
      </c>
      <c r="H200" s="221" t="str">
        <f t="array" ref="H200">IF($F200="","",IF("EAPG"&lt;&gt;C200,0,INDEX('EAPG Table'!$I$7:$I$666,MATCH(_xlfn.NUMBERVALUE($F200),_xlfn.NUMBERVALUE('EAPG Table'!$B$7:$B$666),0))))</f>
        <v/>
      </c>
      <c r="I200" s="222" t="str">
        <f>IF($F200="", "", INDEX('EAPG Table'!$D:$D, MATCH(1*$F200, 'EAPG Table'!$B:$B, 0)))</f>
        <v/>
      </c>
      <c r="J200" s="149"/>
      <c r="K200" s="223" t="str">
        <f>IF(""=$F200,"",TRIM(INDEX('EAPG Table'!$F:$F,MATCH(1*$F200,'EAPG Table'!$B:$B,0))))</f>
        <v/>
      </c>
      <c r="L200" s="200"/>
      <c r="M200" s="222" t="str">
        <f t="shared" si="28"/>
        <v/>
      </c>
      <c r="N200" s="222" t="str">
        <f t="shared" si="22"/>
        <v/>
      </c>
      <c r="O200" s="224" t="str">
        <f t="shared" si="29"/>
        <v/>
      </c>
      <c r="P200" s="224" t="str">
        <f>IF(""=$F200,"",IF("00450"=$F200,0&lt;COUNTIFS($H:$H,"&gt;="&amp;$H200,$D:$D,$D200,$F:$F,$F200,$C:$C,"EAPG")-COUNTIFS($H200:$H$520,$H200,$D200:$D$520,$D200,$F200:$F$520,$F200,$C200:$C$520,"EAPG"),FALSE))</f>
        <v/>
      </c>
      <c r="Q200" s="224" t="str">
        <f t="shared" si="23"/>
        <v/>
      </c>
      <c r="R200" s="225" t="str">
        <f t="shared" si="30"/>
        <v/>
      </c>
      <c r="S200" s="172"/>
      <c r="T200" s="226" t="str">
        <f t="shared" si="24"/>
        <v/>
      </c>
      <c r="U200" s="227" t="str">
        <f>IF($F200="","",MAX(0.25,IF(AND("2"=$I200,1&lt;COUNTIF($I:$I,2)),0.5^(COUNTIFS($I:$I,"2",$D:$D,$D200,$H:$H,"&gt;="&amp;$H200)-COUNTIFS($I200:$I$520,"2",$D200:$D$520,$D200,$H200:$H$520,$H200)),1)))</f>
        <v/>
      </c>
      <c r="V200" s="227" t="str">
        <f>IF($F200="","",MAX(0.25,IF(AND("Yes"=$N200,1&lt;COUNTIFS($N:$N,"Yes",$D:$D,$D200,$F:$F,$F200,$C:$C,"EAPG")),0.5^(COUNTIFS($N:$N,"Yes",$H:$H,"&gt;="&amp;$H200,$D:$D,$D200,$F:$F,$F200,$C:$C,"EAPG")-COUNTIFS($N200:$N$520,"Yes",$H200:$H$520,$H200,$D200:$D$520,$D200,$F200:$F$520,$F200,$C200:$C$520,"EAPG")),1)))</f>
        <v/>
      </c>
      <c r="W200" s="228" t="str">
        <f t="shared" si="25"/>
        <v/>
      </c>
      <c r="X200" s="172"/>
      <c r="Y200" s="229" t="str">
        <f t="shared" si="26"/>
        <v/>
      </c>
      <c r="Z200" s="230" t="str">
        <f t="shared" si="31"/>
        <v/>
      </c>
      <c r="AA200" s="231" t="str">
        <f t="shared" si="27"/>
        <v/>
      </c>
    </row>
    <row r="201" spans="2:27" ht="15" x14ac:dyDescent="0.25">
      <c r="B201" s="200">
        <f t="shared" si="32"/>
        <v>181</v>
      </c>
      <c r="C201" s="148"/>
      <c r="D201" s="232"/>
      <c r="E201" s="202"/>
      <c r="F201" s="203"/>
      <c r="G201" s="202" t="str">
        <f t="array" ref="G201">IF($F201="","",INDEX('EAPG Table'!$C$7:$C$666,MATCH(_xlfn.NUMBERVALUE('Interactive EAPG Calculator'!$F201),_xlfn.NUMBERVALUE('EAPG Table'!$B$7:$B$666),0)))</f>
        <v/>
      </c>
      <c r="H201" s="204" t="str">
        <f t="array" ref="H201">IF($F201="","",IF("EAPG"&lt;&gt;C201,0,INDEX('EAPG Table'!$I$7:$I$666,MATCH(_xlfn.NUMBERVALUE($F201),_xlfn.NUMBERVALUE('EAPG Table'!$B$7:$B$666),0))))</f>
        <v/>
      </c>
      <c r="I201" s="172" t="str">
        <f>IF($F201="", "", INDEX('EAPG Table'!$D:$D, MATCH(1*$F201, 'EAPG Table'!$B:$B, 0)))</f>
        <v/>
      </c>
      <c r="J201" s="148"/>
      <c r="K201" s="205" t="str">
        <f>IF(""=$F201,"",TRIM(INDEX('EAPG Table'!$F:$F,MATCH(1*$F201,'EAPG Table'!$B:$B,0))))</f>
        <v/>
      </c>
      <c r="L201" s="200"/>
      <c r="M201" s="172" t="str">
        <f t="shared" si="28"/>
        <v/>
      </c>
      <c r="N201" s="172" t="str">
        <f t="shared" si="22"/>
        <v/>
      </c>
      <c r="O201" s="207" t="str">
        <f t="shared" si="29"/>
        <v/>
      </c>
      <c r="P201" s="207" t="str">
        <f>IF(""=$F201,"",IF("00450"=$F201,0&lt;COUNTIFS($H:$H,"&gt;="&amp;$H201,$D:$D,$D201,$F:$F,$F201,$C:$C,"EAPG")-COUNTIFS($H201:$H$520,$H201,$D201:$D$520,$D201,$F201:$F$520,$F201,$C201:$C$520,"EAPG"),FALSE))</f>
        <v/>
      </c>
      <c r="Q201" s="207" t="str">
        <f t="shared" si="23"/>
        <v/>
      </c>
      <c r="R201" s="208" t="str">
        <f t="shared" si="30"/>
        <v/>
      </c>
      <c r="S201" s="172"/>
      <c r="T201" s="215" t="str">
        <f t="shared" si="24"/>
        <v/>
      </c>
      <c r="U201" s="216" t="str">
        <f>IF($F201="","",MAX(0.25,IF(AND("2"=$I201,1&lt;COUNTIF($I:$I,2)),0.5^(COUNTIFS($I:$I,"2",$D:$D,$D201,$H:$H,"&gt;="&amp;$H201)-COUNTIFS($I201:$I$520,"2",$D201:$D$520,$D201,$H201:$H$520,$H201)),1)))</f>
        <v/>
      </c>
      <c r="V201" s="216" t="str">
        <f>IF($F201="","",MAX(0.25,IF(AND("Yes"=$N201,1&lt;COUNTIFS($N:$N,"Yes",$D:$D,$D201,$F:$F,$F201,$C:$C,"EAPG")),0.5^(COUNTIFS($N:$N,"Yes",$H:$H,"&gt;="&amp;$H201,$D:$D,$D201,$F:$F,$F201,$C:$C,"EAPG")-COUNTIFS($N201:$N$520,"Yes",$H201:$H$520,$H201,$D201:$D$520,$D201,$F201:$F$520,$F201,$C201:$C$520,"EAPG")),1)))</f>
        <v/>
      </c>
      <c r="W201" s="210" t="str">
        <f t="shared" si="25"/>
        <v/>
      </c>
      <c r="X201" s="172"/>
      <c r="Y201" s="211" t="str">
        <f t="shared" si="26"/>
        <v/>
      </c>
      <c r="Z201" s="212" t="str">
        <f t="shared" si="31"/>
        <v/>
      </c>
      <c r="AA201" s="213" t="str">
        <f t="shared" si="27"/>
        <v/>
      </c>
    </row>
    <row r="202" spans="2:27" ht="15" x14ac:dyDescent="0.25">
      <c r="B202" s="200">
        <f t="shared" si="32"/>
        <v>182</v>
      </c>
      <c r="C202" s="148"/>
      <c r="D202" s="232"/>
      <c r="E202" s="202"/>
      <c r="F202" s="203"/>
      <c r="G202" s="202" t="str">
        <f t="array" ref="G202">IF($F202="","",INDEX('EAPG Table'!$C$7:$C$666,MATCH(_xlfn.NUMBERVALUE('Interactive EAPG Calculator'!$F202),_xlfn.NUMBERVALUE('EAPG Table'!$B$7:$B$666),0)))</f>
        <v/>
      </c>
      <c r="H202" s="204" t="str">
        <f t="array" ref="H202">IF($F202="","",IF("EAPG"&lt;&gt;C202,0,INDEX('EAPG Table'!$I$7:$I$666,MATCH(_xlfn.NUMBERVALUE($F202),_xlfn.NUMBERVALUE('EAPG Table'!$B$7:$B$666),0))))</f>
        <v/>
      </c>
      <c r="I202" s="172" t="str">
        <f>IF($F202="", "", INDEX('EAPG Table'!$D:$D, MATCH(1*$F202, 'EAPG Table'!$B:$B, 0)))</f>
        <v/>
      </c>
      <c r="J202" s="148"/>
      <c r="K202" s="205" t="str">
        <f>IF(""=$F202,"",TRIM(INDEX('EAPG Table'!$F:$F,MATCH(1*$F202,'EAPG Table'!$B:$B,0))))</f>
        <v/>
      </c>
      <c r="L202" s="200"/>
      <c r="M202" s="172" t="str">
        <f t="shared" si="28"/>
        <v/>
      </c>
      <c r="N202" s="172" t="str">
        <f t="shared" si="22"/>
        <v/>
      </c>
      <c r="O202" s="207" t="str">
        <f t="shared" si="29"/>
        <v/>
      </c>
      <c r="P202" s="207" t="str">
        <f>IF(""=$F202,"",IF("00450"=$F202,0&lt;COUNTIFS($H:$H,"&gt;="&amp;$H202,$D:$D,$D202,$F:$F,$F202,$C:$C,"EAPG")-COUNTIFS($H202:$H$520,$H202,$D202:$D$520,$D202,$F202:$F$520,$F202,$C202:$C$520,"EAPG"),FALSE))</f>
        <v/>
      </c>
      <c r="Q202" s="207" t="str">
        <f t="shared" si="23"/>
        <v/>
      </c>
      <c r="R202" s="208" t="str">
        <f t="shared" si="30"/>
        <v/>
      </c>
      <c r="S202" s="172"/>
      <c r="T202" s="215" t="str">
        <f t="shared" si="24"/>
        <v/>
      </c>
      <c r="U202" s="216" t="str">
        <f>IF($F202="","",MAX(0.25,IF(AND("2"=$I202,1&lt;COUNTIF($I:$I,2)),0.5^(COUNTIFS($I:$I,"2",$D:$D,$D202,$H:$H,"&gt;="&amp;$H202)-COUNTIFS($I202:$I$520,"2",$D202:$D$520,$D202,$H202:$H$520,$H202)),1)))</f>
        <v/>
      </c>
      <c r="V202" s="216" t="str">
        <f>IF($F202="","",MAX(0.25,IF(AND("Yes"=$N202,1&lt;COUNTIFS($N:$N,"Yes",$D:$D,$D202,$F:$F,$F202,$C:$C,"EAPG")),0.5^(COUNTIFS($N:$N,"Yes",$H:$H,"&gt;="&amp;$H202,$D:$D,$D202,$F:$F,$F202,$C:$C,"EAPG")-COUNTIFS($N202:$N$520,"Yes",$H202:$H$520,$H202,$D202:$D$520,$D202,$F202:$F$520,$F202,$C202:$C$520,"EAPG")),1)))</f>
        <v/>
      </c>
      <c r="W202" s="210" t="str">
        <f t="shared" si="25"/>
        <v/>
      </c>
      <c r="X202" s="172"/>
      <c r="Y202" s="211" t="str">
        <f t="shared" si="26"/>
        <v/>
      </c>
      <c r="Z202" s="212" t="str">
        <f t="shared" si="31"/>
        <v/>
      </c>
      <c r="AA202" s="213" t="str">
        <f t="shared" si="27"/>
        <v/>
      </c>
    </row>
    <row r="203" spans="2:27" ht="15" x14ac:dyDescent="0.25">
      <c r="B203" s="200">
        <f t="shared" si="32"/>
        <v>183</v>
      </c>
      <c r="C203" s="148"/>
      <c r="D203" s="232"/>
      <c r="E203" s="202"/>
      <c r="F203" s="203"/>
      <c r="G203" s="202" t="str">
        <f t="array" ref="G203">IF($F203="","",INDEX('EAPG Table'!$C$7:$C$666,MATCH(_xlfn.NUMBERVALUE('Interactive EAPG Calculator'!$F203),_xlfn.NUMBERVALUE('EAPG Table'!$B$7:$B$666),0)))</f>
        <v/>
      </c>
      <c r="H203" s="204" t="str">
        <f t="array" ref="H203">IF($F203="","",IF("EAPG"&lt;&gt;C203,0,INDEX('EAPG Table'!$I$7:$I$666,MATCH(_xlfn.NUMBERVALUE($F203),_xlfn.NUMBERVALUE('EAPG Table'!$B$7:$B$666),0))))</f>
        <v/>
      </c>
      <c r="I203" s="172" t="str">
        <f>IF($F203="", "", INDEX('EAPG Table'!$D:$D, MATCH(1*$F203, 'EAPG Table'!$B:$B, 0)))</f>
        <v/>
      </c>
      <c r="J203" s="148"/>
      <c r="K203" s="205" t="str">
        <f>IF(""=$F203,"",TRIM(INDEX('EAPG Table'!$F:$F,MATCH(1*$F203,'EAPG Table'!$B:$B,0))))</f>
        <v/>
      </c>
      <c r="L203" s="200"/>
      <c r="M203" s="172" t="str">
        <f t="shared" si="28"/>
        <v/>
      </c>
      <c r="N203" s="172" t="str">
        <f t="shared" si="22"/>
        <v/>
      </c>
      <c r="O203" s="207" t="str">
        <f t="shared" si="29"/>
        <v/>
      </c>
      <c r="P203" s="207" t="str">
        <f>IF(""=$F203,"",IF("00450"=$F203,0&lt;COUNTIFS($H:$H,"&gt;="&amp;$H203,$D:$D,$D203,$F:$F,$F203,$C:$C,"EAPG")-COUNTIFS($H203:$H$520,$H203,$D203:$D$520,$D203,$F203:$F$520,$F203,$C203:$C$520,"EAPG"),FALSE))</f>
        <v/>
      </c>
      <c r="Q203" s="207" t="str">
        <f t="shared" si="23"/>
        <v/>
      </c>
      <c r="R203" s="208" t="str">
        <f t="shared" si="30"/>
        <v/>
      </c>
      <c r="S203" s="172"/>
      <c r="T203" s="215" t="str">
        <f t="shared" si="24"/>
        <v/>
      </c>
      <c r="U203" s="216" t="str">
        <f>IF($F203="","",MAX(0.25,IF(AND("2"=$I203,1&lt;COUNTIF($I:$I,2)),0.5^(COUNTIFS($I:$I,"2",$D:$D,$D203,$H:$H,"&gt;="&amp;$H203)-COUNTIFS($I203:$I$520,"2",$D203:$D$520,$D203,$H203:$H$520,$H203)),1)))</f>
        <v/>
      </c>
      <c r="V203" s="216" t="str">
        <f>IF($F203="","",MAX(0.25,IF(AND("Yes"=$N203,1&lt;COUNTIFS($N:$N,"Yes",$D:$D,$D203,$F:$F,$F203,$C:$C,"EAPG")),0.5^(COUNTIFS($N:$N,"Yes",$H:$H,"&gt;="&amp;$H203,$D:$D,$D203,$F:$F,$F203,$C:$C,"EAPG")-COUNTIFS($N203:$N$520,"Yes",$H203:$H$520,$H203,$D203:$D$520,$D203,$F203:$F$520,$F203,$C203:$C$520,"EAPG")),1)))</f>
        <v/>
      </c>
      <c r="W203" s="210" t="str">
        <f t="shared" si="25"/>
        <v/>
      </c>
      <c r="X203" s="172"/>
      <c r="Y203" s="211" t="str">
        <f t="shared" si="26"/>
        <v/>
      </c>
      <c r="Z203" s="212" t="str">
        <f t="shared" si="31"/>
        <v/>
      </c>
      <c r="AA203" s="213" t="str">
        <f t="shared" si="27"/>
        <v/>
      </c>
    </row>
    <row r="204" spans="2:27" ht="15" x14ac:dyDescent="0.25">
      <c r="B204" s="200">
        <f t="shared" si="32"/>
        <v>184</v>
      </c>
      <c r="C204" s="148"/>
      <c r="D204" s="232"/>
      <c r="E204" s="202"/>
      <c r="F204" s="203"/>
      <c r="G204" s="202" t="str">
        <f t="array" ref="G204">IF($F204="","",INDEX('EAPG Table'!$C$7:$C$666,MATCH(_xlfn.NUMBERVALUE('Interactive EAPG Calculator'!$F204),_xlfn.NUMBERVALUE('EAPG Table'!$B$7:$B$666),0)))</f>
        <v/>
      </c>
      <c r="H204" s="204" t="str">
        <f t="array" ref="H204">IF($F204="","",IF("EAPG"&lt;&gt;C204,0,INDEX('EAPG Table'!$I$7:$I$666,MATCH(_xlfn.NUMBERVALUE($F204),_xlfn.NUMBERVALUE('EAPG Table'!$B$7:$B$666),0))))</f>
        <v/>
      </c>
      <c r="I204" s="172" t="str">
        <f>IF($F204="", "", INDEX('EAPG Table'!$D:$D, MATCH(1*$F204, 'EAPG Table'!$B:$B, 0)))</f>
        <v/>
      </c>
      <c r="J204" s="148"/>
      <c r="K204" s="205" t="str">
        <f>IF(""=$F204,"",TRIM(INDEX('EAPG Table'!$F:$F,MATCH(1*$F204,'EAPG Table'!$B:$B,0))))</f>
        <v/>
      </c>
      <c r="L204" s="200"/>
      <c r="M204" s="172" t="str">
        <f t="shared" si="28"/>
        <v/>
      </c>
      <c r="N204" s="172" t="str">
        <f t="shared" si="22"/>
        <v/>
      </c>
      <c r="O204" s="207" t="str">
        <f t="shared" si="29"/>
        <v/>
      </c>
      <c r="P204" s="207" t="str">
        <f>IF(""=$F204,"",IF("00450"=$F204,0&lt;COUNTIFS($H:$H,"&gt;="&amp;$H204,$D:$D,$D204,$F:$F,$F204,$C:$C,"EAPG")-COUNTIFS($H204:$H$520,$H204,$D204:$D$520,$D204,$F204:$F$520,$F204,$C204:$C$520,"EAPG"),FALSE))</f>
        <v/>
      </c>
      <c r="Q204" s="207" t="str">
        <f t="shared" si="23"/>
        <v/>
      </c>
      <c r="R204" s="208" t="str">
        <f t="shared" si="30"/>
        <v/>
      </c>
      <c r="S204" s="172"/>
      <c r="T204" s="215" t="str">
        <f t="shared" si="24"/>
        <v/>
      </c>
      <c r="U204" s="216" t="str">
        <f>IF($F204="","",MAX(0.25,IF(AND("2"=$I204,1&lt;COUNTIF($I:$I,2)),0.5^(COUNTIFS($I:$I,"2",$D:$D,$D204,$H:$H,"&gt;="&amp;$H204)-COUNTIFS($I204:$I$520,"2",$D204:$D$520,$D204,$H204:$H$520,$H204)),1)))</f>
        <v/>
      </c>
      <c r="V204" s="216" t="str">
        <f>IF($F204="","",MAX(0.25,IF(AND("Yes"=$N204,1&lt;COUNTIFS($N:$N,"Yes",$D:$D,$D204,$F:$F,$F204,$C:$C,"EAPG")),0.5^(COUNTIFS($N:$N,"Yes",$H:$H,"&gt;="&amp;$H204,$D:$D,$D204,$F:$F,$F204,$C:$C,"EAPG")-COUNTIFS($N204:$N$520,"Yes",$H204:$H$520,$H204,$D204:$D$520,$D204,$F204:$F$520,$F204,$C204:$C$520,"EAPG")),1)))</f>
        <v/>
      </c>
      <c r="W204" s="210" t="str">
        <f t="shared" si="25"/>
        <v/>
      </c>
      <c r="X204" s="172"/>
      <c r="Y204" s="211" t="str">
        <f t="shared" si="26"/>
        <v/>
      </c>
      <c r="Z204" s="212" t="str">
        <f t="shared" si="31"/>
        <v/>
      </c>
      <c r="AA204" s="213" t="str">
        <f t="shared" si="27"/>
        <v/>
      </c>
    </row>
    <row r="205" spans="2:27" ht="15" x14ac:dyDescent="0.25">
      <c r="B205" s="217">
        <f t="shared" si="32"/>
        <v>185</v>
      </c>
      <c r="C205" s="149"/>
      <c r="D205" s="233"/>
      <c r="E205" s="219"/>
      <c r="F205" s="220"/>
      <c r="G205" s="219" t="str">
        <f t="array" ref="G205">IF($F205="","",INDEX('EAPG Table'!$C$7:$C$666,MATCH(_xlfn.NUMBERVALUE('Interactive EAPG Calculator'!$F205),_xlfn.NUMBERVALUE('EAPG Table'!$B$7:$B$666),0)))</f>
        <v/>
      </c>
      <c r="H205" s="221" t="str">
        <f t="array" ref="H205">IF($F205="","",IF("EAPG"&lt;&gt;C205,0,INDEX('EAPG Table'!$I$7:$I$666,MATCH(_xlfn.NUMBERVALUE($F205),_xlfn.NUMBERVALUE('EAPG Table'!$B$7:$B$666),0))))</f>
        <v/>
      </c>
      <c r="I205" s="222" t="str">
        <f>IF($F205="", "", INDEX('EAPG Table'!$D:$D, MATCH(1*$F205, 'EAPG Table'!$B:$B, 0)))</f>
        <v/>
      </c>
      <c r="J205" s="149"/>
      <c r="K205" s="223" t="str">
        <f>IF(""=$F205,"",TRIM(INDEX('EAPG Table'!$F:$F,MATCH(1*$F205,'EAPG Table'!$B:$B,0))))</f>
        <v/>
      </c>
      <c r="L205" s="200"/>
      <c r="M205" s="222" t="str">
        <f t="shared" si="28"/>
        <v/>
      </c>
      <c r="N205" s="222" t="str">
        <f t="shared" si="22"/>
        <v/>
      </c>
      <c r="O205" s="224" t="str">
        <f t="shared" si="29"/>
        <v/>
      </c>
      <c r="P205" s="224" t="str">
        <f>IF(""=$F205,"",IF("00450"=$F205,0&lt;COUNTIFS($H:$H,"&gt;="&amp;$H205,$D:$D,$D205,$F:$F,$F205,$C:$C,"EAPG")-COUNTIFS($H205:$H$520,$H205,$D205:$D$520,$D205,$F205:$F$520,$F205,$C205:$C$520,"EAPG"),FALSE))</f>
        <v/>
      </c>
      <c r="Q205" s="224" t="str">
        <f t="shared" si="23"/>
        <v/>
      </c>
      <c r="R205" s="225" t="str">
        <f t="shared" si="30"/>
        <v/>
      </c>
      <c r="S205" s="172"/>
      <c r="T205" s="226" t="str">
        <f t="shared" si="24"/>
        <v/>
      </c>
      <c r="U205" s="227" t="str">
        <f>IF($F205="","",MAX(0.25,IF(AND("2"=$I205,1&lt;COUNTIF($I:$I,2)),0.5^(COUNTIFS($I:$I,"2",$D:$D,$D205,$H:$H,"&gt;="&amp;$H205)-COUNTIFS($I205:$I$520,"2",$D205:$D$520,$D205,$H205:$H$520,$H205)),1)))</f>
        <v/>
      </c>
      <c r="V205" s="227" t="str">
        <f>IF($F205="","",MAX(0.25,IF(AND("Yes"=$N205,1&lt;COUNTIFS($N:$N,"Yes",$D:$D,$D205,$F:$F,$F205,$C:$C,"EAPG")),0.5^(COUNTIFS($N:$N,"Yes",$H:$H,"&gt;="&amp;$H205,$D:$D,$D205,$F:$F,$F205,$C:$C,"EAPG")-COUNTIFS($N205:$N$520,"Yes",$H205:$H$520,$H205,$D205:$D$520,$D205,$F205:$F$520,$F205,$C205:$C$520,"EAPG")),1)))</f>
        <v/>
      </c>
      <c r="W205" s="228" t="str">
        <f t="shared" si="25"/>
        <v/>
      </c>
      <c r="X205" s="172"/>
      <c r="Y205" s="229" t="str">
        <f t="shared" si="26"/>
        <v/>
      </c>
      <c r="Z205" s="230" t="str">
        <f t="shared" si="31"/>
        <v/>
      </c>
      <c r="AA205" s="231" t="str">
        <f t="shared" si="27"/>
        <v/>
      </c>
    </row>
    <row r="206" spans="2:27" ht="15" x14ac:dyDescent="0.25">
      <c r="B206" s="200">
        <f t="shared" si="32"/>
        <v>186</v>
      </c>
      <c r="C206" s="148"/>
      <c r="D206" s="232"/>
      <c r="E206" s="202"/>
      <c r="F206" s="203"/>
      <c r="G206" s="202" t="str">
        <f t="array" ref="G206">IF($F206="","",INDEX('EAPG Table'!$C$7:$C$666,MATCH(_xlfn.NUMBERVALUE('Interactive EAPG Calculator'!$F206),_xlfn.NUMBERVALUE('EAPG Table'!$B$7:$B$666),0)))</f>
        <v/>
      </c>
      <c r="H206" s="204" t="str">
        <f t="array" ref="H206">IF($F206="","",IF("EAPG"&lt;&gt;C206,0,INDEX('EAPG Table'!$I$7:$I$666,MATCH(_xlfn.NUMBERVALUE($F206),_xlfn.NUMBERVALUE('EAPG Table'!$B$7:$B$666),0))))</f>
        <v/>
      </c>
      <c r="I206" s="172" t="str">
        <f>IF($F206="", "", INDEX('EAPG Table'!$D:$D, MATCH(1*$F206, 'EAPG Table'!$B:$B, 0)))</f>
        <v/>
      </c>
      <c r="J206" s="148"/>
      <c r="K206" s="205" t="str">
        <f>IF(""=$F206,"",TRIM(INDEX('EAPG Table'!$F:$F,MATCH(1*$F206,'EAPG Table'!$B:$B,0))))</f>
        <v/>
      </c>
      <c r="L206" s="200"/>
      <c r="M206" s="172" t="str">
        <f t="shared" si="28"/>
        <v/>
      </c>
      <c r="N206" s="172" t="str">
        <f t="shared" si="22"/>
        <v/>
      </c>
      <c r="O206" s="207" t="str">
        <f t="shared" si="29"/>
        <v/>
      </c>
      <c r="P206" s="207" t="str">
        <f>IF(""=$F206,"",IF("00450"=$F206,0&lt;COUNTIFS($H:$H,"&gt;="&amp;$H206,$D:$D,$D206,$F:$F,$F206,$C:$C,"EAPG")-COUNTIFS($H206:$H$520,$H206,$D206:$D$520,$D206,$F206:$F$520,$F206,$C206:$C$520,"EAPG"),FALSE))</f>
        <v/>
      </c>
      <c r="Q206" s="207" t="str">
        <f t="shared" si="23"/>
        <v/>
      </c>
      <c r="R206" s="208" t="str">
        <f t="shared" si="30"/>
        <v/>
      </c>
      <c r="S206" s="172"/>
      <c r="T206" s="215" t="str">
        <f t="shared" si="24"/>
        <v/>
      </c>
      <c r="U206" s="216" t="str">
        <f>IF($F206="","",MAX(0.25,IF(AND("2"=$I206,1&lt;COUNTIF($I:$I,2)),0.5^(COUNTIFS($I:$I,"2",$D:$D,$D206,$H:$H,"&gt;="&amp;$H206)-COUNTIFS($I206:$I$520,"2",$D206:$D$520,$D206,$H206:$H$520,$H206)),1)))</f>
        <v/>
      </c>
      <c r="V206" s="216" t="str">
        <f>IF($F206="","",MAX(0.25,IF(AND("Yes"=$N206,1&lt;COUNTIFS($N:$N,"Yes",$D:$D,$D206,$F:$F,$F206,$C:$C,"EAPG")),0.5^(COUNTIFS($N:$N,"Yes",$H:$H,"&gt;="&amp;$H206,$D:$D,$D206,$F:$F,$F206,$C:$C,"EAPG")-COUNTIFS($N206:$N$520,"Yes",$H206:$H$520,$H206,$D206:$D$520,$D206,$F206:$F$520,$F206,$C206:$C$520,"EAPG")),1)))</f>
        <v/>
      </c>
      <c r="W206" s="210" t="str">
        <f t="shared" si="25"/>
        <v/>
      </c>
      <c r="X206" s="172"/>
      <c r="Y206" s="211" t="str">
        <f t="shared" si="26"/>
        <v/>
      </c>
      <c r="Z206" s="212" t="str">
        <f t="shared" si="31"/>
        <v/>
      </c>
      <c r="AA206" s="213" t="str">
        <f t="shared" si="27"/>
        <v/>
      </c>
    </row>
    <row r="207" spans="2:27" ht="15" x14ac:dyDescent="0.25">
      <c r="B207" s="200">
        <f t="shared" si="32"/>
        <v>187</v>
      </c>
      <c r="C207" s="148"/>
      <c r="D207" s="232"/>
      <c r="E207" s="202"/>
      <c r="F207" s="203"/>
      <c r="G207" s="202" t="str">
        <f t="array" ref="G207">IF($F207="","",INDEX('EAPG Table'!$C$7:$C$666,MATCH(_xlfn.NUMBERVALUE('Interactive EAPG Calculator'!$F207),_xlfn.NUMBERVALUE('EAPG Table'!$B$7:$B$666),0)))</f>
        <v/>
      </c>
      <c r="H207" s="204" t="str">
        <f t="array" ref="H207">IF($F207="","",IF("EAPG"&lt;&gt;C207,0,INDEX('EAPG Table'!$I$7:$I$666,MATCH(_xlfn.NUMBERVALUE($F207),_xlfn.NUMBERVALUE('EAPG Table'!$B$7:$B$666),0))))</f>
        <v/>
      </c>
      <c r="I207" s="172" t="str">
        <f>IF($F207="", "", INDEX('EAPG Table'!$D:$D, MATCH(1*$F207, 'EAPG Table'!$B:$B, 0)))</f>
        <v/>
      </c>
      <c r="J207" s="148"/>
      <c r="K207" s="205" t="str">
        <f>IF(""=$F207,"",TRIM(INDEX('EAPG Table'!$F:$F,MATCH(1*$F207,'EAPG Table'!$B:$B,0))))</f>
        <v/>
      </c>
      <c r="L207" s="200"/>
      <c r="M207" s="172" t="str">
        <f t="shared" si="28"/>
        <v/>
      </c>
      <c r="N207" s="172" t="str">
        <f t="shared" si="22"/>
        <v/>
      </c>
      <c r="O207" s="207" t="str">
        <f t="shared" si="29"/>
        <v/>
      </c>
      <c r="P207" s="207" t="str">
        <f>IF(""=$F207,"",IF("00450"=$F207,0&lt;COUNTIFS($H:$H,"&gt;="&amp;$H207,$D:$D,$D207,$F:$F,$F207,$C:$C,"EAPG")-COUNTIFS($H207:$H$520,$H207,$D207:$D$520,$D207,$F207:$F$520,$F207,$C207:$C$520,"EAPG"),FALSE))</f>
        <v/>
      </c>
      <c r="Q207" s="207" t="str">
        <f t="shared" si="23"/>
        <v/>
      </c>
      <c r="R207" s="208" t="str">
        <f t="shared" si="30"/>
        <v/>
      </c>
      <c r="S207" s="172"/>
      <c r="T207" s="215" t="str">
        <f t="shared" si="24"/>
        <v/>
      </c>
      <c r="U207" s="216" t="str">
        <f>IF($F207="","",MAX(0.25,IF(AND("2"=$I207,1&lt;COUNTIF($I:$I,2)),0.5^(COUNTIFS($I:$I,"2",$D:$D,$D207,$H:$H,"&gt;="&amp;$H207)-COUNTIFS($I207:$I$520,"2",$D207:$D$520,$D207,$H207:$H$520,$H207)),1)))</f>
        <v/>
      </c>
      <c r="V207" s="216" t="str">
        <f>IF($F207="","",MAX(0.25,IF(AND("Yes"=$N207,1&lt;COUNTIFS($N:$N,"Yes",$D:$D,$D207,$F:$F,$F207,$C:$C,"EAPG")),0.5^(COUNTIFS($N:$N,"Yes",$H:$H,"&gt;="&amp;$H207,$D:$D,$D207,$F:$F,$F207,$C:$C,"EAPG")-COUNTIFS($N207:$N$520,"Yes",$H207:$H$520,$H207,$D207:$D$520,$D207,$F207:$F$520,$F207,$C207:$C$520,"EAPG")),1)))</f>
        <v/>
      </c>
      <c r="W207" s="210" t="str">
        <f t="shared" si="25"/>
        <v/>
      </c>
      <c r="X207" s="172"/>
      <c r="Y207" s="211" t="str">
        <f t="shared" si="26"/>
        <v/>
      </c>
      <c r="Z207" s="212" t="str">
        <f t="shared" si="31"/>
        <v/>
      </c>
      <c r="AA207" s="213" t="str">
        <f t="shared" si="27"/>
        <v/>
      </c>
    </row>
    <row r="208" spans="2:27" ht="15" x14ac:dyDescent="0.25">
      <c r="B208" s="200">
        <f t="shared" si="32"/>
        <v>188</v>
      </c>
      <c r="C208" s="148"/>
      <c r="D208" s="232"/>
      <c r="E208" s="202"/>
      <c r="F208" s="203"/>
      <c r="G208" s="202" t="str">
        <f t="array" ref="G208">IF($F208="","",INDEX('EAPG Table'!$C$7:$C$666,MATCH(_xlfn.NUMBERVALUE('Interactive EAPG Calculator'!$F208),_xlfn.NUMBERVALUE('EAPG Table'!$B$7:$B$666),0)))</f>
        <v/>
      </c>
      <c r="H208" s="204" t="str">
        <f t="array" ref="H208">IF($F208="","",IF("EAPG"&lt;&gt;C208,0,INDEX('EAPG Table'!$I$7:$I$666,MATCH(_xlfn.NUMBERVALUE($F208),_xlfn.NUMBERVALUE('EAPG Table'!$B$7:$B$666),0))))</f>
        <v/>
      </c>
      <c r="I208" s="172" t="str">
        <f>IF($F208="", "", INDEX('EAPG Table'!$D:$D, MATCH(1*$F208, 'EAPG Table'!$B:$B, 0)))</f>
        <v/>
      </c>
      <c r="J208" s="148"/>
      <c r="K208" s="205" t="str">
        <f>IF(""=$F208,"",TRIM(INDEX('EAPG Table'!$F:$F,MATCH(1*$F208,'EAPG Table'!$B:$B,0))))</f>
        <v/>
      </c>
      <c r="L208" s="200"/>
      <c r="M208" s="172" t="str">
        <f t="shared" si="28"/>
        <v/>
      </c>
      <c r="N208" s="172" t="str">
        <f t="shared" si="22"/>
        <v/>
      </c>
      <c r="O208" s="207" t="str">
        <f t="shared" si="29"/>
        <v/>
      </c>
      <c r="P208" s="207" t="str">
        <f>IF(""=$F208,"",IF("00450"=$F208,0&lt;COUNTIFS($H:$H,"&gt;="&amp;$H208,$D:$D,$D208,$F:$F,$F208,$C:$C,"EAPG")-COUNTIFS($H208:$H$520,$H208,$D208:$D$520,$D208,$F208:$F$520,$F208,$C208:$C$520,"EAPG"),FALSE))</f>
        <v/>
      </c>
      <c r="Q208" s="207" t="str">
        <f t="shared" si="23"/>
        <v/>
      </c>
      <c r="R208" s="208" t="str">
        <f t="shared" si="30"/>
        <v/>
      </c>
      <c r="S208" s="172"/>
      <c r="T208" s="215" t="str">
        <f t="shared" si="24"/>
        <v/>
      </c>
      <c r="U208" s="216" t="str">
        <f>IF($F208="","",MAX(0.25,IF(AND("2"=$I208,1&lt;COUNTIF($I:$I,2)),0.5^(COUNTIFS($I:$I,"2",$D:$D,$D208,$H:$H,"&gt;="&amp;$H208)-COUNTIFS($I208:$I$520,"2",$D208:$D$520,$D208,$H208:$H$520,$H208)),1)))</f>
        <v/>
      </c>
      <c r="V208" s="216" t="str">
        <f>IF($F208="","",MAX(0.25,IF(AND("Yes"=$N208,1&lt;COUNTIFS($N:$N,"Yes",$D:$D,$D208,$F:$F,$F208,$C:$C,"EAPG")),0.5^(COUNTIFS($N:$N,"Yes",$H:$H,"&gt;="&amp;$H208,$D:$D,$D208,$F:$F,$F208,$C:$C,"EAPG")-COUNTIFS($N208:$N$520,"Yes",$H208:$H$520,$H208,$D208:$D$520,$D208,$F208:$F$520,$F208,$C208:$C$520,"EAPG")),1)))</f>
        <v/>
      </c>
      <c r="W208" s="210" t="str">
        <f t="shared" si="25"/>
        <v/>
      </c>
      <c r="X208" s="172"/>
      <c r="Y208" s="211" t="str">
        <f t="shared" si="26"/>
        <v/>
      </c>
      <c r="Z208" s="212" t="str">
        <f t="shared" si="31"/>
        <v/>
      </c>
      <c r="AA208" s="213" t="str">
        <f t="shared" si="27"/>
        <v/>
      </c>
    </row>
    <row r="209" spans="2:27" ht="15" x14ac:dyDescent="0.25">
      <c r="B209" s="200">
        <f t="shared" si="32"/>
        <v>189</v>
      </c>
      <c r="C209" s="148"/>
      <c r="D209" s="232"/>
      <c r="E209" s="202"/>
      <c r="F209" s="203"/>
      <c r="G209" s="202" t="str">
        <f t="array" ref="G209">IF($F209="","",INDEX('EAPG Table'!$C$7:$C$666,MATCH(_xlfn.NUMBERVALUE('Interactive EAPG Calculator'!$F209),_xlfn.NUMBERVALUE('EAPG Table'!$B$7:$B$666),0)))</f>
        <v/>
      </c>
      <c r="H209" s="204" t="str">
        <f t="array" ref="H209">IF($F209="","",IF("EAPG"&lt;&gt;C209,0,INDEX('EAPG Table'!$I$7:$I$666,MATCH(_xlfn.NUMBERVALUE($F209),_xlfn.NUMBERVALUE('EAPG Table'!$B$7:$B$666),0))))</f>
        <v/>
      </c>
      <c r="I209" s="172" t="str">
        <f>IF($F209="", "", INDEX('EAPG Table'!$D:$D, MATCH(1*$F209, 'EAPG Table'!$B:$B, 0)))</f>
        <v/>
      </c>
      <c r="J209" s="148"/>
      <c r="K209" s="205" t="str">
        <f>IF(""=$F209,"",TRIM(INDEX('EAPG Table'!$F:$F,MATCH(1*$F209,'EAPG Table'!$B:$B,0))))</f>
        <v/>
      </c>
      <c r="L209" s="200"/>
      <c r="M209" s="172" t="str">
        <f t="shared" si="28"/>
        <v/>
      </c>
      <c r="N209" s="172" t="str">
        <f t="shared" si="22"/>
        <v/>
      </c>
      <c r="O209" s="207" t="str">
        <f t="shared" si="29"/>
        <v/>
      </c>
      <c r="P209" s="207" t="str">
        <f>IF(""=$F209,"",IF("00450"=$F209,0&lt;COUNTIFS($H:$H,"&gt;="&amp;$H209,$D:$D,$D209,$F:$F,$F209,$C:$C,"EAPG")-COUNTIFS($H209:$H$520,$H209,$D209:$D$520,$D209,$F209:$F$520,$F209,$C209:$C$520,"EAPG"),FALSE))</f>
        <v/>
      </c>
      <c r="Q209" s="207" t="str">
        <f t="shared" si="23"/>
        <v/>
      </c>
      <c r="R209" s="208" t="str">
        <f t="shared" si="30"/>
        <v/>
      </c>
      <c r="S209" s="172"/>
      <c r="T209" s="215" t="str">
        <f t="shared" si="24"/>
        <v/>
      </c>
      <c r="U209" s="216" t="str">
        <f>IF($F209="","",MAX(0.25,IF(AND("2"=$I209,1&lt;COUNTIF($I:$I,2)),0.5^(COUNTIFS($I:$I,"2",$D:$D,$D209,$H:$H,"&gt;="&amp;$H209)-COUNTIFS($I209:$I$520,"2",$D209:$D$520,$D209,$H209:$H$520,$H209)),1)))</f>
        <v/>
      </c>
      <c r="V209" s="216" t="str">
        <f>IF($F209="","",MAX(0.25,IF(AND("Yes"=$N209,1&lt;COUNTIFS($N:$N,"Yes",$D:$D,$D209,$F:$F,$F209,$C:$C,"EAPG")),0.5^(COUNTIFS($N:$N,"Yes",$H:$H,"&gt;="&amp;$H209,$D:$D,$D209,$F:$F,$F209,$C:$C,"EAPG")-COUNTIFS($N209:$N$520,"Yes",$H209:$H$520,$H209,$D209:$D$520,$D209,$F209:$F$520,$F209,$C209:$C$520,"EAPG")),1)))</f>
        <v/>
      </c>
      <c r="W209" s="210" t="str">
        <f t="shared" si="25"/>
        <v/>
      </c>
      <c r="X209" s="172"/>
      <c r="Y209" s="211" t="str">
        <f t="shared" si="26"/>
        <v/>
      </c>
      <c r="Z209" s="212" t="str">
        <f t="shared" si="31"/>
        <v/>
      </c>
      <c r="AA209" s="213" t="str">
        <f t="shared" si="27"/>
        <v/>
      </c>
    </row>
    <row r="210" spans="2:27" ht="15" x14ac:dyDescent="0.25">
      <c r="B210" s="217">
        <f t="shared" si="32"/>
        <v>190</v>
      </c>
      <c r="C210" s="149"/>
      <c r="D210" s="233"/>
      <c r="E210" s="219"/>
      <c r="F210" s="220"/>
      <c r="G210" s="219" t="str">
        <f t="array" ref="G210">IF($F210="","",INDEX('EAPG Table'!$C$7:$C$666,MATCH(_xlfn.NUMBERVALUE('Interactive EAPG Calculator'!$F210),_xlfn.NUMBERVALUE('EAPG Table'!$B$7:$B$666),0)))</f>
        <v/>
      </c>
      <c r="H210" s="221" t="str">
        <f t="array" ref="H210">IF($F210="","",IF("EAPG"&lt;&gt;C210,0,INDEX('EAPG Table'!$I$7:$I$666,MATCH(_xlfn.NUMBERVALUE($F210),_xlfn.NUMBERVALUE('EAPG Table'!$B$7:$B$666),0))))</f>
        <v/>
      </c>
      <c r="I210" s="222" t="str">
        <f>IF($F210="", "", INDEX('EAPG Table'!$D:$D, MATCH(1*$F210, 'EAPG Table'!$B:$B, 0)))</f>
        <v/>
      </c>
      <c r="J210" s="149"/>
      <c r="K210" s="223" t="str">
        <f>IF(""=$F210,"",TRIM(INDEX('EAPG Table'!$F:$F,MATCH(1*$F210,'EAPG Table'!$B:$B,0))))</f>
        <v/>
      </c>
      <c r="L210" s="200"/>
      <c r="M210" s="222" t="str">
        <f t="shared" si="28"/>
        <v/>
      </c>
      <c r="N210" s="222" t="str">
        <f t="shared" si="22"/>
        <v/>
      </c>
      <c r="O210" s="224" t="str">
        <f t="shared" si="29"/>
        <v/>
      </c>
      <c r="P210" s="224" t="str">
        <f>IF(""=$F210,"",IF("00450"=$F210,0&lt;COUNTIFS($H:$H,"&gt;="&amp;$H210,$D:$D,$D210,$F:$F,$F210,$C:$C,"EAPG")-COUNTIFS($H210:$H$520,$H210,$D210:$D$520,$D210,$F210:$F$520,$F210,$C210:$C$520,"EAPG"),FALSE))</f>
        <v/>
      </c>
      <c r="Q210" s="224" t="str">
        <f t="shared" si="23"/>
        <v/>
      </c>
      <c r="R210" s="225" t="str">
        <f t="shared" si="30"/>
        <v/>
      </c>
      <c r="S210" s="172"/>
      <c r="T210" s="226" t="str">
        <f t="shared" si="24"/>
        <v/>
      </c>
      <c r="U210" s="227" t="str">
        <f>IF($F210="","",MAX(0.25,IF(AND("2"=$I210,1&lt;COUNTIF($I:$I,2)),0.5^(COUNTIFS($I:$I,"2",$D:$D,$D210,$H:$H,"&gt;="&amp;$H210)-COUNTIFS($I210:$I$520,"2",$D210:$D$520,$D210,$H210:$H$520,$H210)),1)))</f>
        <v/>
      </c>
      <c r="V210" s="227" t="str">
        <f>IF($F210="","",MAX(0.25,IF(AND("Yes"=$N210,1&lt;COUNTIFS($N:$N,"Yes",$D:$D,$D210,$F:$F,$F210,$C:$C,"EAPG")),0.5^(COUNTIFS($N:$N,"Yes",$H:$H,"&gt;="&amp;$H210,$D:$D,$D210,$F:$F,$F210,$C:$C,"EAPG")-COUNTIFS($N210:$N$520,"Yes",$H210:$H$520,$H210,$D210:$D$520,$D210,$F210:$F$520,$F210,$C210:$C$520,"EAPG")),1)))</f>
        <v/>
      </c>
      <c r="W210" s="228" t="str">
        <f t="shared" si="25"/>
        <v/>
      </c>
      <c r="X210" s="172"/>
      <c r="Y210" s="229" t="str">
        <f t="shared" si="26"/>
        <v/>
      </c>
      <c r="Z210" s="230" t="str">
        <f t="shared" si="31"/>
        <v/>
      </c>
      <c r="AA210" s="231" t="str">
        <f t="shared" si="27"/>
        <v/>
      </c>
    </row>
    <row r="211" spans="2:27" ht="15" x14ac:dyDescent="0.25">
      <c r="B211" s="200">
        <f t="shared" si="32"/>
        <v>191</v>
      </c>
      <c r="C211" s="148"/>
      <c r="D211" s="232"/>
      <c r="E211" s="202"/>
      <c r="F211" s="203"/>
      <c r="G211" s="202" t="str">
        <f t="array" ref="G211">IF($F211="","",INDEX('EAPG Table'!$C$7:$C$666,MATCH(_xlfn.NUMBERVALUE('Interactive EAPG Calculator'!$F211),_xlfn.NUMBERVALUE('EAPG Table'!$B$7:$B$666),0)))</f>
        <v/>
      </c>
      <c r="H211" s="204" t="str">
        <f t="array" ref="H211">IF($F211="","",IF("EAPG"&lt;&gt;C211,0,INDEX('EAPG Table'!$I$7:$I$666,MATCH(_xlfn.NUMBERVALUE($F211),_xlfn.NUMBERVALUE('EAPG Table'!$B$7:$B$666),0))))</f>
        <v/>
      </c>
      <c r="I211" s="172" t="str">
        <f>IF($F211="", "", INDEX('EAPG Table'!$D:$D, MATCH(1*$F211, 'EAPG Table'!$B:$B, 0)))</f>
        <v/>
      </c>
      <c r="J211" s="148"/>
      <c r="K211" s="205" t="str">
        <f>IF(""=$F211,"",TRIM(INDEX('EAPG Table'!$F:$F,MATCH(1*$F211,'EAPG Table'!$B:$B,0))))</f>
        <v/>
      </c>
      <c r="L211" s="200"/>
      <c r="M211" s="172" t="str">
        <f t="shared" si="28"/>
        <v/>
      </c>
      <c r="N211" s="172" t="str">
        <f t="shared" si="22"/>
        <v/>
      </c>
      <c r="O211" s="207" t="str">
        <f t="shared" si="29"/>
        <v/>
      </c>
      <c r="P211" s="207" t="str">
        <f>IF(""=$F211,"",IF("00450"=$F211,0&lt;COUNTIFS($H:$H,"&gt;="&amp;$H211,$D:$D,$D211,$F:$F,$F211,$C:$C,"EAPG")-COUNTIFS($H211:$H$520,$H211,$D211:$D$520,$D211,$F211:$F$520,$F211,$C211:$C$520,"EAPG"),FALSE))</f>
        <v/>
      </c>
      <c r="Q211" s="207" t="str">
        <f t="shared" si="23"/>
        <v/>
      </c>
      <c r="R211" s="208" t="str">
        <f t="shared" si="30"/>
        <v/>
      </c>
      <c r="S211" s="172"/>
      <c r="T211" s="215" t="str">
        <f t="shared" si="24"/>
        <v/>
      </c>
      <c r="U211" s="216" t="str">
        <f>IF($F211="","",MAX(0.25,IF(AND("2"=$I211,1&lt;COUNTIF($I:$I,2)),0.5^(COUNTIFS($I:$I,"2",$D:$D,$D211,$H:$H,"&gt;="&amp;$H211)-COUNTIFS($I211:$I$520,"2",$D211:$D$520,$D211,$H211:$H$520,$H211)),1)))</f>
        <v/>
      </c>
      <c r="V211" s="216" t="str">
        <f>IF($F211="","",MAX(0.25,IF(AND("Yes"=$N211,1&lt;COUNTIFS($N:$N,"Yes",$D:$D,$D211,$F:$F,$F211,$C:$C,"EAPG")),0.5^(COUNTIFS($N:$N,"Yes",$H:$H,"&gt;="&amp;$H211,$D:$D,$D211,$F:$F,$F211,$C:$C,"EAPG")-COUNTIFS($N211:$N$520,"Yes",$H211:$H$520,$H211,$D211:$D$520,$D211,$F211:$F$520,$F211,$C211:$C$520,"EAPG")),1)))</f>
        <v/>
      </c>
      <c r="W211" s="210" t="str">
        <f t="shared" si="25"/>
        <v/>
      </c>
      <c r="X211" s="172"/>
      <c r="Y211" s="211" t="str">
        <f t="shared" si="26"/>
        <v/>
      </c>
      <c r="Z211" s="212" t="str">
        <f t="shared" si="31"/>
        <v/>
      </c>
      <c r="AA211" s="213" t="str">
        <f t="shared" si="27"/>
        <v/>
      </c>
    </row>
    <row r="212" spans="2:27" ht="15" x14ac:dyDescent="0.25">
      <c r="B212" s="200">
        <f t="shared" si="32"/>
        <v>192</v>
      </c>
      <c r="C212" s="148"/>
      <c r="D212" s="232"/>
      <c r="E212" s="202"/>
      <c r="F212" s="203"/>
      <c r="G212" s="202" t="str">
        <f t="array" ref="G212">IF($F212="","",INDEX('EAPG Table'!$C$7:$C$666,MATCH(_xlfn.NUMBERVALUE('Interactive EAPG Calculator'!$F212),_xlfn.NUMBERVALUE('EAPG Table'!$B$7:$B$666),0)))</f>
        <v/>
      </c>
      <c r="H212" s="204" t="str">
        <f t="array" ref="H212">IF($F212="","",IF("EAPG"&lt;&gt;C212,0,INDEX('EAPG Table'!$I$7:$I$666,MATCH(_xlfn.NUMBERVALUE($F212),_xlfn.NUMBERVALUE('EAPG Table'!$B$7:$B$666),0))))</f>
        <v/>
      </c>
      <c r="I212" s="172" t="str">
        <f>IF($F212="", "", INDEX('EAPG Table'!$D:$D, MATCH(1*$F212, 'EAPG Table'!$B:$B, 0)))</f>
        <v/>
      </c>
      <c r="J212" s="148"/>
      <c r="K212" s="205" t="str">
        <f>IF(""=$F212,"",TRIM(INDEX('EAPG Table'!$F:$F,MATCH(1*$F212,'EAPG Table'!$B:$B,0))))</f>
        <v/>
      </c>
      <c r="L212" s="200"/>
      <c r="M212" s="172" t="str">
        <f t="shared" si="28"/>
        <v/>
      </c>
      <c r="N212" s="172" t="str">
        <f t="shared" si="22"/>
        <v/>
      </c>
      <c r="O212" s="207" t="str">
        <f t="shared" si="29"/>
        <v/>
      </c>
      <c r="P212" s="207" t="str">
        <f>IF(""=$F212,"",IF("00450"=$F212,0&lt;COUNTIFS($H:$H,"&gt;="&amp;$H212,$D:$D,$D212,$F:$F,$F212,$C:$C,"EAPG")-COUNTIFS($H212:$H$520,$H212,$D212:$D$520,$D212,$F212:$F$520,$F212,$C212:$C$520,"EAPG"),FALSE))</f>
        <v/>
      </c>
      <c r="Q212" s="207" t="str">
        <f t="shared" si="23"/>
        <v/>
      </c>
      <c r="R212" s="208" t="str">
        <f t="shared" si="30"/>
        <v/>
      </c>
      <c r="S212" s="172"/>
      <c r="T212" s="215" t="str">
        <f t="shared" si="24"/>
        <v/>
      </c>
      <c r="U212" s="216" t="str">
        <f>IF($F212="","",MAX(0.25,IF(AND("2"=$I212,1&lt;COUNTIF($I:$I,2)),0.5^(COUNTIFS($I:$I,"2",$D:$D,$D212,$H:$H,"&gt;="&amp;$H212)-COUNTIFS($I212:$I$520,"2",$D212:$D$520,$D212,$H212:$H$520,$H212)),1)))</f>
        <v/>
      </c>
      <c r="V212" s="216" t="str">
        <f>IF($F212="","",MAX(0.25,IF(AND("Yes"=$N212,1&lt;COUNTIFS($N:$N,"Yes",$D:$D,$D212,$F:$F,$F212,$C:$C,"EAPG")),0.5^(COUNTIFS($N:$N,"Yes",$H:$H,"&gt;="&amp;$H212,$D:$D,$D212,$F:$F,$F212,$C:$C,"EAPG")-COUNTIFS($N212:$N$520,"Yes",$H212:$H$520,$H212,$D212:$D$520,$D212,$F212:$F$520,$F212,$C212:$C$520,"EAPG")),1)))</f>
        <v/>
      </c>
      <c r="W212" s="210" t="str">
        <f t="shared" si="25"/>
        <v/>
      </c>
      <c r="X212" s="172"/>
      <c r="Y212" s="211" t="str">
        <f t="shared" si="26"/>
        <v/>
      </c>
      <c r="Z212" s="212" t="str">
        <f t="shared" si="31"/>
        <v/>
      </c>
      <c r="AA212" s="213" t="str">
        <f t="shared" si="27"/>
        <v/>
      </c>
    </row>
    <row r="213" spans="2:27" ht="15" x14ac:dyDescent="0.25">
      <c r="B213" s="200">
        <f t="shared" si="32"/>
        <v>193</v>
      </c>
      <c r="C213" s="148"/>
      <c r="D213" s="232"/>
      <c r="E213" s="202"/>
      <c r="F213" s="203"/>
      <c r="G213" s="202" t="str">
        <f t="array" ref="G213">IF($F213="","",INDEX('EAPG Table'!$C$7:$C$666,MATCH(_xlfn.NUMBERVALUE('Interactive EAPG Calculator'!$F213),_xlfn.NUMBERVALUE('EAPG Table'!$B$7:$B$666),0)))</f>
        <v/>
      </c>
      <c r="H213" s="204" t="str">
        <f t="array" ref="H213">IF($F213="","",IF("EAPG"&lt;&gt;C213,0,INDEX('EAPG Table'!$I$7:$I$666,MATCH(_xlfn.NUMBERVALUE($F213),_xlfn.NUMBERVALUE('EAPG Table'!$B$7:$B$666),0))))</f>
        <v/>
      </c>
      <c r="I213" s="172" t="str">
        <f>IF($F213="", "", INDEX('EAPG Table'!$D:$D, MATCH(1*$F213, 'EAPG Table'!$B:$B, 0)))</f>
        <v/>
      </c>
      <c r="J213" s="148"/>
      <c r="K213" s="205" t="str">
        <f>IF(""=$F213,"",TRIM(INDEX('EAPG Table'!$F:$F,MATCH(1*$F213,'EAPG Table'!$B:$B,0))))</f>
        <v/>
      </c>
      <c r="L213" s="200"/>
      <c r="M213" s="172" t="str">
        <f t="shared" si="28"/>
        <v/>
      </c>
      <c r="N213" s="172" t="str">
        <f t="shared" ref="N213:N276" si="33">IF(""=$F213,"",IF(AND("4"=$I213,"00450"&lt;&gt;$F213,1&lt;COUNTIFS($I$21:$I$520,"4",EAPGRange,$F213,$D$21:$D$520,$D213)),"Yes","No"))</f>
        <v/>
      </c>
      <c r="O213" s="207" t="str">
        <f t="shared" si="29"/>
        <v/>
      </c>
      <c r="P213" s="207" t="str">
        <f>IF(""=$F213,"",IF("00450"=$F213,0&lt;COUNTIFS($H:$H,"&gt;="&amp;$H213,$D:$D,$D213,$F:$F,$F213,$C:$C,"EAPG")-COUNTIFS($H213:$H$520,$H213,$D213:$D$520,$D213,$F213:$F$520,$F213,$C213:$C$520,"EAPG"),FALSE))</f>
        <v/>
      </c>
      <c r="Q213" s="207" t="str">
        <f t="shared" ref="Q213:Q276" si="34">IF(""=$F213,"",AND("Yes"=$K213,0&lt;COUNTIFS($H:$H,"&gt;"&amp;0,$I:$I,"2",$D:$D,$D213)+COUNTIFS($H:$H,"&gt;"&amp;0,$I:$I,"3",$D:$D,$D213)+COUNTIFS($H:$H,"&gt;"&amp;0,$I:$I,"21",$D:$D,$D213)+COUNTIFS($H:$H,"&gt;"&amp;0,$I:$I,"22",$D:$D,$D213)+COUNTIFS($H:$H,"&gt;"&amp;0,$I:$I,"23",$D:$D,$D213)+COUNTIFS($H:$H,"&gt;"&amp;0,$I:$I,"25",$D:$D,$D213)))</f>
        <v/>
      </c>
      <c r="R213" s="208" t="str">
        <f t="shared" si="30"/>
        <v/>
      </c>
      <c r="S213" s="172"/>
      <c r="T213" s="215" t="str">
        <f t="shared" ref="T213:T276" si="35">IF($F213="","",IF($J213="Yes",1.5,1))</f>
        <v/>
      </c>
      <c r="U213" s="216" t="str">
        <f>IF($F213="","",MAX(0.25,IF(AND("2"=$I213,1&lt;COUNTIF($I:$I,2)),0.5^(COUNTIFS($I:$I,"2",$D:$D,$D213,$H:$H,"&gt;="&amp;$H213)-COUNTIFS($I213:$I$520,"2",$D213:$D$520,$D213,$H213:$H$520,$H213)),1)))</f>
        <v/>
      </c>
      <c r="V213" s="216" t="str">
        <f>IF($F213="","",MAX(0.25,IF(AND("Yes"=$N213,1&lt;COUNTIFS($N:$N,"Yes",$D:$D,$D213,$F:$F,$F213,$C:$C,"EAPG")),0.5^(COUNTIFS($N:$N,"Yes",$H:$H,"&gt;="&amp;$H213,$D:$D,$D213,$F:$F,$F213,$C:$C,"EAPG")-COUNTIFS($N213:$N$520,"Yes",$H213:$H$520,$H213,$D213:$D$520,$D213,$F213:$F$520,$F213,$C213:$C$520,"EAPG")),1)))</f>
        <v/>
      </c>
      <c r="W213" s="210" t="str">
        <f t="shared" ref="W213:W276" si="36">IF($F213="","",IF(AND("Yes"=$R213,0&lt;SUMIFS($H:$H,$B:$B,"&lt;&gt;"&amp;$B213)),0,1))</f>
        <v/>
      </c>
      <c r="X213" s="172"/>
      <c r="Y213" s="211" t="str">
        <f t="shared" ref="Y213:Y276" si="37">IFERROR(IF($F213="","",ROUND($F$13*$H213,2)), "")</f>
        <v/>
      </c>
      <c r="Z213" s="212" t="str">
        <f t="shared" si="31"/>
        <v/>
      </c>
      <c r="AA213" s="213" t="str">
        <f t="shared" ref="AA213:AA276" si="38">IF(Y213="","",IF($F213="","",IF($C213="EAPG",$Y213*$Z213,0)))</f>
        <v/>
      </c>
    </row>
    <row r="214" spans="2:27" ht="15" x14ac:dyDescent="0.25">
      <c r="B214" s="200">
        <f t="shared" si="32"/>
        <v>194</v>
      </c>
      <c r="C214" s="148"/>
      <c r="D214" s="232"/>
      <c r="E214" s="202"/>
      <c r="F214" s="203"/>
      <c r="G214" s="202" t="str">
        <f t="array" ref="G214">IF($F214="","",INDEX('EAPG Table'!$C$7:$C$666,MATCH(_xlfn.NUMBERVALUE('Interactive EAPG Calculator'!$F214),_xlfn.NUMBERVALUE('EAPG Table'!$B$7:$B$666),0)))</f>
        <v/>
      </c>
      <c r="H214" s="204" t="str">
        <f t="array" ref="H214">IF($F214="","",IF("EAPG"&lt;&gt;C214,0,INDEX('EAPG Table'!$I$7:$I$666,MATCH(_xlfn.NUMBERVALUE($F214),_xlfn.NUMBERVALUE('EAPG Table'!$B$7:$B$666),0))))</f>
        <v/>
      </c>
      <c r="I214" s="172" t="str">
        <f>IF($F214="", "", INDEX('EAPG Table'!$D:$D, MATCH(1*$F214, 'EAPG Table'!$B:$B, 0)))</f>
        <v/>
      </c>
      <c r="J214" s="148"/>
      <c r="K214" s="205" t="str">
        <f>IF(""=$F214,"",TRIM(INDEX('EAPG Table'!$F:$F,MATCH(1*$F214,'EAPG Table'!$B:$B,0))))</f>
        <v/>
      </c>
      <c r="L214" s="200"/>
      <c r="M214" s="172" t="str">
        <f t="shared" ref="M214:M277" si="39">IF($F214="","",IF(U214&lt;1,"Yes","No"))</f>
        <v/>
      </c>
      <c r="N214" s="172" t="str">
        <f t="shared" si="33"/>
        <v/>
      </c>
      <c r="O214" s="207" t="str">
        <f t="shared" ref="O214:O277" si="40">IF("00450"=$F214,IF(0&lt;COUNTIFS($H:$H,"&gt;"&amp;0,$I:$I,"2"),TRUE,IF(AND(0&lt;COUNTIFS($H:$H,"&gt;"&amp;0,$I:$I,"3"),0=COUNTIFS($H:$H,"&gt;"&amp;0,$I:$I,"2")+COUNTIFS($H:$H,"&gt;"&amp;0,$I:$I,"2?")),FALSE,TRUE)),"")</f>
        <v/>
      </c>
      <c r="P214" s="207" t="str">
        <f>IF(""=$F214,"",IF("00450"=$F214,0&lt;COUNTIFS($H:$H,"&gt;="&amp;$H214,$D:$D,$D214,$F:$F,$F214,$C:$C,"EAPG")-COUNTIFS($H214:$H$520,$H214,$D214:$D$520,$D214,$F214:$F$520,$F214,$C214:$C$520,"EAPG"),FALSE))</f>
        <v/>
      </c>
      <c r="Q214" s="207" t="str">
        <f t="shared" si="34"/>
        <v/>
      </c>
      <c r="R214" s="208" t="str">
        <f t="shared" ref="R214:R277" si="41">IF(""=$F214,"",IF(OR(O214:Q214),"Yes","No"))</f>
        <v/>
      </c>
      <c r="S214" s="172"/>
      <c r="T214" s="215" t="str">
        <f t="shared" si="35"/>
        <v/>
      </c>
      <c r="U214" s="216" t="str">
        <f>IF($F214="","",MAX(0.25,IF(AND("2"=$I214,1&lt;COUNTIF($I:$I,2)),0.5^(COUNTIFS($I:$I,"2",$D:$D,$D214,$H:$H,"&gt;="&amp;$H214)-COUNTIFS($I214:$I$520,"2",$D214:$D$520,$D214,$H214:$H$520,$H214)),1)))</f>
        <v/>
      </c>
      <c r="V214" s="216" t="str">
        <f>IF($F214="","",MAX(0.25,IF(AND("Yes"=$N214,1&lt;COUNTIFS($N:$N,"Yes",$D:$D,$D214,$F:$F,$F214,$C:$C,"EAPG")),0.5^(COUNTIFS($N:$N,"Yes",$H:$H,"&gt;="&amp;$H214,$D:$D,$D214,$F:$F,$F214,$C:$C,"EAPG")-COUNTIFS($N214:$N$520,"Yes",$H214:$H$520,$H214,$D214:$D$520,$D214,$F214:$F$520,$F214,$C214:$C$520,"EAPG")),1)))</f>
        <v/>
      </c>
      <c r="W214" s="210" t="str">
        <f t="shared" si="36"/>
        <v/>
      </c>
      <c r="X214" s="172"/>
      <c r="Y214" s="211" t="str">
        <f t="shared" si="37"/>
        <v/>
      </c>
      <c r="Z214" s="212" t="str">
        <f t="shared" ref="Z214:Z277" si="42">IF(Y214="","",PRODUCT(T214:W214))</f>
        <v/>
      </c>
      <c r="AA214" s="213" t="str">
        <f t="shared" si="38"/>
        <v/>
      </c>
    </row>
    <row r="215" spans="2:27" ht="15" x14ac:dyDescent="0.25">
      <c r="B215" s="217">
        <f t="shared" ref="B215:B278" si="43">B214+1</f>
        <v>195</v>
      </c>
      <c r="C215" s="149"/>
      <c r="D215" s="233"/>
      <c r="E215" s="219"/>
      <c r="F215" s="220"/>
      <c r="G215" s="219" t="str">
        <f t="array" ref="G215">IF($F215="","",INDEX('EAPG Table'!$C$7:$C$666,MATCH(_xlfn.NUMBERVALUE('Interactive EAPG Calculator'!$F215),_xlfn.NUMBERVALUE('EAPG Table'!$B$7:$B$666),0)))</f>
        <v/>
      </c>
      <c r="H215" s="221" t="str">
        <f t="array" ref="H215">IF($F215="","",IF("EAPG"&lt;&gt;C215,0,INDEX('EAPG Table'!$I$7:$I$666,MATCH(_xlfn.NUMBERVALUE($F215),_xlfn.NUMBERVALUE('EAPG Table'!$B$7:$B$666),0))))</f>
        <v/>
      </c>
      <c r="I215" s="222" t="str">
        <f>IF($F215="", "", INDEX('EAPG Table'!$D:$D, MATCH(1*$F215, 'EAPG Table'!$B:$B, 0)))</f>
        <v/>
      </c>
      <c r="J215" s="149"/>
      <c r="K215" s="223" t="str">
        <f>IF(""=$F215,"",TRIM(INDEX('EAPG Table'!$F:$F,MATCH(1*$F215,'EAPG Table'!$B:$B,0))))</f>
        <v/>
      </c>
      <c r="L215" s="200"/>
      <c r="M215" s="222" t="str">
        <f t="shared" si="39"/>
        <v/>
      </c>
      <c r="N215" s="222" t="str">
        <f t="shared" si="33"/>
        <v/>
      </c>
      <c r="O215" s="224" t="str">
        <f t="shared" si="40"/>
        <v/>
      </c>
      <c r="P215" s="224" t="str">
        <f>IF(""=$F215,"",IF("00450"=$F215,0&lt;COUNTIFS($H:$H,"&gt;="&amp;$H215,$D:$D,$D215,$F:$F,$F215,$C:$C,"EAPG")-COUNTIFS($H215:$H$520,$H215,$D215:$D$520,$D215,$F215:$F$520,$F215,$C215:$C$520,"EAPG"),FALSE))</f>
        <v/>
      </c>
      <c r="Q215" s="224" t="str">
        <f t="shared" si="34"/>
        <v/>
      </c>
      <c r="R215" s="225" t="str">
        <f t="shared" si="41"/>
        <v/>
      </c>
      <c r="S215" s="172"/>
      <c r="T215" s="226" t="str">
        <f t="shared" si="35"/>
        <v/>
      </c>
      <c r="U215" s="227" t="str">
        <f>IF($F215="","",MAX(0.25,IF(AND("2"=$I215,1&lt;COUNTIF($I:$I,2)),0.5^(COUNTIFS($I:$I,"2",$D:$D,$D215,$H:$H,"&gt;="&amp;$H215)-COUNTIFS($I215:$I$520,"2",$D215:$D$520,$D215,$H215:$H$520,$H215)),1)))</f>
        <v/>
      </c>
      <c r="V215" s="227" t="str">
        <f>IF($F215="","",MAX(0.25,IF(AND("Yes"=$N215,1&lt;COUNTIFS($N:$N,"Yes",$D:$D,$D215,$F:$F,$F215,$C:$C,"EAPG")),0.5^(COUNTIFS($N:$N,"Yes",$H:$H,"&gt;="&amp;$H215,$D:$D,$D215,$F:$F,$F215,$C:$C,"EAPG")-COUNTIFS($N215:$N$520,"Yes",$H215:$H$520,$H215,$D215:$D$520,$D215,$F215:$F$520,$F215,$C215:$C$520,"EAPG")),1)))</f>
        <v/>
      </c>
      <c r="W215" s="228" t="str">
        <f t="shared" si="36"/>
        <v/>
      </c>
      <c r="X215" s="172"/>
      <c r="Y215" s="229" t="str">
        <f t="shared" si="37"/>
        <v/>
      </c>
      <c r="Z215" s="230" t="str">
        <f t="shared" si="42"/>
        <v/>
      </c>
      <c r="AA215" s="231" t="str">
        <f t="shared" si="38"/>
        <v/>
      </c>
    </row>
    <row r="216" spans="2:27" ht="15" x14ac:dyDescent="0.25">
      <c r="B216" s="200">
        <f t="shared" si="43"/>
        <v>196</v>
      </c>
      <c r="C216" s="148"/>
      <c r="D216" s="232"/>
      <c r="E216" s="202"/>
      <c r="F216" s="203"/>
      <c r="G216" s="202" t="str">
        <f t="array" ref="G216">IF($F216="","",INDEX('EAPG Table'!$C$7:$C$666,MATCH(_xlfn.NUMBERVALUE('Interactive EAPG Calculator'!$F216),_xlfn.NUMBERVALUE('EAPG Table'!$B$7:$B$666),0)))</f>
        <v/>
      </c>
      <c r="H216" s="204" t="str">
        <f t="array" ref="H216">IF($F216="","",IF("EAPG"&lt;&gt;C216,0,INDEX('EAPG Table'!$I$7:$I$666,MATCH(_xlfn.NUMBERVALUE($F216),_xlfn.NUMBERVALUE('EAPG Table'!$B$7:$B$666),0))))</f>
        <v/>
      </c>
      <c r="I216" s="172" t="str">
        <f>IF($F216="", "", INDEX('EAPG Table'!$D:$D, MATCH(1*$F216, 'EAPG Table'!$B:$B, 0)))</f>
        <v/>
      </c>
      <c r="J216" s="148"/>
      <c r="K216" s="205" t="str">
        <f>IF(""=$F216,"",TRIM(INDEX('EAPG Table'!$F:$F,MATCH(1*$F216,'EAPG Table'!$B:$B,0))))</f>
        <v/>
      </c>
      <c r="L216" s="200"/>
      <c r="M216" s="172" t="str">
        <f t="shared" si="39"/>
        <v/>
      </c>
      <c r="N216" s="172" t="str">
        <f t="shared" si="33"/>
        <v/>
      </c>
      <c r="O216" s="207" t="str">
        <f t="shared" si="40"/>
        <v/>
      </c>
      <c r="P216" s="207" t="str">
        <f>IF(""=$F216,"",IF("00450"=$F216,0&lt;COUNTIFS($H:$H,"&gt;="&amp;$H216,$D:$D,$D216,$F:$F,$F216,$C:$C,"EAPG")-COUNTIFS($H216:$H$520,$H216,$D216:$D$520,$D216,$F216:$F$520,$F216,$C216:$C$520,"EAPG"),FALSE))</f>
        <v/>
      </c>
      <c r="Q216" s="207" t="str">
        <f t="shared" si="34"/>
        <v/>
      </c>
      <c r="R216" s="208" t="str">
        <f t="shared" si="41"/>
        <v/>
      </c>
      <c r="S216" s="172"/>
      <c r="T216" s="215" t="str">
        <f t="shared" si="35"/>
        <v/>
      </c>
      <c r="U216" s="216" t="str">
        <f>IF($F216="","",MAX(0.25,IF(AND("2"=$I216,1&lt;COUNTIF($I:$I,2)),0.5^(COUNTIFS($I:$I,"2",$D:$D,$D216,$H:$H,"&gt;="&amp;$H216)-COUNTIFS($I216:$I$520,"2",$D216:$D$520,$D216,$H216:$H$520,$H216)),1)))</f>
        <v/>
      </c>
      <c r="V216" s="216" t="str">
        <f>IF($F216="","",MAX(0.25,IF(AND("Yes"=$N216,1&lt;COUNTIFS($N:$N,"Yes",$D:$D,$D216,$F:$F,$F216,$C:$C,"EAPG")),0.5^(COUNTIFS($N:$N,"Yes",$H:$H,"&gt;="&amp;$H216,$D:$D,$D216,$F:$F,$F216,$C:$C,"EAPG")-COUNTIFS($N216:$N$520,"Yes",$H216:$H$520,$H216,$D216:$D$520,$D216,$F216:$F$520,$F216,$C216:$C$520,"EAPG")),1)))</f>
        <v/>
      </c>
      <c r="W216" s="210" t="str">
        <f t="shared" si="36"/>
        <v/>
      </c>
      <c r="X216" s="172"/>
      <c r="Y216" s="211" t="str">
        <f t="shared" si="37"/>
        <v/>
      </c>
      <c r="Z216" s="212" t="str">
        <f t="shared" si="42"/>
        <v/>
      </c>
      <c r="AA216" s="213" t="str">
        <f t="shared" si="38"/>
        <v/>
      </c>
    </row>
    <row r="217" spans="2:27" ht="15" x14ac:dyDescent="0.25">
      <c r="B217" s="200">
        <f t="shared" si="43"/>
        <v>197</v>
      </c>
      <c r="C217" s="148"/>
      <c r="D217" s="232"/>
      <c r="E217" s="202"/>
      <c r="F217" s="203"/>
      <c r="G217" s="202" t="str">
        <f t="array" ref="G217">IF($F217="","",INDEX('EAPG Table'!$C$7:$C$666,MATCH(_xlfn.NUMBERVALUE('Interactive EAPG Calculator'!$F217),_xlfn.NUMBERVALUE('EAPG Table'!$B$7:$B$666),0)))</f>
        <v/>
      </c>
      <c r="H217" s="204" t="str">
        <f t="array" ref="H217">IF($F217="","",IF("EAPG"&lt;&gt;C217,0,INDEX('EAPG Table'!$I$7:$I$666,MATCH(_xlfn.NUMBERVALUE($F217),_xlfn.NUMBERVALUE('EAPG Table'!$B$7:$B$666),0))))</f>
        <v/>
      </c>
      <c r="I217" s="172" t="str">
        <f>IF($F217="", "", INDEX('EAPG Table'!$D:$D, MATCH(1*$F217, 'EAPG Table'!$B:$B, 0)))</f>
        <v/>
      </c>
      <c r="J217" s="148"/>
      <c r="K217" s="205" t="str">
        <f>IF(""=$F217,"",TRIM(INDEX('EAPG Table'!$F:$F,MATCH(1*$F217,'EAPG Table'!$B:$B,0))))</f>
        <v/>
      </c>
      <c r="L217" s="200"/>
      <c r="M217" s="172" t="str">
        <f t="shared" si="39"/>
        <v/>
      </c>
      <c r="N217" s="172" t="str">
        <f t="shared" si="33"/>
        <v/>
      </c>
      <c r="O217" s="207" t="str">
        <f t="shared" si="40"/>
        <v/>
      </c>
      <c r="P217" s="207" t="str">
        <f>IF(""=$F217,"",IF("00450"=$F217,0&lt;COUNTIFS($H:$H,"&gt;="&amp;$H217,$D:$D,$D217,$F:$F,$F217,$C:$C,"EAPG")-COUNTIFS($H217:$H$520,$H217,$D217:$D$520,$D217,$F217:$F$520,$F217,$C217:$C$520,"EAPG"),FALSE))</f>
        <v/>
      </c>
      <c r="Q217" s="207" t="str">
        <f t="shared" si="34"/>
        <v/>
      </c>
      <c r="R217" s="208" t="str">
        <f t="shared" si="41"/>
        <v/>
      </c>
      <c r="S217" s="172"/>
      <c r="T217" s="215" t="str">
        <f t="shared" si="35"/>
        <v/>
      </c>
      <c r="U217" s="216" t="str">
        <f>IF($F217="","",MAX(0.25,IF(AND("2"=$I217,1&lt;COUNTIF($I:$I,2)),0.5^(COUNTIFS($I:$I,"2",$D:$D,$D217,$H:$H,"&gt;="&amp;$H217)-COUNTIFS($I217:$I$520,"2",$D217:$D$520,$D217,$H217:$H$520,$H217)),1)))</f>
        <v/>
      </c>
      <c r="V217" s="216" t="str">
        <f>IF($F217="","",MAX(0.25,IF(AND("Yes"=$N217,1&lt;COUNTIFS($N:$N,"Yes",$D:$D,$D217,$F:$F,$F217,$C:$C,"EAPG")),0.5^(COUNTIFS($N:$N,"Yes",$H:$H,"&gt;="&amp;$H217,$D:$D,$D217,$F:$F,$F217,$C:$C,"EAPG")-COUNTIFS($N217:$N$520,"Yes",$H217:$H$520,$H217,$D217:$D$520,$D217,$F217:$F$520,$F217,$C217:$C$520,"EAPG")),1)))</f>
        <v/>
      </c>
      <c r="W217" s="210" t="str">
        <f t="shared" si="36"/>
        <v/>
      </c>
      <c r="X217" s="172"/>
      <c r="Y217" s="211" t="str">
        <f t="shared" si="37"/>
        <v/>
      </c>
      <c r="Z217" s="212" t="str">
        <f t="shared" si="42"/>
        <v/>
      </c>
      <c r="AA217" s="213" t="str">
        <f t="shared" si="38"/>
        <v/>
      </c>
    </row>
    <row r="218" spans="2:27" ht="15" x14ac:dyDescent="0.25">
      <c r="B218" s="200">
        <f t="shared" si="43"/>
        <v>198</v>
      </c>
      <c r="C218" s="148"/>
      <c r="D218" s="232"/>
      <c r="E218" s="202"/>
      <c r="F218" s="203"/>
      <c r="G218" s="202" t="str">
        <f t="array" ref="G218">IF($F218="","",INDEX('EAPG Table'!$C$7:$C$666,MATCH(_xlfn.NUMBERVALUE('Interactive EAPG Calculator'!$F218),_xlfn.NUMBERVALUE('EAPG Table'!$B$7:$B$666),0)))</f>
        <v/>
      </c>
      <c r="H218" s="204" t="str">
        <f t="array" ref="H218">IF($F218="","",IF("EAPG"&lt;&gt;C218,0,INDEX('EAPG Table'!$I$7:$I$666,MATCH(_xlfn.NUMBERVALUE($F218),_xlfn.NUMBERVALUE('EAPG Table'!$B$7:$B$666),0))))</f>
        <v/>
      </c>
      <c r="I218" s="172" t="str">
        <f>IF($F218="", "", INDEX('EAPG Table'!$D:$D, MATCH(1*$F218, 'EAPG Table'!$B:$B, 0)))</f>
        <v/>
      </c>
      <c r="J218" s="148"/>
      <c r="K218" s="205" t="str">
        <f>IF(""=$F218,"",TRIM(INDEX('EAPG Table'!$F:$F,MATCH(1*$F218,'EAPG Table'!$B:$B,0))))</f>
        <v/>
      </c>
      <c r="L218" s="200"/>
      <c r="M218" s="172" t="str">
        <f t="shared" si="39"/>
        <v/>
      </c>
      <c r="N218" s="172" t="str">
        <f t="shared" si="33"/>
        <v/>
      </c>
      <c r="O218" s="207" t="str">
        <f t="shared" si="40"/>
        <v/>
      </c>
      <c r="P218" s="207" t="str">
        <f>IF(""=$F218,"",IF("00450"=$F218,0&lt;COUNTIFS($H:$H,"&gt;="&amp;$H218,$D:$D,$D218,$F:$F,$F218,$C:$C,"EAPG")-COUNTIFS($H218:$H$520,$H218,$D218:$D$520,$D218,$F218:$F$520,$F218,$C218:$C$520,"EAPG"),FALSE))</f>
        <v/>
      </c>
      <c r="Q218" s="207" t="str">
        <f t="shared" si="34"/>
        <v/>
      </c>
      <c r="R218" s="208" t="str">
        <f t="shared" si="41"/>
        <v/>
      </c>
      <c r="S218" s="172"/>
      <c r="T218" s="215" t="str">
        <f t="shared" si="35"/>
        <v/>
      </c>
      <c r="U218" s="216" t="str">
        <f>IF($F218="","",MAX(0.25,IF(AND("2"=$I218,1&lt;COUNTIF($I:$I,2)),0.5^(COUNTIFS($I:$I,"2",$D:$D,$D218,$H:$H,"&gt;="&amp;$H218)-COUNTIFS($I218:$I$520,"2",$D218:$D$520,$D218,$H218:$H$520,$H218)),1)))</f>
        <v/>
      </c>
      <c r="V218" s="216" t="str">
        <f>IF($F218="","",MAX(0.25,IF(AND("Yes"=$N218,1&lt;COUNTIFS($N:$N,"Yes",$D:$D,$D218,$F:$F,$F218,$C:$C,"EAPG")),0.5^(COUNTIFS($N:$N,"Yes",$H:$H,"&gt;="&amp;$H218,$D:$D,$D218,$F:$F,$F218,$C:$C,"EAPG")-COUNTIFS($N218:$N$520,"Yes",$H218:$H$520,$H218,$D218:$D$520,$D218,$F218:$F$520,$F218,$C218:$C$520,"EAPG")),1)))</f>
        <v/>
      </c>
      <c r="W218" s="210" t="str">
        <f t="shared" si="36"/>
        <v/>
      </c>
      <c r="X218" s="172"/>
      <c r="Y218" s="211" t="str">
        <f t="shared" si="37"/>
        <v/>
      </c>
      <c r="Z218" s="212" t="str">
        <f t="shared" si="42"/>
        <v/>
      </c>
      <c r="AA218" s="213" t="str">
        <f t="shared" si="38"/>
        <v/>
      </c>
    </row>
    <row r="219" spans="2:27" ht="15" x14ac:dyDescent="0.25">
      <c r="B219" s="200">
        <f t="shared" si="43"/>
        <v>199</v>
      </c>
      <c r="C219" s="148"/>
      <c r="D219" s="232"/>
      <c r="E219" s="202"/>
      <c r="F219" s="203"/>
      <c r="G219" s="202" t="str">
        <f t="array" ref="G219">IF($F219="","",INDEX('EAPG Table'!$C$7:$C$666,MATCH(_xlfn.NUMBERVALUE('Interactive EAPG Calculator'!$F219),_xlfn.NUMBERVALUE('EAPG Table'!$B$7:$B$666),0)))</f>
        <v/>
      </c>
      <c r="H219" s="204" t="str">
        <f t="array" ref="H219">IF($F219="","",IF("EAPG"&lt;&gt;C219,0,INDEX('EAPG Table'!$I$7:$I$666,MATCH(_xlfn.NUMBERVALUE($F219),_xlfn.NUMBERVALUE('EAPG Table'!$B$7:$B$666),0))))</f>
        <v/>
      </c>
      <c r="I219" s="172" t="str">
        <f>IF($F219="", "", INDEX('EAPG Table'!$D:$D, MATCH(1*$F219, 'EAPG Table'!$B:$B, 0)))</f>
        <v/>
      </c>
      <c r="J219" s="148"/>
      <c r="K219" s="205" t="str">
        <f>IF(""=$F219,"",TRIM(INDEX('EAPG Table'!$F:$F,MATCH(1*$F219,'EAPG Table'!$B:$B,0))))</f>
        <v/>
      </c>
      <c r="L219" s="200"/>
      <c r="M219" s="172" t="str">
        <f t="shared" si="39"/>
        <v/>
      </c>
      <c r="N219" s="172" t="str">
        <f t="shared" si="33"/>
        <v/>
      </c>
      <c r="O219" s="207" t="str">
        <f t="shared" si="40"/>
        <v/>
      </c>
      <c r="P219" s="207" t="str">
        <f>IF(""=$F219,"",IF("00450"=$F219,0&lt;COUNTIFS($H:$H,"&gt;="&amp;$H219,$D:$D,$D219,$F:$F,$F219,$C:$C,"EAPG")-COUNTIFS($H219:$H$520,$H219,$D219:$D$520,$D219,$F219:$F$520,$F219,$C219:$C$520,"EAPG"),FALSE))</f>
        <v/>
      </c>
      <c r="Q219" s="207" t="str">
        <f t="shared" si="34"/>
        <v/>
      </c>
      <c r="R219" s="208" t="str">
        <f t="shared" si="41"/>
        <v/>
      </c>
      <c r="S219" s="172"/>
      <c r="T219" s="215" t="str">
        <f t="shared" si="35"/>
        <v/>
      </c>
      <c r="U219" s="216" t="str">
        <f>IF($F219="","",MAX(0.25,IF(AND("2"=$I219,1&lt;COUNTIF($I:$I,2)),0.5^(COUNTIFS($I:$I,"2",$D:$D,$D219,$H:$H,"&gt;="&amp;$H219)-COUNTIFS($I219:$I$520,"2",$D219:$D$520,$D219,$H219:$H$520,$H219)),1)))</f>
        <v/>
      </c>
      <c r="V219" s="216" t="str">
        <f>IF($F219="","",MAX(0.25,IF(AND("Yes"=$N219,1&lt;COUNTIFS($N:$N,"Yes",$D:$D,$D219,$F:$F,$F219,$C:$C,"EAPG")),0.5^(COUNTIFS($N:$N,"Yes",$H:$H,"&gt;="&amp;$H219,$D:$D,$D219,$F:$F,$F219,$C:$C,"EAPG")-COUNTIFS($N219:$N$520,"Yes",$H219:$H$520,$H219,$D219:$D$520,$D219,$F219:$F$520,$F219,$C219:$C$520,"EAPG")),1)))</f>
        <v/>
      </c>
      <c r="W219" s="210" t="str">
        <f t="shared" si="36"/>
        <v/>
      </c>
      <c r="X219" s="172"/>
      <c r="Y219" s="211" t="str">
        <f t="shared" si="37"/>
        <v/>
      </c>
      <c r="Z219" s="212" t="str">
        <f t="shared" si="42"/>
        <v/>
      </c>
      <c r="AA219" s="213" t="str">
        <f t="shared" si="38"/>
        <v/>
      </c>
    </row>
    <row r="220" spans="2:27" ht="15" x14ac:dyDescent="0.25">
      <c r="B220" s="217">
        <f t="shared" si="43"/>
        <v>200</v>
      </c>
      <c r="C220" s="149"/>
      <c r="D220" s="233"/>
      <c r="E220" s="219"/>
      <c r="F220" s="220"/>
      <c r="G220" s="219" t="str">
        <f t="array" ref="G220">IF($F220="","",INDEX('EAPG Table'!$C$7:$C$666,MATCH(_xlfn.NUMBERVALUE('Interactive EAPG Calculator'!$F220),_xlfn.NUMBERVALUE('EAPG Table'!$B$7:$B$666),0)))</f>
        <v/>
      </c>
      <c r="H220" s="221" t="str">
        <f t="array" ref="H220">IF($F220="","",IF("EAPG"&lt;&gt;C220,0,INDEX('EAPG Table'!$I$7:$I$666,MATCH(_xlfn.NUMBERVALUE($F220),_xlfn.NUMBERVALUE('EAPG Table'!$B$7:$B$666),0))))</f>
        <v/>
      </c>
      <c r="I220" s="222" t="str">
        <f>IF($F220="", "", INDEX('EAPG Table'!$D:$D, MATCH(1*$F220, 'EAPG Table'!$B:$B, 0)))</f>
        <v/>
      </c>
      <c r="J220" s="149"/>
      <c r="K220" s="223" t="str">
        <f>IF(""=$F220,"",TRIM(INDEX('EAPG Table'!$F:$F,MATCH(1*$F220,'EAPG Table'!$B:$B,0))))</f>
        <v/>
      </c>
      <c r="L220" s="200"/>
      <c r="M220" s="222" t="str">
        <f t="shared" si="39"/>
        <v/>
      </c>
      <c r="N220" s="222" t="str">
        <f t="shared" si="33"/>
        <v/>
      </c>
      <c r="O220" s="224" t="str">
        <f t="shared" si="40"/>
        <v/>
      </c>
      <c r="P220" s="224" t="str">
        <f>IF(""=$F220,"",IF("00450"=$F220,0&lt;COUNTIFS($H:$H,"&gt;="&amp;$H220,$D:$D,$D220,$F:$F,$F220,$C:$C,"EAPG")-COUNTIFS($H220:$H$520,$H220,$D220:$D$520,$D220,$F220:$F$520,$F220,$C220:$C$520,"EAPG"),FALSE))</f>
        <v/>
      </c>
      <c r="Q220" s="224" t="str">
        <f t="shared" si="34"/>
        <v/>
      </c>
      <c r="R220" s="225" t="str">
        <f t="shared" si="41"/>
        <v/>
      </c>
      <c r="S220" s="172"/>
      <c r="T220" s="226" t="str">
        <f t="shared" si="35"/>
        <v/>
      </c>
      <c r="U220" s="227" t="str">
        <f>IF($F220="","",MAX(0.25,IF(AND("2"=$I220,1&lt;COUNTIF($I:$I,2)),0.5^(COUNTIFS($I:$I,"2",$D:$D,$D220,$H:$H,"&gt;="&amp;$H220)-COUNTIFS($I220:$I$520,"2",$D220:$D$520,$D220,$H220:$H$520,$H220)),1)))</f>
        <v/>
      </c>
      <c r="V220" s="227" t="str">
        <f>IF($F220="","",MAX(0.25,IF(AND("Yes"=$N220,1&lt;COUNTIFS($N:$N,"Yes",$D:$D,$D220,$F:$F,$F220,$C:$C,"EAPG")),0.5^(COUNTIFS($N:$N,"Yes",$H:$H,"&gt;="&amp;$H220,$D:$D,$D220,$F:$F,$F220,$C:$C,"EAPG")-COUNTIFS($N220:$N$520,"Yes",$H220:$H$520,$H220,$D220:$D$520,$D220,$F220:$F$520,$F220,$C220:$C$520,"EAPG")),1)))</f>
        <v/>
      </c>
      <c r="W220" s="228" t="str">
        <f t="shared" si="36"/>
        <v/>
      </c>
      <c r="X220" s="172"/>
      <c r="Y220" s="229" t="str">
        <f t="shared" si="37"/>
        <v/>
      </c>
      <c r="Z220" s="230" t="str">
        <f t="shared" si="42"/>
        <v/>
      </c>
      <c r="AA220" s="231" t="str">
        <f t="shared" si="38"/>
        <v/>
      </c>
    </row>
    <row r="221" spans="2:27" ht="15" x14ac:dyDescent="0.25">
      <c r="B221" s="200">
        <f t="shared" si="43"/>
        <v>201</v>
      </c>
      <c r="C221" s="148"/>
      <c r="D221" s="232"/>
      <c r="E221" s="202"/>
      <c r="F221" s="203"/>
      <c r="G221" s="202" t="str">
        <f t="array" ref="G221">IF($F221="","",INDEX('EAPG Table'!$C$7:$C$666,MATCH(_xlfn.NUMBERVALUE('Interactive EAPG Calculator'!$F221),_xlfn.NUMBERVALUE('EAPG Table'!$B$7:$B$666),0)))</f>
        <v/>
      </c>
      <c r="H221" s="204" t="str">
        <f t="array" ref="H221">IF($F221="","",IF("EAPG"&lt;&gt;C221,0,INDEX('EAPG Table'!$I$7:$I$666,MATCH(_xlfn.NUMBERVALUE($F221),_xlfn.NUMBERVALUE('EAPG Table'!$B$7:$B$666),0))))</f>
        <v/>
      </c>
      <c r="I221" s="172" t="str">
        <f>IF($F221="", "", INDEX('EAPG Table'!$D:$D, MATCH(1*$F221, 'EAPG Table'!$B:$B, 0)))</f>
        <v/>
      </c>
      <c r="J221" s="148"/>
      <c r="K221" s="205" t="str">
        <f>IF(""=$F221,"",TRIM(INDEX('EAPG Table'!$F:$F,MATCH(1*$F221,'EAPG Table'!$B:$B,0))))</f>
        <v/>
      </c>
      <c r="L221" s="200"/>
      <c r="M221" s="172" t="str">
        <f t="shared" si="39"/>
        <v/>
      </c>
      <c r="N221" s="172" t="str">
        <f t="shared" si="33"/>
        <v/>
      </c>
      <c r="O221" s="207" t="str">
        <f t="shared" si="40"/>
        <v/>
      </c>
      <c r="P221" s="207" t="str">
        <f>IF(""=$F221,"",IF("00450"=$F221,0&lt;COUNTIFS($H:$H,"&gt;="&amp;$H221,$D:$D,$D221,$F:$F,$F221,$C:$C,"EAPG")-COUNTIFS($H221:$H$520,$H221,$D221:$D$520,$D221,$F221:$F$520,$F221,$C221:$C$520,"EAPG"),FALSE))</f>
        <v/>
      </c>
      <c r="Q221" s="207" t="str">
        <f t="shared" si="34"/>
        <v/>
      </c>
      <c r="R221" s="208" t="str">
        <f t="shared" si="41"/>
        <v/>
      </c>
      <c r="S221" s="172"/>
      <c r="T221" s="215" t="str">
        <f t="shared" si="35"/>
        <v/>
      </c>
      <c r="U221" s="216" t="str">
        <f>IF($F221="","",MAX(0.25,IF(AND("2"=$I221,1&lt;COUNTIF($I:$I,2)),0.5^(COUNTIFS($I:$I,"2",$D:$D,$D221,$H:$H,"&gt;="&amp;$H221)-COUNTIFS($I221:$I$520,"2",$D221:$D$520,$D221,$H221:$H$520,$H221)),1)))</f>
        <v/>
      </c>
      <c r="V221" s="216" t="str">
        <f>IF($F221="","",MAX(0.25,IF(AND("Yes"=$N221,1&lt;COUNTIFS($N:$N,"Yes",$D:$D,$D221,$F:$F,$F221,$C:$C,"EAPG")),0.5^(COUNTIFS($N:$N,"Yes",$H:$H,"&gt;="&amp;$H221,$D:$D,$D221,$F:$F,$F221,$C:$C,"EAPG")-COUNTIFS($N221:$N$520,"Yes",$H221:$H$520,$H221,$D221:$D$520,$D221,$F221:$F$520,$F221,$C221:$C$520,"EAPG")),1)))</f>
        <v/>
      </c>
      <c r="W221" s="210" t="str">
        <f t="shared" si="36"/>
        <v/>
      </c>
      <c r="X221" s="172"/>
      <c r="Y221" s="211" t="str">
        <f t="shared" si="37"/>
        <v/>
      </c>
      <c r="Z221" s="212" t="str">
        <f t="shared" si="42"/>
        <v/>
      </c>
      <c r="AA221" s="213" t="str">
        <f t="shared" si="38"/>
        <v/>
      </c>
    </row>
    <row r="222" spans="2:27" ht="15" x14ac:dyDescent="0.25">
      <c r="B222" s="200">
        <f t="shared" si="43"/>
        <v>202</v>
      </c>
      <c r="C222" s="148"/>
      <c r="D222" s="232"/>
      <c r="E222" s="202"/>
      <c r="F222" s="203"/>
      <c r="G222" s="202" t="str">
        <f t="array" ref="G222">IF($F222="","",INDEX('EAPG Table'!$C$7:$C$666,MATCH(_xlfn.NUMBERVALUE('Interactive EAPG Calculator'!$F222),_xlfn.NUMBERVALUE('EAPG Table'!$B$7:$B$666),0)))</f>
        <v/>
      </c>
      <c r="H222" s="204" t="str">
        <f t="array" ref="H222">IF($F222="","",IF("EAPG"&lt;&gt;C222,0,INDEX('EAPG Table'!$I$7:$I$666,MATCH(_xlfn.NUMBERVALUE($F222),_xlfn.NUMBERVALUE('EAPG Table'!$B$7:$B$666),0))))</f>
        <v/>
      </c>
      <c r="I222" s="172" t="str">
        <f>IF($F222="", "", INDEX('EAPG Table'!$D:$D, MATCH(1*$F222, 'EAPG Table'!$B:$B, 0)))</f>
        <v/>
      </c>
      <c r="J222" s="148"/>
      <c r="K222" s="205" t="str">
        <f>IF(""=$F222,"",TRIM(INDEX('EAPG Table'!$F:$F,MATCH(1*$F222,'EAPG Table'!$B:$B,0))))</f>
        <v/>
      </c>
      <c r="L222" s="200"/>
      <c r="M222" s="172" t="str">
        <f t="shared" si="39"/>
        <v/>
      </c>
      <c r="N222" s="172" t="str">
        <f t="shared" si="33"/>
        <v/>
      </c>
      <c r="O222" s="207" t="str">
        <f t="shared" si="40"/>
        <v/>
      </c>
      <c r="P222" s="207" t="str">
        <f>IF(""=$F222,"",IF("00450"=$F222,0&lt;COUNTIFS($H:$H,"&gt;="&amp;$H222,$D:$D,$D222,$F:$F,$F222,$C:$C,"EAPG")-COUNTIFS($H222:$H$520,$H222,$D222:$D$520,$D222,$F222:$F$520,$F222,$C222:$C$520,"EAPG"),FALSE))</f>
        <v/>
      </c>
      <c r="Q222" s="207" t="str">
        <f t="shared" si="34"/>
        <v/>
      </c>
      <c r="R222" s="208" t="str">
        <f t="shared" si="41"/>
        <v/>
      </c>
      <c r="S222" s="172"/>
      <c r="T222" s="215" t="str">
        <f t="shared" si="35"/>
        <v/>
      </c>
      <c r="U222" s="216" t="str">
        <f>IF($F222="","",MAX(0.25,IF(AND("2"=$I222,1&lt;COUNTIF($I:$I,2)),0.5^(COUNTIFS($I:$I,"2",$D:$D,$D222,$H:$H,"&gt;="&amp;$H222)-COUNTIFS($I222:$I$520,"2",$D222:$D$520,$D222,$H222:$H$520,$H222)),1)))</f>
        <v/>
      </c>
      <c r="V222" s="216" t="str">
        <f>IF($F222="","",MAX(0.25,IF(AND("Yes"=$N222,1&lt;COUNTIFS($N:$N,"Yes",$D:$D,$D222,$F:$F,$F222,$C:$C,"EAPG")),0.5^(COUNTIFS($N:$N,"Yes",$H:$H,"&gt;="&amp;$H222,$D:$D,$D222,$F:$F,$F222,$C:$C,"EAPG")-COUNTIFS($N222:$N$520,"Yes",$H222:$H$520,$H222,$D222:$D$520,$D222,$F222:$F$520,$F222,$C222:$C$520,"EAPG")),1)))</f>
        <v/>
      </c>
      <c r="W222" s="210" t="str">
        <f t="shared" si="36"/>
        <v/>
      </c>
      <c r="X222" s="172"/>
      <c r="Y222" s="211" t="str">
        <f t="shared" si="37"/>
        <v/>
      </c>
      <c r="Z222" s="212" t="str">
        <f t="shared" si="42"/>
        <v/>
      </c>
      <c r="AA222" s="213" t="str">
        <f t="shared" si="38"/>
        <v/>
      </c>
    </row>
    <row r="223" spans="2:27" ht="15" x14ac:dyDescent="0.25">
      <c r="B223" s="200">
        <f t="shared" si="43"/>
        <v>203</v>
      </c>
      <c r="C223" s="148"/>
      <c r="D223" s="232"/>
      <c r="E223" s="202"/>
      <c r="F223" s="203"/>
      <c r="G223" s="202" t="str">
        <f t="array" ref="G223">IF($F223="","",INDEX('EAPG Table'!$C$7:$C$666,MATCH(_xlfn.NUMBERVALUE('Interactive EAPG Calculator'!$F223),_xlfn.NUMBERVALUE('EAPG Table'!$B$7:$B$666),0)))</f>
        <v/>
      </c>
      <c r="H223" s="204" t="str">
        <f t="array" ref="H223">IF($F223="","",IF("EAPG"&lt;&gt;C223,0,INDEX('EAPG Table'!$I$7:$I$666,MATCH(_xlfn.NUMBERVALUE($F223),_xlfn.NUMBERVALUE('EAPG Table'!$B$7:$B$666),0))))</f>
        <v/>
      </c>
      <c r="I223" s="172" t="str">
        <f>IF($F223="", "", INDEX('EAPG Table'!$D:$D, MATCH(1*$F223, 'EAPG Table'!$B:$B, 0)))</f>
        <v/>
      </c>
      <c r="J223" s="148"/>
      <c r="K223" s="205" t="str">
        <f>IF(""=$F223,"",TRIM(INDEX('EAPG Table'!$F:$F,MATCH(1*$F223,'EAPG Table'!$B:$B,0))))</f>
        <v/>
      </c>
      <c r="L223" s="200"/>
      <c r="M223" s="172" t="str">
        <f t="shared" si="39"/>
        <v/>
      </c>
      <c r="N223" s="172" t="str">
        <f t="shared" si="33"/>
        <v/>
      </c>
      <c r="O223" s="207" t="str">
        <f t="shared" si="40"/>
        <v/>
      </c>
      <c r="P223" s="207" t="str">
        <f>IF(""=$F223,"",IF("00450"=$F223,0&lt;COUNTIFS($H:$H,"&gt;="&amp;$H223,$D:$D,$D223,$F:$F,$F223,$C:$C,"EAPG")-COUNTIFS($H223:$H$520,$H223,$D223:$D$520,$D223,$F223:$F$520,$F223,$C223:$C$520,"EAPG"),FALSE))</f>
        <v/>
      </c>
      <c r="Q223" s="207" t="str">
        <f t="shared" si="34"/>
        <v/>
      </c>
      <c r="R223" s="208" t="str">
        <f t="shared" si="41"/>
        <v/>
      </c>
      <c r="S223" s="172"/>
      <c r="T223" s="215" t="str">
        <f t="shared" si="35"/>
        <v/>
      </c>
      <c r="U223" s="216" t="str">
        <f>IF($F223="","",MAX(0.25,IF(AND("2"=$I223,1&lt;COUNTIF($I:$I,2)),0.5^(COUNTIFS($I:$I,"2",$D:$D,$D223,$H:$H,"&gt;="&amp;$H223)-COUNTIFS($I223:$I$520,"2",$D223:$D$520,$D223,$H223:$H$520,$H223)),1)))</f>
        <v/>
      </c>
      <c r="V223" s="216" t="str">
        <f>IF($F223="","",MAX(0.25,IF(AND("Yes"=$N223,1&lt;COUNTIFS($N:$N,"Yes",$D:$D,$D223,$F:$F,$F223,$C:$C,"EAPG")),0.5^(COUNTIFS($N:$N,"Yes",$H:$H,"&gt;="&amp;$H223,$D:$D,$D223,$F:$F,$F223,$C:$C,"EAPG")-COUNTIFS($N223:$N$520,"Yes",$H223:$H$520,$H223,$D223:$D$520,$D223,$F223:$F$520,$F223,$C223:$C$520,"EAPG")),1)))</f>
        <v/>
      </c>
      <c r="W223" s="210" t="str">
        <f t="shared" si="36"/>
        <v/>
      </c>
      <c r="X223" s="172"/>
      <c r="Y223" s="211" t="str">
        <f t="shared" si="37"/>
        <v/>
      </c>
      <c r="Z223" s="212" t="str">
        <f t="shared" si="42"/>
        <v/>
      </c>
      <c r="AA223" s="213" t="str">
        <f t="shared" si="38"/>
        <v/>
      </c>
    </row>
    <row r="224" spans="2:27" ht="15" x14ac:dyDescent="0.25">
      <c r="B224" s="200">
        <f t="shared" si="43"/>
        <v>204</v>
      </c>
      <c r="C224" s="148"/>
      <c r="D224" s="232"/>
      <c r="E224" s="202"/>
      <c r="F224" s="203"/>
      <c r="G224" s="202" t="str">
        <f t="array" ref="G224">IF($F224="","",INDEX('EAPG Table'!$C$7:$C$666,MATCH(_xlfn.NUMBERVALUE('Interactive EAPG Calculator'!$F224),_xlfn.NUMBERVALUE('EAPG Table'!$B$7:$B$666),0)))</f>
        <v/>
      </c>
      <c r="H224" s="204" t="str">
        <f t="array" ref="H224">IF($F224="","",IF("EAPG"&lt;&gt;C224,0,INDEX('EAPG Table'!$I$7:$I$666,MATCH(_xlfn.NUMBERVALUE($F224),_xlfn.NUMBERVALUE('EAPG Table'!$B$7:$B$666),0))))</f>
        <v/>
      </c>
      <c r="I224" s="172" t="str">
        <f>IF($F224="", "", INDEX('EAPG Table'!$D:$D, MATCH(1*$F224, 'EAPG Table'!$B:$B, 0)))</f>
        <v/>
      </c>
      <c r="J224" s="148"/>
      <c r="K224" s="205" t="str">
        <f>IF(""=$F224,"",TRIM(INDEX('EAPG Table'!$F:$F,MATCH(1*$F224,'EAPG Table'!$B:$B,0))))</f>
        <v/>
      </c>
      <c r="L224" s="200"/>
      <c r="M224" s="172" t="str">
        <f t="shared" si="39"/>
        <v/>
      </c>
      <c r="N224" s="172" t="str">
        <f t="shared" si="33"/>
        <v/>
      </c>
      <c r="O224" s="207" t="str">
        <f t="shared" si="40"/>
        <v/>
      </c>
      <c r="P224" s="207" t="str">
        <f>IF(""=$F224,"",IF("00450"=$F224,0&lt;COUNTIFS($H:$H,"&gt;="&amp;$H224,$D:$D,$D224,$F:$F,$F224,$C:$C,"EAPG")-COUNTIFS($H224:$H$520,$H224,$D224:$D$520,$D224,$F224:$F$520,$F224,$C224:$C$520,"EAPG"),FALSE))</f>
        <v/>
      </c>
      <c r="Q224" s="207" t="str">
        <f t="shared" si="34"/>
        <v/>
      </c>
      <c r="R224" s="208" t="str">
        <f t="shared" si="41"/>
        <v/>
      </c>
      <c r="S224" s="172"/>
      <c r="T224" s="215" t="str">
        <f t="shared" si="35"/>
        <v/>
      </c>
      <c r="U224" s="216" t="str">
        <f>IF($F224="","",MAX(0.25,IF(AND("2"=$I224,1&lt;COUNTIF($I:$I,2)),0.5^(COUNTIFS($I:$I,"2",$D:$D,$D224,$H:$H,"&gt;="&amp;$H224)-COUNTIFS($I224:$I$520,"2",$D224:$D$520,$D224,$H224:$H$520,$H224)),1)))</f>
        <v/>
      </c>
      <c r="V224" s="216" t="str">
        <f>IF($F224="","",MAX(0.25,IF(AND("Yes"=$N224,1&lt;COUNTIFS($N:$N,"Yes",$D:$D,$D224,$F:$F,$F224,$C:$C,"EAPG")),0.5^(COUNTIFS($N:$N,"Yes",$H:$H,"&gt;="&amp;$H224,$D:$D,$D224,$F:$F,$F224,$C:$C,"EAPG")-COUNTIFS($N224:$N$520,"Yes",$H224:$H$520,$H224,$D224:$D$520,$D224,$F224:$F$520,$F224,$C224:$C$520,"EAPG")),1)))</f>
        <v/>
      </c>
      <c r="W224" s="210" t="str">
        <f t="shared" si="36"/>
        <v/>
      </c>
      <c r="X224" s="172"/>
      <c r="Y224" s="211" t="str">
        <f t="shared" si="37"/>
        <v/>
      </c>
      <c r="Z224" s="212" t="str">
        <f t="shared" si="42"/>
        <v/>
      </c>
      <c r="AA224" s="213" t="str">
        <f t="shared" si="38"/>
        <v/>
      </c>
    </row>
    <row r="225" spans="2:27" ht="15" x14ac:dyDescent="0.25">
      <c r="B225" s="217">
        <f t="shared" si="43"/>
        <v>205</v>
      </c>
      <c r="C225" s="149"/>
      <c r="D225" s="233"/>
      <c r="E225" s="219"/>
      <c r="F225" s="220"/>
      <c r="G225" s="219" t="str">
        <f t="array" ref="G225">IF($F225="","",INDEX('EAPG Table'!$C$7:$C$666,MATCH(_xlfn.NUMBERVALUE('Interactive EAPG Calculator'!$F225),_xlfn.NUMBERVALUE('EAPG Table'!$B$7:$B$666),0)))</f>
        <v/>
      </c>
      <c r="H225" s="221" t="str">
        <f t="array" ref="H225">IF($F225="","",IF("EAPG"&lt;&gt;C225,0,INDEX('EAPG Table'!$I$7:$I$666,MATCH(_xlfn.NUMBERVALUE($F225),_xlfn.NUMBERVALUE('EAPG Table'!$B$7:$B$666),0))))</f>
        <v/>
      </c>
      <c r="I225" s="222" t="str">
        <f>IF($F225="", "", INDEX('EAPG Table'!$D:$D, MATCH(1*$F225, 'EAPG Table'!$B:$B, 0)))</f>
        <v/>
      </c>
      <c r="J225" s="149"/>
      <c r="K225" s="223" t="str">
        <f>IF(""=$F225,"",TRIM(INDEX('EAPG Table'!$F:$F,MATCH(1*$F225,'EAPG Table'!$B:$B,0))))</f>
        <v/>
      </c>
      <c r="L225" s="200"/>
      <c r="M225" s="222" t="str">
        <f t="shared" si="39"/>
        <v/>
      </c>
      <c r="N225" s="222" t="str">
        <f t="shared" si="33"/>
        <v/>
      </c>
      <c r="O225" s="224" t="str">
        <f t="shared" si="40"/>
        <v/>
      </c>
      <c r="P225" s="224" t="str">
        <f>IF(""=$F225,"",IF("00450"=$F225,0&lt;COUNTIFS($H:$H,"&gt;="&amp;$H225,$D:$D,$D225,$F:$F,$F225,$C:$C,"EAPG")-COUNTIFS($H225:$H$520,$H225,$D225:$D$520,$D225,$F225:$F$520,$F225,$C225:$C$520,"EAPG"),FALSE))</f>
        <v/>
      </c>
      <c r="Q225" s="224" t="str">
        <f t="shared" si="34"/>
        <v/>
      </c>
      <c r="R225" s="225" t="str">
        <f t="shared" si="41"/>
        <v/>
      </c>
      <c r="S225" s="172"/>
      <c r="T225" s="226" t="str">
        <f t="shared" si="35"/>
        <v/>
      </c>
      <c r="U225" s="227" t="str">
        <f>IF($F225="","",MAX(0.25,IF(AND("2"=$I225,1&lt;COUNTIF($I:$I,2)),0.5^(COUNTIFS($I:$I,"2",$D:$D,$D225,$H:$H,"&gt;="&amp;$H225)-COUNTIFS($I225:$I$520,"2",$D225:$D$520,$D225,$H225:$H$520,$H225)),1)))</f>
        <v/>
      </c>
      <c r="V225" s="227" t="str">
        <f>IF($F225="","",MAX(0.25,IF(AND("Yes"=$N225,1&lt;COUNTIFS($N:$N,"Yes",$D:$D,$D225,$F:$F,$F225,$C:$C,"EAPG")),0.5^(COUNTIFS($N:$N,"Yes",$H:$H,"&gt;="&amp;$H225,$D:$D,$D225,$F:$F,$F225,$C:$C,"EAPG")-COUNTIFS($N225:$N$520,"Yes",$H225:$H$520,$H225,$D225:$D$520,$D225,$F225:$F$520,$F225,$C225:$C$520,"EAPG")),1)))</f>
        <v/>
      </c>
      <c r="W225" s="228" t="str">
        <f t="shared" si="36"/>
        <v/>
      </c>
      <c r="X225" s="172"/>
      <c r="Y225" s="229" t="str">
        <f t="shared" si="37"/>
        <v/>
      </c>
      <c r="Z225" s="230" t="str">
        <f t="shared" si="42"/>
        <v/>
      </c>
      <c r="AA225" s="231" t="str">
        <f t="shared" si="38"/>
        <v/>
      </c>
    </row>
    <row r="226" spans="2:27" ht="15" x14ac:dyDescent="0.25">
      <c r="B226" s="200">
        <f t="shared" si="43"/>
        <v>206</v>
      </c>
      <c r="C226" s="148"/>
      <c r="D226" s="232"/>
      <c r="E226" s="202"/>
      <c r="F226" s="203"/>
      <c r="G226" s="202" t="str">
        <f t="array" ref="G226">IF($F226="","",INDEX('EAPG Table'!$C$7:$C$666,MATCH(_xlfn.NUMBERVALUE('Interactive EAPG Calculator'!$F226),_xlfn.NUMBERVALUE('EAPG Table'!$B$7:$B$666),0)))</f>
        <v/>
      </c>
      <c r="H226" s="204" t="str">
        <f t="array" ref="H226">IF($F226="","",IF("EAPG"&lt;&gt;C226,0,INDEX('EAPG Table'!$I$7:$I$666,MATCH(_xlfn.NUMBERVALUE($F226),_xlfn.NUMBERVALUE('EAPG Table'!$B$7:$B$666),0))))</f>
        <v/>
      </c>
      <c r="I226" s="172" t="str">
        <f>IF($F226="", "", INDEX('EAPG Table'!$D:$D, MATCH(1*$F226, 'EAPG Table'!$B:$B, 0)))</f>
        <v/>
      </c>
      <c r="J226" s="148"/>
      <c r="K226" s="205" t="str">
        <f>IF(""=$F226,"",TRIM(INDEX('EAPG Table'!$F:$F,MATCH(1*$F226,'EAPG Table'!$B:$B,0))))</f>
        <v/>
      </c>
      <c r="L226" s="200"/>
      <c r="M226" s="172" t="str">
        <f t="shared" si="39"/>
        <v/>
      </c>
      <c r="N226" s="172" t="str">
        <f t="shared" si="33"/>
        <v/>
      </c>
      <c r="O226" s="207" t="str">
        <f t="shared" si="40"/>
        <v/>
      </c>
      <c r="P226" s="207" t="str">
        <f>IF(""=$F226,"",IF("00450"=$F226,0&lt;COUNTIFS($H:$H,"&gt;="&amp;$H226,$D:$D,$D226,$F:$F,$F226,$C:$C,"EAPG")-COUNTIFS($H226:$H$520,$H226,$D226:$D$520,$D226,$F226:$F$520,$F226,$C226:$C$520,"EAPG"),FALSE))</f>
        <v/>
      </c>
      <c r="Q226" s="207" t="str">
        <f t="shared" si="34"/>
        <v/>
      </c>
      <c r="R226" s="208" t="str">
        <f t="shared" si="41"/>
        <v/>
      </c>
      <c r="S226" s="172"/>
      <c r="T226" s="215" t="str">
        <f t="shared" si="35"/>
        <v/>
      </c>
      <c r="U226" s="216" t="str">
        <f>IF($F226="","",MAX(0.25,IF(AND("2"=$I226,1&lt;COUNTIF($I:$I,2)),0.5^(COUNTIFS($I:$I,"2",$D:$D,$D226,$H:$H,"&gt;="&amp;$H226)-COUNTIFS($I226:$I$520,"2",$D226:$D$520,$D226,$H226:$H$520,$H226)),1)))</f>
        <v/>
      </c>
      <c r="V226" s="216" t="str">
        <f>IF($F226="","",MAX(0.25,IF(AND("Yes"=$N226,1&lt;COUNTIFS($N:$N,"Yes",$D:$D,$D226,$F:$F,$F226,$C:$C,"EAPG")),0.5^(COUNTIFS($N:$N,"Yes",$H:$H,"&gt;="&amp;$H226,$D:$D,$D226,$F:$F,$F226,$C:$C,"EAPG")-COUNTIFS($N226:$N$520,"Yes",$H226:$H$520,$H226,$D226:$D$520,$D226,$F226:$F$520,$F226,$C226:$C$520,"EAPG")),1)))</f>
        <v/>
      </c>
      <c r="W226" s="210" t="str">
        <f t="shared" si="36"/>
        <v/>
      </c>
      <c r="X226" s="172"/>
      <c r="Y226" s="211" t="str">
        <f t="shared" si="37"/>
        <v/>
      </c>
      <c r="Z226" s="212" t="str">
        <f t="shared" si="42"/>
        <v/>
      </c>
      <c r="AA226" s="213" t="str">
        <f t="shared" si="38"/>
        <v/>
      </c>
    </row>
    <row r="227" spans="2:27" ht="15" x14ac:dyDescent="0.25">
      <c r="B227" s="200">
        <f t="shared" si="43"/>
        <v>207</v>
      </c>
      <c r="C227" s="148"/>
      <c r="D227" s="232"/>
      <c r="E227" s="202"/>
      <c r="F227" s="203"/>
      <c r="G227" s="202" t="str">
        <f t="array" ref="G227">IF($F227="","",INDEX('EAPG Table'!$C$7:$C$666,MATCH(_xlfn.NUMBERVALUE('Interactive EAPG Calculator'!$F227),_xlfn.NUMBERVALUE('EAPG Table'!$B$7:$B$666),0)))</f>
        <v/>
      </c>
      <c r="H227" s="204" t="str">
        <f t="array" ref="H227">IF($F227="","",IF("EAPG"&lt;&gt;C227,0,INDEX('EAPG Table'!$I$7:$I$666,MATCH(_xlfn.NUMBERVALUE($F227),_xlfn.NUMBERVALUE('EAPG Table'!$B$7:$B$666),0))))</f>
        <v/>
      </c>
      <c r="I227" s="172" t="str">
        <f>IF($F227="", "", INDEX('EAPG Table'!$D:$D, MATCH(1*$F227, 'EAPG Table'!$B:$B, 0)))</f>
        <v/>
      </c>
      <c r="J227" s="148"/>
      <c r="K227" s="205" t="str">
        <f>IF(""=$F227,"",TRIM(INDEX('EAPG Table'!$F:$F,MATCH(1*$F227,'EAPG Table'!$B:$B,0))))</f>
        <v/>
      </c>
      <c r="L227" s="200"/>
      <c r="M227" s="172" t="str">
        <f t="shared" si="39"/>
        <v/>
      </c>
      <c r="N227" s="172" t="str">
        <f t="shared" si="33"/>
        <v/>
      </c>
      <c r="O227" s="207" t="str">
        <f t="shared" si="40"/>
        <v/>
      </c>
      <c r="P227" s="207" t="str">
        <f>IF(""=$F227,"",IF("00450"=$F227,0&lt;COUNTIFS($H:$H,"&gt;="&amp;$H227,$D:$D,$D227,$F:$F,$F227,$C:$C,"EAPG")-COUNTIFS($H227:$H$520,$H227,$D227:$D$520,$D227,$F227:$F$520,$F227,$C227:$C$520,"EAPG"),FALSE))</f>
        <v/>
      </c>
      <c r="Q227" s="207" t="str">
        <f t="shared" si="34"/>
        <v/>
      </c>
      <c r="R227" s="208" t="str">
        <f t="shared" si="41"/>
        <v/>
      </c>
      <c r="S227" s="172"/>
      <c r="T227" s="215" t="str">
        <f t="shared" si="35"/>
        <v/>
      </c>
      <c r="U227" s="216" t="str">
        <f>IF($F227="","",MAX(0.25,IF(AND("2"=$I227,1&lt;COUNTIF($I:$I,2)),0.5^(COUNTIFS($I:$I,"2",$D:$D,$D227,$H:$H,"&gt;="&amp;$H227)-COUNTIFS($I227:$I$520,"2",$D227:$D$520,$D227,$H227:$H$520,$H227)),1)))</f>
        <v/>
      </c>
      <c r="V227" s="216" t="str">
        <f>IF($F227="","",MAX(0.25,IF(AND("Yes"=$N227,1&lt;COUNTIFS($N:$N,"Yes",$D:$D,$D227,$F:$F,$F227,$C:$C,"EAPG")),0.5^(COUNTIFS($N:$N,"Yes",$H:$H,"&gt;="&amp;$H227,$D:$D,$D227,$F:$F,$F227,$C:$C,"EAPG")-COUNTIFS($N227:$N$520,"Yes",$H227:$H$520,$H227,$D227:$D$520,$D227,$F227:$F$520,$F227,$C227:$C$520,"EAPG")),1)))</f>
        <v/>
      </c>
      <c r="W227" s="210" t="str">
        <f t="shared" si="36"/>
        <v/>
      </c>
      <c r="X227" s="172"/>
      <c r="Y227" s="211" t="str">
        <f t="shared" si="37"/>
        <v/>
      </c>
      <c r="Z227" s="212" t="str">
        <f t="shared" si="42"/>
        <v/>
      </c>
      <c r="AA227" s="213" t="str">
        <f t="shared" si="38"/>
        <v/>
      </c>
    </row>
    <row r="228" spans="2:27" ht="15" x14ac:dyDescent="0.25">
      <c r="B228" s="200">
        <f t="shared" si="43"/>
        <v>208</v>
      </c>
      <c r="C228" s="148"/>
      <c r="D228" s="232"/>
      <c r="E228" s="202"/>
      <c r="F228" s="203"/>
      <c r="G228" s="202" t="str">
        <f t="array" ref="G228">IF($F228="","",INDEX('EAPG Table'!$C$7:$C$666,MATCH(_xlfn.NUMBERVALUE('Interactive EAPG Calculator'!$F228),_xlfn.NUMBERVALUE('EAPG Table'!$B$7:$B$666),0)))</f>
        <v/>
      </c>
      <c r="H228" s="204" t="str">
        <f t="array" ref="H228">IF($F228="","",IF("EAPG"&lt;&gt;C228,0,INDEX('EAPG Table'!$I$7:$I$666,MATCH(_xlfn.NUMBERVALUE($F228),_xlfn.NUMBERVALUE('EAPG Table'!$B$7:$B$666),0))))</f>
        <v/>
      </c>
      <c r="I228" s="172" t="str">
        <f>IF($F228="", "", INDEX('EAPG Table'!$D:$D, MATCH(1*$F228, 'EAPG Table'!$B:$B, 0)))</f>
        <v/>
      </c>
      <c r="J228" s="148"/>
      <c r="K228" s="205" t="str">
        <f>IF(""=$F228,"",TRIM(INDEX('EAPG Table'!$F:$F,MATCH(1*$F228,'EAPG Table'!$B:$B,0))))</f>
        <v/>
      </c>
      <c r="L228" s="200"/>
      <c r="M228" s="172" t="str">
        <f t="shared" si="39"/>
        <v/>
      </c>
      <c r="N228" s="172" t="str">
        <f t="shared" si="33"/>
        <v/>
      </c>
      <c r="O228" s="207" t="str">
        <f t="shared" si="40"/>
        <v/>
      </c>
      <c r="P228" s="207" t="str">
        <f>IF(""=$F228,"",IF("00450"=$F228,0&lt;COUNTIFS($H:$H,"&gt;="&amp;$H228,$D:$D,$D228,$F:$F,$F228,$C:$C,"EAPG")-COUNTIFS($H228:$H$520,$H228,$D228:$D$520,$D228,$F228:$F$520,$F228,$C228:$C$520,"EAPG"),FALSE))</f>
        <v/>
      </c>
      <c r="Q228" s="207" t="str">
        <f t="shared" si="34"/>
        <v/>
      </c>
      <c r="R228" s="208" t="str">
        <f t="shared" si="41"/>
        <v/>
      </c>
      <c r="S228" s="172"/>
      <c r="T228" s="215" t="str">
        <f t="shared" si="35"/>
        <v/>
      </c>
      <c r="U228" s="216" t="str">
        <f>IF($F228="","",MAX(0.25,IF(AND("2"=$I228,1&lt;COUNTIF($I:$I,2)),0.5^(COUNTIFS($I:$I,"2",$D:$D,$D228,$H:$H,"&gt;="&amp;$H228)-COUNTIFS($I228:$I$520,"2",$D228:$D$520,$D228,$H228:$H$520,$H228)),1)))</f>
        <v/>
      </c>
      <c r="V228" s="216" t="str">
        <f>IF($F228="","",MAX(0.25,IF(AND("Yes"=$N228,1&lt;COUNTIFS($N:$N,"Yes",$D:$D,$D228,$F:$F,$F228,$C:$C,"EAPG")),0.5^(COUNTIFS($N:$N,"Yes",$H:$H,"&gt;="&amp;$H228,$D:$D,$D228,$F:$F,$F228,$C:$C,"EAPG")-COUNTIFS($N228:$N$520,"Yes",$H228:$H$520,$H228,$D228:$D$520,$D228,$F228:$F$520,$F228,$C228:$C$520,"EAPG")),1)))</f>
        <v/>
      </c>
      <c r="W228" s="210" t="str">
        <f t="shared" si="36"/>
        <v/>
      </c>
      <c r="X228" s="172"/>
      <c r="Y228" s="211" t="str">
        <f t="shared" si="37"/>
        <v/>
      </c>
      <c r="Z228" s="212" t="str">
        <f t="shared" si="42"/>
        <v/>
      </c>
      <c r="AA228" s="213" t="str">
        <f t="shared" si="38"/>
        <v/>
      </c>
    </row>
    <row r="229" spans="2:27" ht="15" x14ac:dyDescent="0.25">
      <c r="B229" s="200">
        <f t="shared" si="43"/>
        <v>209</v>
      </c>
      <c r="C229" s="148"/>
      <c r="D229" s="232"/>
      <c r="E229" s="202"/>
      <c r="F229" s="203"/>
      <c r="G229" s="202" t="str">
        <f t="array" ref="G229">IF($F229="","",INDEX('EAPG Table'!$C$7:$C$666,MATCH(_xlfn.NUMBERVALUE('Interactive EAPG Calculator'!$F229),_xlfn.NUMBERVALUE('EAPG Table'!$B$7:$B$666),0)))</f>
        <v/>
      </c>
      <c r="H229" s="204" t="str">
        <f t="array" ref="H229">IF($F229="","",IF("EAPG"&lt;&gt;C229,0,INDEX('EAPG Table'!$I$7:$I$666,MATCH(_xlfn.NUMBERVALUE($F229),_xlfn.NUMBERVALUE('EAPG Table'!$B$7:$B$666),0))))</f>
        <v/>
      </c>
      <c r="I229" s="172" t="str">
        <f>IF($F229="", "", INDEX('EAPG Table'!$D:$D, MATCH(1*$F229, 'EAPG Table'!$B:$B, 0)))</f>
        <v/>
      </c>
      <c r="J229" s="148"/>
      <c r="K229" s="205" t="str">
        <f>IF(""=$F229,"",TRIM(INDEX('EAPG Table'!$F:$F,MATCH(1*$F229,'EAPG Table'!$B:$B,0))))</f>
        <v/>
      </c>
      <c r="L229" s="200"/>
      <c r="M229" s="172" t="str">
        <f t="shared" si="39"/>
        <v/>
      </c>
      <c r="N229" s="172" t="str">
        <f t="shared" si="33"/>
        <v/>
      </c>
      <c r="O229" s="207" t="str">
        <f t="shared" si="40"/>
        <v/>
      </c>
      <c r="P229" s="207" t="str">
        <f>IF(""=$F229,"",IF("00450"=$F229,0&lt;COUNTIFS($H:$H,"&gt;="&amp;$H229,$D:$D,$D229,$F:$F,$F229,$C:$C,"EAPG")-COUNTIFS($H229:$H$520,$H229,$D229:$D$520,$D229,$F229:$F$520,$F229,$C229:$C$520,"EAPG"),FALSE))</f>
        <v/>
      </c>
      <c r="Q229" s="207" t="str">
        <f t="shared" si="34"/>
        <v/>
      </c>
      <c r="R229" s="208" t="str">
        <f t="shared" si="41"/>
        <v/>
      </c>
      <c r="S229" s="172"/>
      <c r="T229" s="215" t="str">
        <f t="shared" si="35"/>
        <v/>
      </c>
      <c r="U229" s="216" t="str">
        <f>IF($F229="","",MAX(0.25,IF(AND("2"=$I229,1&lt;COUNTIF($I:$I,2)),0.5^(COUNTIFS($I:$I,"2",$D:$D,$D229,$H:$H,"&gt;="&amp;$H229)-COUNTIFS($I229:$I$520,"2",$D229:$D$520,$D229,$H229:$H$520,$H229)),1)))</f>
        <v/>
      </c>
      <c r="V229" s="216" t="str">
        <f>IF($F229="","",MAX(0.25,IF(AND("Yes"=$N229,1&lt;COUNTIFS($N:$N,"Yes",$D:$D,$D229,$F:$F,$F229,$C:$C,"EAPG")),0.5^(COUNTIFS($N:$N,"Yes",$H:$H,"&gt;="&amp;$H229,$D:$D,$D229,$F:$F,$F229,$C:$C,"EAPG")-COUNTIFS($N229:$N$520,"Yes",$H229:$H$520,$H229,$D229:$D$520,$D229,$F229:$F$520,$F229,$C229:$C$520,"EAPG")),1)))</f>
        <v/>
      </c>
      <c r="W229" s="210" t="str">
        <f t="shared" si="36"/>
        <v/>
      </c>
      <c r="X229" s="172"/>
      <c r="Y229" s="211" t="str">
        <f t="shared" si="37"/>
        <v/>
      </c>
      <c r="Z229" s="212" t="str">
        <f t="shared" si="42"/>
        <v/>
      </c>
      <c r="AA229" s="213" t="str">
        <f t="shared" si="38"/>
        <v/>
      </c>
    </row>
    <row r="230" spans="2:27" ht="15" x14ac:dyDescent="0.25">
      <c r="B230" s="217">
        <f t="shared" si="43"/>
        <v>210</v>
      </c>
      <c r="C230" s="149"/>
      <c r="D230" s="233"/>
      <c r="E230" s="219"/>
      <c r="F230" s="220"/>
      <c r="G230" s="219" t="str">
        <f t="array" ref="G230">IF($F230="","",INDEX('EAPG Table'!$C$7:$C$666,MATCH(_xlfn.NUMBERVALUE('Interactive EAPG Calculator'!$F230),_xlfn.NUMBERVALUE('EAPG Table'!$B$7:$B$666),0)))</f>
        <v/>
      </c>
      <c r="H230" s="221" t="str">
        <f t="array" ref="H230">IF($F230="","",IF("EAPG"&lt;&gt;C230,0,INDEX('EAPG Table'!$I$7:$I$666,MATCH(_xlfn.NUMBERVALUE($F230),_xlfn.NUMBERVALUE('EAPG Table'!$B$7:$B$666),0))))</f>
        <v/>
      </c>
      <c r="I230" s="222" t="str">
        <f>IF($F230="", "", INDEX('EAPG Table'!$D:$D, MATCH(1*$F230, 'EAPG Table'!$B:$B, 0)))</f>
        <v/>
      </c>
      <c r="J230" s="149"/>
      <c r="K230" s="223" t="str">
        <f>IF(""=$F230,"",TRIM(INDEX('EAPG Table'!$F:$F,MATCH(1*$F230,'EAPG Table'!$B:$B,0))))</f>
        <v/>
      </c>
      <c r="L230" s="200"/>
      <c r="M230" s="222" t="str">
        <f t="shared" si="39"/>
        <v/>
      </c>
      <c r="N230" s="222" t="str">
        <f t="shared" si="33"/>
        <v/>
      </c>
      <c r="O230" s="224" t="str">
        <f t="shared" si="40"/>
        <v/>
      </c>
      <c r="P230" s="224" t="str">
        <f>IF(""=$F230,"",IF("00450"=$F230,0&lt;COUNTIFS($H:$H,"&gt;="&amp;$H230,$D:$D,$D230,$F:$F,$F230,$C:$C,"EAPG")-COUNTIFS($H230:$H$520,$H230,$D230:$D$520,$D230,$F230:$F$520,$F230,$C230:$C$520,"EAPG"),FALSE))</f>
        <v/>
      </c>
      <c r="Q230" s="224" t="str">
        <f t="shared" si="34"/>
        <v/>
      </c>
      <c r="R230" s="225" t="str">
        <f t="shared" si="41"/>
        <v/>
      </c>
      <c r="S230" s="172"/>
      <c r="T230" s="226" t="str">
        <f t="shared" si="35"/>
        <v/>
      </c>
      <c r="U230" s="227" t="str">
        <f>IF($F230="","",MAX(0.25,IF(AND("2"=$I230,1&lt;COUNTIF($I:$I,2)),0.5^(COUNTIFS($I:$I,"2",$D:$D,$D230,$H:$H,"&gt;="&amp;$H230)-COUNTIFS($I230:$I$520,"2",$D230:$D$520,$D230,$H230:$H$520,$H230)),1)))</f>
        <v/>
      </c>
      <c r="V230" s="227" t="str">
        <f>IF($F230="","",MAX(0.25,IF(AND("Yes"=$N230,1&lt;COUNTIFS($N:$N,"Yes",$D:$D,$D230,$F:$F,$F230,$C:$C,"EAPG")),0.5^(COUNTIFS($N:$N,"Yes",$H:$H,"&gt;="&amp;$H230,$D:$D,$D230,$F:$F,$F230,$C:$C,"EAPG")-COUNTIFS($N230:$N$520,"Yes",$H230:$H$520,$H230,$D230:$D$520,$D230,$F230:$F$520,$F230,$C230:$C$520,"EAPG")),1)))</f>
        <v/>
      </c>
      <c r="W230" s="228" t="str">
        <f t="shared" si="36"/>
        <v/>
      </c>
      <c r="X230" s="172"/>
      <c r="Y230" s="229" t="str">
        <f t="shared" si="37"/>
        <v/>
      </c>
      <c r="Z230" s="230" t="str">
        <f t="shared" si="42"/>
        <v/>
      </c>
      <c r="AA230" s="231" t="str">
        <f t="shared" si="38"/>
        <v/>
      </c>
    </row>
    <row r="231" spans="2:27" ht="15" x14ac:dyDescent="0.25">
      <c r="B231" s="200">
        <f t="shared" si="43"/>
        <v>211</v>
      </c>
      <c r="C231" s="148"/>
      <c r="D231" s="232"/>
      <c r="E231" s="202"/>
      <c r="F231" s="203"/>
      <c r="G231" s="202" t="str">
        <f t="array" ref="G231">IF($F231="","",INDEX('EAPG Table'!$C$7:$C$666,MATCH(_xlfn.NUMBERVALUE('Interactive EAPG Calculator'!$F231),_xlfn.NUMBERVALUE('EAPG Table'!$B$7:$B$666),0)))</f>
        <v/>
      </c>
      <c r="H231" s="204" t="str">
        <f t="array" ref="H231">IF($F231="","",IF("EAPG"&lt;&gt;C231,0,INDEX('EAPG Table'!$I$7:$I$666,MATCH(_xlfn.NUMBERVALUE($F231),_xlfn.NUMBERVALUE('EAPG Table'!$B$7:$B$666),0))))</f>
        <v/>
      </c>
      <c r="I231" s="172" t="str">
        <f>IF($F231="", "", INDEX('EAPG Table'!$D:$D, MATCH(1*$F231, 'EAPG Table'!$B:$B, 0)))</f>
        <v/>
      </c>
      <c r="J231" s="148"/>
      <c r="K231" s="205" t="str">
        <f>IF(""=$F231,"",TRIM(INDEX('EAPG Table'!$F:$F,MATCH(1*$F231,'EAPG Table'!$B:$B,0))))</f>
        <v/>
      </c>
      <c r="L231" s="200"/>
      <c r="M231" s="172" t="str">
        <f t="shared" si="39"/>
        <v/>
      </c>
      <c r="N231" s="172" t="str">
        <f t="shared" si="33"/>
        <v/>
      </c>
      <c r="O231" s="207" t="str">
        <f t="shared" si="40"/>
        <v/>
      </c>
      <c r="P231" s="207" t="str">
        <f>IF(""=$F231,"",IF("00450"=$F231,0&lt;COUNTIFS($H:$H,"&gt;="&amp;$H231,$D:$D,$D231,$F:$F,$F231,$C:$C,"EAPG")-COUNTIFS($H231:$H$520,$H231,$D231:$D$520,$D231,$F231:$F$520,$F231,$C231:$C$520,"EAPG"),FALSE))</f>
        <v/>
      </c>
      <c r="Q231" s="207" t="str">
        <f t="shared" si="34"/>
        <v/>
      </c>
      <c r="R231" s="208" t="str">
        <f t="shared" si="41"/>
        <v/>
      </c>
      <c r="S231" s="172"/>
      <c r="T231" s="215" t="str">
        <f t="shared" si="35"/>
        <v/>
      </c>
      <c r="U231" s="216" t="str">
        <f>IF($F231="","",MAX(0.25,IF(AND("2"=$I231,1&lt;COUNTIF($I:$I,2)),0.5^(COUNTIFS($I:$I,"2",$D:$D,$D231,$H:$H,"&gt;="&amp;$H231)-COUNTIFS($I231:$I$520,"2",$D231:$D$520,$D231,$H231:$H$520,$H231)),1)))</f>
        <v/>
      </c>
      <c r="V231" s="216" t="str">
        <f>IF($F231="","",MAX(0.25,IF(AND("Yes"=$N231,1&lt;COUNTIFS($N:$N,"Yes",$D:$D,$D231,$F:$F,$F231,$C:$C,"EAPG")),0.5^(COUNTIFS($N:$N,"Yes",$H:$H,"&gt;="&amp;$H231,$D:$D,$D231,$F:$F,$F231,$C:$C,"EAPG")-COUNTIFS($N231:$N$520,"Yes",$H231:$H$520,$H231,$D231:$D$520,$D231,$F231:$F$520,$F231,$C231:$C$520,"EAPG")),1)))</f>
        <v/>
      </c>
      <c r="W231" s="210" t="str">
        <f t="shared" si="36"/>
        <v/>
      </c>
      <c r="X231" s="172"/>
      <c r="Y231" s="211" t="str">
        <f t="shared" si="37"/>
        <v/>
      </c>
      <c r="Z231" s="212" t="str">
        <f t="shared" si="42"/>
        <v/>
      </c>
      <c r="AA231" s="213" t="str">
        <f t="shared" si="38"/>
        <v/>
      </c>
    </row>
    <row r="232" spans="2:27" ht="15" x14ac:dyDescent="0.25">
      <c r="B232" s="200">
        <f t="shared" si="43"/>
        <v>212</v>
      </c>
      <c r="C232" s="148"/>
      <c r="D232" s="232"/>
      <c r="E232" s="202"/>
      <c r="F232" s="203"/>
      <c r="G232" s="202" t="str">
        <f t="array" ref="G232">IF($F232="","",INDEX('EAPG Table'!$C$7:$C$666,MATCH(_xlfn.NUMBERVALUE('Interactive EAPG Calculator'!$F232),_xlfn.NUMBERVALUE('EAPG Table'!$B$7:$B$666),0)))</f>
        <v/>
      </c>
      <c r="H232" s="204" t="str">
        <f t="array" ref="H232">IF($F232="","",IF("EAPG"&lt;&gt;C232,0,INDEX('EAPG Table'!$I$7:$I$666,MATCH(_xlfn.NUMBERVALUE($F232),_xlfn.NUMBERVALUE('EAPG Table'!$B$7:$B$666),0))))</f>
        <v/>
      </c>
      <c r="I232" s="172" t="str">
        <f>IF($F232="", "", INDEX('EAPG Table'!$D:$D, MATCH(1*$F232, 'EAPG Table'!$B:$B, 0)))</f>
        <v/>
      </c>
      <c r="J232" s="148"/>
      <c r="K232" s="205" t="str">
        <f>IF(""=$F232,"",TRIM(INDEX('EAPG Table'!$F:$F,MATCH(1*$F232,'EAPG Table'!$B:$B,0))))</f>
        <v/>
      </c>
      <c r="L232" s="200"/>
      <c r="M232" s="172" t="str">
        <f t="shared" si="39"/>
        <v/>
      </c>
      <c r="N232" s="172" t="str">
        <f t="shared" si="33"/>
        <v/>
      </c>
      <c r="O232" s="207" t="str">
        <f t="shared" si="40"/>
        <v/>
      </c>
      <c r="P232" s="207" t="str">
        <f>IF(""=$F232,"",IF("00450"=$F232,0&lt;COUNTIFS($H:$H,"&gt;="&amp;$H232,$D:$D,$D232,$F:$F,$F232,$C:$C,"EAPG")-COUNTIFS($H232:$H$520,$H232,$D232:$D$520,$D232,$F232:$F$520,$F232,$C232:$C$520,"EAPG"),FALSE))</f>
        <v/>
      </c>
      <c r="Q232" s="207" t="str">
        <f t="shared" si="34"/>
        <v/>
      </c>
      <c r="R232" s="208" t="str">
        <f t="shared" si="41"/>
        <v/>
      </c>
      <c r="S232" s="172"/>
      <c r="T232" s="215" t="str">
        <f t="shared" si="35"/>
        <v/>
      </c>
      <c r="U232" s="216" t="str">
        <f>IF($F232="","",MAX(0.25,IF(AND("2"=$I232,1&lt;COUNTIF($I:$I,2)),0.5^(COUNTIFS($I:$I,"2",$D:$D,$D232,$H:$H,"&gt;="&amp;$H232)-COUNTIFS($I232:$I$520,"2",$D232:$D$520,$D232,$H232:$H$520,$H232)),1)))</f>
        <v/>
      </c>
      <c r="V232" s="216" t="str">
        <f>IF($F232="","",MAX(0.25,IF(AND("Yes"=$N232,1&lt;COUNTIFS($N:$N,"Yes",$D:$D,$D232,$F:$F,$F232,$C:$C,"EAPG")),0.5^(COUNTIFS($N:$N,"Yes",$H:$H,"&gt;="&amp;$H232,$D:$D,$D232,$F:$F,$F232,$C:$C,"EAPG")-COUNTIFS($N232:$N$520,"Yes",$H232:$H$520,$H232,$D232:$D$520,$D232,$F232:$F$520,$F232,$C232:$C$520,"EAPG")),1)))</f>
        <v/>
      </c>
      <c r="W232" s="210" t="str">
        <f t="shared" si="36"/>
        <v/>
      </c>
      <c r="X232" s="172"/>
      <c r="Y232" s="211" t="str">
        <f t="shared" si="37"/>
        <v/>
      </c>
      <c r="Z232" s="212" t="str">
        <f t="shared" si="42"/>
        <v/>
      </c>
      <c r="AA232" s="213" t="str">
        <f t="shared" si="38"/>
        <v/>
      </c>
    </row>
    <row r="233" spans="2:27" ht="15" x14ac:dyDescent="0.25">
      <c r="B233" s="200">
        <f t="shared" si="43"/>
        <v>213</v>
      </c>
      <c r="C233" s="148"/>
      <c r="D233" s="232"/>
      <c r="E233" s="202"/>
      <c r="F233" s="203"/>
      <c r="G233" s="202" t="str">
        <f t="array" ref="G233">IF($F233="","",INDEX('EAPG Table'!$C$7:$C$666,MATCH(_xlfn.NUMBERVALUE('Interactive EAPG Calculator'!$F233),_xlfn.NUMBERVALUE('EAPG Table'!$B$7:$B$666),0)))</f>
        <v/>
      </c>
      <c r="H233" s="204" t="str">
        <f t="array" ref="H233">IF($F233="","",IF("EAPG"&lt;&gt;C233,0,INDEX('EAPG Table'!$I$7:$I$666,MATCH(_xlfn.NUMBERVALUE($F233),_xlfn.NUMBERVALUE('EAPG Table'!$B$7:$B$666),0))))</f>
        <v/>
      </c>
      <c r="I233" s="172" t="str">
        <f>IF($F233="", "", INDEX('EAPG Table'!$D:$D, MATCH(1*$F233, 'EAPG Table'!$B:$B, 0)))</f>
        <v/>
      </c>
      <c r="J233" s="148"/>
      <c r="K233" s="205" t="str">
        <f>IF(""=$F233,"",TRIM(INDEX('EAPG Table'!$F:$F,MATCH(1*$F233,'EAPG Table'!$B:$B,0))))</f>
        <v/>
      </c>
      <c r="L233" s="200"/>
      <c r="M233" s="172" t="str">
        <f t="shared" si="39"/>
        <v/>
      </c>
      <c r="N233" s="172" t="str">
        <f t="shared" si="33"/>
        <v/>
      </c>
      <c r="O233" s="207" t="str">
        <f t="shared" si="40"/>
        <v/>
      </c>
      <c r="P233" s="207" t="str">
        <f>IF(""=$F233,"",IF("00450"=$F233,0&lt;COUNTIFS($H:$H,"&gt;="&amp;$H233,$D:$D,$D233,$F:$F,$F233,$C:$C,"EAPG")-COUNTIFS($H233:$H$520,$H233,$D233:$D$520,$D233,$F233:$F$520,$F233,$C233:$C$520,"EAPG"),FALSE))</f>
        <v/>
      </c>
      <c r="Q233" s="207" t="str">
        <f t="shared" si="34"/>
        <v/>
      </c>
      <c r="R233" s="208" t="str">
        <f t="shared" si="41"/>
        <v/>
      </c>
      <c r="S233" s="172"/>
      <c r="T233" s="215" t="str">
        <f t="shared" si="35"/>
        <v/>
      </c>
      <c r="U233" s="216" t="str">
        <f>IF($F233="","",MAX(0.25,IF(AND("2"=$I233,1&lt;COUNTIF($I:$I,2)),0.5^(COUNTIFS($I:$I,"2",$D:$D,$D233,$H:$H,"&gt;="&amp;$H233)-COUNTIFS($I233:$I$520,"2",$D233:$D$520,$D233,$H233:$H$520,$H233)),1)))</f>
        <v/>
      </c>
      <c r="V233" s="216" t="str">
        <f>IF($F233="","",MAX(0.25,IF(AND("Yes"=$N233,1&lt;COUNTIFS($N:$N,"Yes",$D:$D,$D233,$F:$F,$F233,$C:$C,"EAPG")),0.5^(COUNTIFS($N:$N,"Yes",$H:$H,"&gt;="&amp;$H233,$D:$D,$D233,$F:$F,$F233,$C:$C,"EAPG")-COUNTIFS($N233:$N$520,"Yes",$H233:$H$520,$H233,$D233:$D$520,$D233,$F233:$F$520,$F233,$C233:$C$520,"EAPG")),1)))</f>
        <v/>
      </c>
      <c r="W233" s="210" t="str">
        <f t="shared" si="36"/>
        <v/>
      </c>
      <c r="X233" s="172"/>
      <c r="Y233" s="211" t="str">
        <f t="shared" si="37"/>
        <v/>
      </c>
      <c r="Z233" s="212" t="str">
        <f t="shared" si="42"/>
        <v/>
      </c>
      <c r="AA233" s="213" t="str">
        <f t="shared" si="38"/>
        <v/>
      </c>
    </row>
    <row r="234" spans="2:27" ht="15" x14ac:dyDescent="0.25">
      <c r="B234" s="200">
        <f t="shared" si="43"/>
        <v>214</v>
      </c>
      <c r="C234" s="148"/>
      <c r="D234" s="232"/>
      <c r="E234" s="202"/>
      <c r="F234" s="203"/>
      <c r="G234" s="202" t="str">
        <f t="array" ref="G234">IF($F234="","",INDEX('EAPG Table'!$C$7:$C$666,MATCH(_xlfn.NUMBERVALUE('Interactive EAPG Calculator'!$F234),_xlfn.NUMBERVALUE('EAPG Table'!$B$7:$B$666),0)))</f>
        <v/>
      </c>
      <c r="H234" s="204" t="str">
        <f t="array" ref="H234">IF($F234="","",IF("EAPG"&lt;&gt;C234,0,INDEX('EAPG Table'!$I$7:$I$666,MATCH(_xlfn.NUMBERVALUE($F234),_xlfn.NUMBERVALUE('EAPG Table'!$B$7:$B$666),0))))</f>
        <v/>
      </c>
      <c r="I234" s="172" t="str">
        <f>IF($F234="", "", INDEX('EAPG Table'!$D:$D, MATCH(1*$F234, 'EAPG Table'!$B:$B, 0)))</f>
        <v/>
      </c>
      <c r="J234" s="148"/>
      <c r="K234" s="205" t="str">
        <f>IF(""=$F234,"",TRIM(INDEX('EAPG Table'!$F:$F,MATCH(1*$F234,'EAPG Table'!$B:$B,0))))</f>
        <v/>
      </c>
      <c r="L234" s="200"/>
      <c r="M234" s="172" t="str">
        <f t="shared" si="39"/>
        <v/>
      </c>
      <c r="N234" s="172" t="str">
        <f t="shared" si="33"/>
        <v/>
      </c>
      <c r="O234" s="207" t="str">
        <f t="shared" si="40"/>
        <v/>
      </c>
      <c r="P234" s="207" t="str">
        <f>IF(""=$F234,"",IF("00450"=$F234,0&lt;COUNTIFS($H:$H,"&gt;="&amp;$H234,$D:$D,$D234,$F:$F,$F234,$C:$C,"EAPG")-COUNTIFS($H234:$H$520,$H234,$D234:$D$520,$D234,$F234:$F$520,$F234,$C234:$C$520,"EAPG"),FALSE))</f>
        <v/>
      </c>
      <c r="Q234" s="207" t="str">
        <f t="shared" si="34"/>
        <v/>
      </c>
      <c r="R234" s="208" t="str">
        <f t="shared" si="41"/>
        <v/>
      </c>
      <c r="S234" s="172"/>
      <c r="T234" s="215" t="str">
        <f t="shared" si="35"/>
        <v/>
      </c>
      <c r="U234" s="216" t="str">
        <f>IF($F234="","",MAX(0.25,IF(AND("2"=$I234,1&lt;COUNTIF($I:$I,2)),0.5^(COUNTIFS($I:$I,"2",$D:$D,$D234,$H:$H,"&gt;="&amp;$H234)-COUNTIFS($I234:$I$520,"2",$D234:$D$520,$D234,$H234:$H$520,$H234)),1)))</f>
        <v/>
      </c>
      <c r="V234" s="216" t="str">
        <f>IF($F234="","",MAX(0.25,IF(AND("Yes"=$N234,1&lt;COUNTIFS($N:$N,"Yes",$D:$D,$D234,$F:$F,$F234,$C:$C,"EAPG")),0.5^(COUNTIFS($N:$N,"Yes",$H:$H,"&gt;="&amp;$H234,$D:$D,$D234,$F:$F,$F234,$C:$C,"EAPG")-COUNTIFS($N234:$N$520,"Yes",$H234:$H$520,$H234,$D234:$D$520,$D234,$F234:$F$520,$F234,$C234:$C$520,"EAPG")),1)))</f>
        <v/>
      </c>
      <c r="W234" s="210" t="str">
        <f t="shared" si="36"/>
        <v/>
      </c>
      <c r="X234" s="172"/>
      <c r="Y234" s="211" t="str">
        <f t="shared" si="37"/>
        <v/>
      </c>
      <c r="Z234" s="212" t="str">
        <f t="shared" si="42"/>
        <v/>
      </c>
      <c r="AA234" s="213" t="str">
        <f t="shared" si="38"/>
        <v/>
      </c>
    </row>
    <row r="235" spans="2:27" ht="15" x14ac:dyDescent="0.25">
      <c r="B235" s="217">
        <f t="shared" si="43"/>
        <v>215</v>
      </c>
      <c r="C235" s="149"/>
      <c r="D235" s="233"/>
      <c r="E235" s="219"/>
      <c r="F235" s="220"/>
      <c r="G235" s="219" t="str">
        <f t="array" ref="G235">IF($F235="","",INDEX('EAPG Table'!$C$7:$C$666,MATCH(_xlfn.NUMBERVALUE('Interactive EAPG Calculator'!$F235),_xlfn.NUMBERVALUE('EAPG Table'!$B$7:$B$666),0)))</f>
        <v/>
      </c>
      <c r="H235" s="221" t="str">
        <f t="array" ref="H235">IF($F235="","",IF("EAPG"&lt;&gt;C235,0,INDEX('EAPG Table'!$I$7:$I$666,MATCH(_xlfn.NUMBERVALUE($F235),_xlfn.NUMBERVALUE('EAPG Table'!$B$7:$B$666),0))))</f>
        <v/>
      </c>
      <c r="I235" s="222" t="str">
        <f>IF($F235="", "", INDEX('EAPG Table'!$D:$D, MATCH(1*$F235, 'EAPG Table'!$B:$B, 0)))</f>
        <v/>
      </c>
      <c r="J235" s="149"/>
      <c r="K235" s="223" t="str">
        <f>IF(""=$F235,"",TRIM(INDEX('EAPG Table'!$F:$F,MATCH(1*$F235,'EAPG Table'!$B:$B,0))))</f>
        <v/>
      </c>
      <c r="L235" s="200"/>
      <c r="M235" s="222" t="str">
        <f t="shared" si="39"/>
        <v/>
      </c>
      <c r="N235" s="222" t="str">
        <f t="shared" si="33"/>
        <v/>
      </c>
      <c r="O235" s="224" t="str">
        <f t="shared" si="40"/>
        <v/>
      </c>
      <c r="P235" s="224" t="str">
        <f>IF(""=$F235,"",IF("00450"=$F235,0&lt;COUNTIFS($H:$H,"&gt;="&amp;$H235,$D:$D,$D235,$F:$F,$F235,$C:$C,"EAPG")-COUNTIFS($H235:$H$520,$H235,$D235:$D$520,$D235,$F235:$F$520,$F235,$C235:$C$520,"EAPG"),FALSE))</f>
        <v/>
      </c>
      <c r="Q235" s="224" t="str">
        <f t="shared" si="34"/>
        <v/>
      </c>
      <c r="R235" s="225" t="str">
        <f t="shared" si="41"/>
        <v/>
      </c>
      <c r="S235" s="172"/>
      <c r="T235" s="226" t="str">
        <f t="shared" si="35"/>
        <v/>
      </c>
      <c r="U235" s="227" t="str">
        <f>IF($F235="","",MAX(0.25,IF(AND("2"=$I235,1&lt;COUNTIF($I:$I,2)),0.5^(COUNTIFS($I:$I,"2",$D:$D,$D235,$H:$H,"&gt;="&amp;$H235)-COUNTIFS($I235:$I$520,"2",$D235:$D$520,$D235,$H235:$H$520,$H235)),1)))</f>
        <v/>
      </c>
      <c r="V235" s="227" t="str">
        <f>IF($F235="","",MAX(0.25,IF(AND("Yes"=$N235,1&lt;COUNTIFS($N:$N,"Yes",$D:$D,$D235,$F:$F,$F235,$C:$C,"EAPG")),0.5^(COUNTIFS($N:$N,"Yes",$H:$H,"&gt;="&amp;$H235,$D:$D,$D235,$F:$F,$F235,$C:$C,"EAPG")-COUNTIFS($N235:$N$520,"Yes",$H235:$H$520,$H235,$D235:$D$520,$D235,$F235:$F$520,$F235,$C235:$C$520,"EAPG")),1)))</f>
        <v/>
      </c>
      <c r="W235" s="228" t="str">
        <f t="shared" si="36"/>
        <v/>
      </c>
      <c r="X235" s="172"/>
      <c r="Y235" s="229" t="str">
        <f t="shared" si="37"/>
        <v/>
      </c>
      <c r="Z235" s="230" t="str">
        <f t="shared" si="42"/>
        <v/>
      </c>
      <c r="AA235" s="231" t="str">
        <f t="shared" si="38"/>
        <v/>
      </c>
    </row>
    <row r="236" spans="2:27" ht="15" x14ac:dyDescent="0.25">
      <c r="B236" s="200">
        <f t="shared" si="43"/>
        <v>216</v>
      </c>
      <c r="C236" s="148"/>
      <c r="D236" s="232"/>
      <c r="E236" s="202"/>
      <c r="F236" s="203"/>
      <c r="G236" s="202" t="str">
        <f t="array" ref="G236">IF($F236="","",INDEX('EAPG Table'!$C$7:$C$666,MATCH(_xlfn.NUMBERVALUE('Interactive EAPG Calculator'!$F236),_xlfn.NUMBERVALUE('EAPG Table'!$B$7:$B$666),0)))</f>
        <v/>
      </c>
      <c r="H236" s="204" t="str">
        <f t="array" ref="H236">IF($F236="","",IF("EAPG"&lt;&gt;C236,0,INDEX('EAPG Table'!$I$7:$I$666,MATCH(_xlfn.NUMBERVALUE($F236),_xlfn.NUMBERVALUE('EAPG Table'!$B$7:$B$666),0))))</f>
        <v/>
      </c>
      <c r="I236" s="172" t="str">
        <f>IF($F236="", "", INDEX('EAPG Table'!$D:$D, MATCH(1*$F236, 'EAPG Table'!$B:$B, 0)))</f>
        <v/>
      </c>
      <c r="J236" s="148"/>
      <c r="K236" s="205" t="str">
        <f>IF(""=$F236,"",TRIM(INDEX('EAPG Table'!$F:$F,MATCH(1*$F236,'EAPG Table'!$B:$B,0))))</f>
        <v/>
      </c>
      <c r="L236" s="200"/>
      <c r="M236" s="172" t="str">
        <f t="shared" si="39"/>
        <v/>
      </c>
      <c r="N236" s="172" t="str">
        <f t="shared" si="33"/>
        <v/>
      </c>
      <c r="O236" s="207" t="str">
        <f t="shared" si="40"/>
        <v/>
      </c>
      <c r="P236" s="207" t="str">
        <f>IF(""=$F236,"",IF("00450"=$F236,0&lt;COUNTIFS($H:$H,"&gt;="&amp;$H236,$D:$D,$D236,$F:$F,$F236,$C:$C,"EAPG")-COUNTIFS($H236:$H$520,$H236,$D236:$D$520,$D236,$F236:$F$520,$F236,$C236:$C$520,"EAPG"),FALSE))</f>
        <v/>
      </c>
      <c r="Q236" s="207" t="str">
        <f t="shared" si="34"/>
        <v/>
      </c>
      <c r="R236" s="208" t="str">
        <f t="shared" si="41"/>
        <v/>
      </c>
      <c r="S236" s="172"/>
      <c r="T236" s="215" t="str">
        <f t="shared" si="35"/>
        <v/>
      </c>
      <c r="U236" s="216" t="str">
        <f>IF($F236="","",MAX(0.25,IF(AND("2"=$I236,1&lt;COUNTIF($I:$I,2)),0.5^(COUNTIFS($I:$I,"2",$D:$D,$D236,$H:$H,"&gt;="&amp;$H236)-COUNTIFS($I236:$I$520,"2",$D236:$D$520,$D236,$H236:$H$520,$H236)),1)))</f>
        <v/>
      </c>
      <c r="V236" s="216" t="str">
        <f>IF($F236="","",MAX(0.25,IF(AND("Yes"=$N236,1&lt;COUNTIFS($N:$N,"Yes",$D:$D,$D236,$F:$F,$F236,$C:$C,"EAPG")),0.5^(COUNTIFS($N:$N,"Yes",$H:$H,"&gt;="&amp;$H236,$D:$D,$D236,$F:$F,$F236,$C:$C,"EAPG")-COUNTIFS($N236:$N$520,"Yes",$H236:$H$520,$H236,$D236:$D$520,$D236,$F236:$F$520,$F236,$C236:$C$520,"EAPG")),1)))</f>
        <v/>
      </c>
      <c r="W236" s="210" t="str">
        <f t="shared" si="36"/>
        <v/>
      </c>
      <c r="X236" s="172"/>
      <c r="Y236" s="211" t="str">
        <f t="shared" si="37"/>
        <v/>
      </c>
      <c r="Z236" s="212" t="str">
        <f t="shared" si="42"/>
        <v/>
      </c>
      <c r="AA236" s="213" t="str">
        <f t="shared" si="38"/>
        <v/>
      </c>
    </row>
    <row r="237" spans="2:27" ht="15" x14ac:dyDescent="0.25">
      <c r="B237" s="200">
        <f t="shared" si="43"/>
        <v>217</v>
      </c>
      <c r="C237" s="148"/>
      <c r="D237" s="232"/>
      <c r="E237" s="202"/>
      <c r="F237" s="203"/>
      <c r="G237" s="202" t="str">
        <f t="array" ref="G237">IF($F237="","",INDEX('EAPG Table'!$C$7:$C$666,MATCH(_xlfn.NUMBERVALUE('Interactive EAPG Calculator'!$F237),_xlfn.NUMBERVALUE('EAPG Table'!$B$7:$B$666),0)))</f>
        <v/>
      </c>
      <c r="H237" s="204" t="str">
        <f t="array" ref="H237">IF($F237="","",IF("EAPG"&lt;&gt;C237,0,INDEX('EAPG Table'!$I$7:$I$666,MATCH(_xlfn.NUMBERVALUE($F237),_xlfn.NUMBERVALUE('EAPG Table'!$B$7:$B$666),0))))</f>
        <v/>
      </c>
      <c r="I237" s="172" t="str">
        <f>IF($F237="", "", INDEX('EAPG Table'!$D:$D, MATCH(1*$F237, 'EAPG Table'!$B:$B, 0)))</f>
        <v/>
      </c>
      <c r="J237" s="148"/>
      <c r="K237" s="205" t="str">
        <f>IF(""=$F237,"",TRIM(INDEX('EAPG Table'!$F:$F,MATCH(1*$F237,'EAPG Table'!$B:$B,0))))</f>
        <v/>
      </c>
      <c r="L237" s="200"/>
      <c r="M237" s="172" t="str">
        <f t="shared" si="39"/>
        <v/>
      </c>
      <c r="N237" s="172" t="str">
        <f t="shared" si="33"/>
        <v/>
      </c>
      <c r="O237" s="207" t="str">
        <f t="shared" si="40"/>
        <v/>
      </c>
      <c r="P237" s="207" t="str">
        <f>IF(""=$F237,"",IF("00450"=$F237,0&lt;COUNTIFS($H:$H,"&gt;="&amp;$H237,$D:$D,$D237,$F:$F,$F237,$C:$C,"EAPG")-COUNTIFS($H237:$H$520,$H237,$D237:$D$520,$D237,$F237:$F$520,$F237,$C237:$C$520,"EAPG"),FALSE))</f>
        <v/>
      </c>
      <c r="Q237" s="207" t="str">
        <f t="shared" si="34"/>
        <v/>
      </c>
      <c r="R237" s="208" t="str">
        <f t="shared" si="41"/>
        <v/>
      </c>
      <c r="S237" s="172"/>
      <c r="T237" s="215" t="str">
        <f t="shared" si="35"/>
        <v/>
      </c>
      <c r="U237" s="216" t="str">
        <f>IF($F237="","",MAX(0.25,IF(AND("2"=$I237,1&lt;COUNTIF($I:$I,2)),0.5^(COUNTIFS($I:$I,"2",$D:$D,$D237,$H:$H,"&gt;="&amp;$H237)-COUNTIFS($I237:$I$520,"2",$D237:$D$520,$D237,$H237:$H$520,$H237)),1)))</f>
        <v/>
      </c>
      <c r="V237" s="216" t="str">
        <f>IF($F237="","",MAX(0.25,IF(AND("Yes"=$N237,1&lt;COUNTIFS($N:$N,"Yes",$D:$D,$D237,$F:$F,$F237,$C:$C,"EAPG")),0.5^(COUNTIFS($N:$N,"Yes",$H:$H,"&gt;="&amp;$H237,$D:$D,$D237,$F:$F,$F237,$C:$C,"EAPG")-COUNTIFS($N237:$N$520,"Yes",$H237:$H$520,$H237,$D237:$D$520,$D237,$F237:$F$520,$F237,$C237:$C$520,"EAPG")),1)))</f>
        <v/>
      </c>
      <c r="W237" s="210" t="str">
        <f t="shared" si="36"/>
        <v/>
      </c>
      <c r="X237" s="172"/>
      <c r="Y237" s="211" t="str">
        <f t="shared" si="37"/>
        <v/>
      </c>
      <c r="Z237" s="212" t="str">
        <f t="shared" si="42"/>
        <v/>
      </c>
      <c r="AA237" s="213" t="str">
        <f t="shared" si="38"/>
        <v/>
      </c>
    </row>
    <row r="238" spans="2:27" ht="15" x14ac:dyDescent="0.25">
      <c r="B238" s="200">
        <f t="shared" si="43"/>
        <v>218</v>
      </c>
      <c r="C238" s="148"/>
      <c r="D238" s="232"/>
      <c r="E238" s="202"/>
      <c r="F238" s="203"/>
      <c r="G238" s="202" t="str">
        <f t="array" ref="G238">IF($F238="","",INDEX('EAPG Table'!$C$7:$C$666,MATCH(_xlfn.NUMBERVALUE('Interactive EAPG Calculator'!$F238),_xlfn.NUMBERVALUE('EAPG Table'!$B$7:$B$666),0)))</f>
        <v/>
      </c>
      <c r="H238" s="204" t="str">
        <f t="array" ref="H238">IF($F238="","",IF("EAPG"&lt;&gt;C238,0,INDEX('EAPG Table'!$I$7:$I$666,MATCH(_xlfn.NUMBERVALUE($F238),_xlfn.NUMBERVALUE('EAPG Table'!$B$7:$B$666),0))))</f>
        <v/>
      </c>
      <c r="I238" s="172" t="str">
        <f>IF($F238="", "", INDEX('EAPG Table'!$D:$D, MATCH(1*$F238, 'EAPG Table'!$B:$B, 0)))</f>
        <v/>
      </c>
      <c r="J238" s="148"/>
      <c r="K238" s="205" t="str">
        <f>IF(""=$F238,"",TRIM(INDEX('EAPG Table'!$F:$F,MATCH(1*$F238,'EAPG Table'!$B:$B,0))))</f>
        <v/>
      </c>
      <c r="L238" s="200"/>
      <c r="M238" s="172" t="str">
        <f t="shared" si="39"/>
        <v/>
      </c>
      <c r="N238" s="172" t="str">
        <f t="shared" si="33"/>
        <v/>
      </c>
      <c r="O238" s="207" t="str">
        <f t="shared" si="40"/>
        <v/>
      </c>
      <c r="P238" s="207" t="str">
        <f>IF(""=$F238,"",IF("00450"=$F238,0&lt;COUNTIFS($H:$H,"&gt;="&amp;$H238,$D:$D,$D238,$F:$F,$F238,$C:$C,"EAPG")-COUNTIFS($H238:$H$520,$H238,$D238:$D$520,$D238,$F238:$F$520,$F238,$C238:$C$520,"EAPG"),FALSE))</f>
        <v/>
      </c>
      <c r="Q238" s="207" t="str">
        <f t="shared" si="34"/>
        <v/>
      </c>
      <c r="R238" s="208" t="str">
        <f t="shared" si="41"/>
        <v/>
      </c>
      <c r="S238" s="172"/>
      <c r="T238" s="215" t="str">
        <f t="shared" si="35"/>
        <v/>
      </c>
      <c r="U238" s="216" t="str">
        <f>IF($F238="","",MAX(0.25,IF(AND("2"=$I238,1&lt;COUNTIF($I:$I,2)),0.5^(COUNTIFS($I:$I,"2",$D:$D,$D238,$H:$H,"&gt;="&amp;$H238)-COUNTIFS($I238:$I$520,"2",$D238:$D$520,$D238,$H238:$H$520,$H238)),1)))</f>
        <v/>
      </c>
      <c r="V238" s="216" t="str">
        <f>IF($F238="","",MAX(0.25,IF(AND("Yes"=$N238,1&lt;COUNTIFS($N:$N,"Yes",$D:$D,$D238,$F:$F,$F238,$C:$C,"EAPG")),0.5^(COUNTIFS($N:$N,"Yes",$H:$H,"&gt;="&amp;$H238,$D:$D,$D238,$F:$F,$F238,$C:$C,"EAPG")-COUNTIFS($N238:$N$520,"Yes",$H238:$H$520,$H238,$D238:$D$520,$D238,$F238:$F$520,$F238,$C238:$C$520,"EAPG")),1)))</f>
        <v/>
      </c>
      <c r="W238" s="210" t="str">
        <f t="shared" si="36"/>
        <v/>
      </c>
      <c r="X238" s="172"/>
      <c r="Y238" s="211" t="str">
        <f t="shared" si="37"/>
        <v/>
      </c>
      <c r="Z238" s="212" t="str">
        <f t="shared" si="42"/>
        <v/>
      </c>
      <c r="AA238" s="213" t="str">
        <f t="shared" si="38"/>
        <v/>
      </c>
    </row>
    <row r="239" spans="2:27" ht="15" x14ac:dyDescent="0.25">
      <c r="B239" s="200">
        <f t="shared" si="43"/>
        <v>219</v>
      </c>
      <c r="C239" s="148"/>
      <c r="D239" s="232"/>
      <c r="E239" s="202"/>
      <c r="F239" s="203"/>
      <c r="G239" s="202" t="str">
        <f t="array" ref="G239">IF($F239="","",INDEX('EAPG Table'!$C$7:$C$666,MATCH(_xlfn.NUMBERVALUE('Interactive EAPG Calculator'!$F239),_xlfn.NUMBERVALUE('EAPG Table'!$B$7:$B$666),0)))</f>
        <v/>
      </c>
      <c r="H239" s="204" t="str">
        <f t="array" ref="H239">IF($F239="","",IF("EAPG"&lt;&gt;C239,0,INDEX('EAPG Table'!$I$7:$I$666,MATCH(_xlfn.NUMBERVALUE($F239),_xlfn.NUMBERVALUE('EAPG Table'!$B$7:$B$666),0))))</f>
        <v/>
      </c>
      <c r="I239" s="172" t="str">
        <f>IF($F239="", "", INDEX('EAPG Table'!$D:$D, MATCH(1*$F239, 'EAPG Table'!$B:$B, 0)))</f>
        <v/>
      </c>
      <c r="J239" s="148"/>
      <c r="K239" s="205" t="str">
        <f>IF(""=$F239,"",TRIM(INDEX('EAPG Table'!$F:$F,MATCH(1*$F239,'EAPG Table'!$B:$B,0))))</f>
        <v/>
      </c>
      <c r="L239" s="200"/>
      <c r="M239" s="172" t="str">
        <f t="shared" si="39"/>
        <v/>
      </c>
      <c r="N239" s="172" t="str">
        <f t="shared" si="33"/>
        <v/>
      </c>
      <c r="O239" s="207" t="str">
        <f t="shared" si="40"/>
        <v/>
      </c>
      <c r="P239" s="207" t="str">
        <f>IF(""=$F239,"",IF("00450"=$F239,0&lt;COUNTIFS($H:$H,"&gt;="&amp;$H239,$D:$D,$D239,$F:$F,$F239,$C:$C,"EAPG")-COUNTIFS($H239:$H$520,$H239,$D239:$D$520,$D239,$F239:$F$520,$F239,$C239:$C$520,"EAPG"),FALSE))</f>
        <v/>
      </c>
      <c r="Q239" s="207" t="str">
        <f t="shared" si="34"/>
        <v/>
      </c>
      <c r="R239" s="208" t="str">
        <f t="shared" si="41"/>
        <v/>
      </c>
      <c r="S239" s="172"/>
      <c r="T239" s="215" t="str">
        <f t="shared" si="35"/>
        <v/>
      </c>
      <c r="U239" s="216" t="str">
        <f>IF($F239="","",MAX(0.25,IF(AND("2"=$I239,1&lt;COUNTIF($I:$I,2)),0.5^(COUNTIFS($I:$I,"2",$D:$D,$D239,$H:$H,"&gt;="&amp;$H239)-COUNTIFS($I239:$I$520,"2",$D239:$D$520,$D239,$H239:$H$520,$H239)),1)))</f>
        <v/>
      </c>
      <c r="V239" s="216" t="str">
        <f>IF($F239="","",MAX(0.25,IF(AND("Yes"=$N239,1&lt;COUNTIFS($N:$N,"Yes",$D:$D,$D239,$F:$F,$F239,$C:$C,"EAPG")),0.5^(COUNTIFS($N:$N,"Yes",$H:$H,"&gt;="&amp;$H239,$D:$D,$D239,$F:$F,$F239,$C:$C,"EAPG")-COUNTIFS($N239:$N$520,"Yes",$H239:$H$520,$H239,$D239:$D$520,$D239,$F239:$F$520,$F239,$C239:$C$520,"EAPG")),1)))</f>
        <v/>
      </c>
      <c r="W239" s="210" t="str">
        <f t="shared" si="36"/>
        <v/>
      </c>
      <c r="X239" s="172"/>
      <c r="Y239" s="211" t="str">
        <f t="shared" si="37"/>
        <v/>
      </c>
      <c r="Z239" s="212" t="str">
        <f t="shared" si="42"/>
        <v/>
      </c>
      <c r="AA239" s="213" t="str">
        <f t="shared" si="38"/>
        <v/>
      </c>
    </row>
    <row r="240" spans="2:27" ht="15" x14ac:dyDescent="0.25">
      <c r="B240" s="217">
        <f t="shared" si="43"/>
        <v>220</v>
      </c>
      <c r="C240" s="149"/>
      <c r="D240" s="233"/>
      <c r="E240" s="219"/>
      <c r="F240" s="220"/>
      <c r="G240" s="219" t="str">
        <f t="array" ref="G240">IF($F240="","",INDEX('EAPG Table'!$C$7:$C$666,MATCH(_xlfn.NUMBERVALUE('Interactive EAPG Calculator'!$F240),_xlfn.NUMBERVALUE('EAPG Table'!$B$7:$B$666),0)))</f>
        <v/>
      </c>
      <c r="H240" s="221" t="str">
        <f t="array" ref="H240">IF($F240="","",IF("EAPG"&lt;&gt;C240,0,INDEX('EAPG Table'!$I$7:$I$666,MATCH(_xlfn.NUMBERVALUE($F240),_xlfn.NUMBERVALUE('EAPG Table'!$B$7:$B$666),0))))</f>
        <v/>
      </c>
      <c r="I240" s="222" t="str">
        <f>IF($F240="", "", INDEX('EAPG Table'!$D:$D, MATCH(1*$F240, 'EAPG Table'!$B:$B, 0)))</f>
        <v/>
      </c>
      <c r="J240" s="149"/>
      <c r="K240" s="223" t="str">
        <f>IF(""=$F240,"",TRIM(INDEX('EAPG Table'!$F:$F,MATCH(1*$F240,'EAPG Table'!$B:$B,0))))</f>
        <v/>
      </c>
      <c r="L240" s="200"/>
      <c r="M240" s="222" t="str">
        <f t="shared" si="39"/>
        <v/>
      </c>
      <c r="N240" s="222" t="str">
        <f t="shared" si="33"/>
        <v/>
      </c>
      <c r="O240" s="224" t="str">
        <f t="shared" si="40"/>
        <v/>
      </c>
      <c r="P240" s="224" t="str">
        <f>IF(""=$F240,"",IF("00450"=$F240,0&lt;COUNTIFS($H:$H,"&gt;="&amp;$H240,$D:$D,$D240,$F:$F,$F240,$C:$C,"EAPG")-COUNTIFS($H240:$H$520,$H240,$D240:$D$520,$D240,$F240:$F$520,$F240,$C240:$C$520,"EAPG"),FALSE))</f>
        <v/>
      </c>
      <c r="Q240" s="224" t="str">
        <f t="shared" si="34"/>
        <v/>
      </c>
      <c r="R240" s="225" t="str">
        <f t="shared" si="41"/>
        <v/>
      </c>
      <c r="S240" s="172"/>
      <c r="T240" s="226" t="str">
        <f t="shared" si="35"/>
        <v/>
      </c>
      <c r="U240" s="227" t="str">
        <f>IF($F240="","",MAX(0.25,IF(AND("2"=$I240,1&lt;COUNTIF($I:$I,2)),0.5^(COUNTIFS($I:$I,"2",$D:$D,$D240,$H:$H,"&gt;="&amp;$H240)-COUNTIFS($I240:$I$520,"2",$D240:$D$520,$D240,$H240:$H$520,$H240)),1)))</f>
        <v/>
      </c>
      <c r="V240" s="227" t="str">
        <f>IF($F240="","",MAX(0.25,IF(AND("Yes"=$N240,1&lt;COUNTIFS($N:$N,"Yes",$D:$D,$D240,$F:$F,$F240,$C:$C,"EAPG")),0.5^(COUNTIFS($N:$N,"Yes",$H:$H,"&gt;="&amp;$H240,$D:$D,$D240,$F:$F,$F240,$C:$C,"EAPG")-COUNTIFS($N240:$N$520,"Yes",$H240:$H$520,$H240,$D240:$D$520,$D240,$F240:$F$520,$F240,$C240:$C$520,"EAPG")),1)))</f>
        <v/>
      </c>
      <c r="W240" s="228" t="str">
        <f t="shared" si="36"/>
        <v/>
      </c>
      <c r="X240" s="172"/>
      <c r="Y240" s="229" t="str">
        <f t="shared" si="37"/>
        <v/>
      </c>
      <c r="Z240" s="230" t="str">
        <f t="shared" si="42"/>
        <v/>
      </c>
      <c r="AA240" s="231" t="str">
        <f t="shared" si="38"/>
        <v/>
      </c>
    </row>
    <row r="241" spans="2:27" ht="15" x14ac:dyDescent="0.25">
      <c r="B241" s="200">
        <f t="shared" si="43"/>
        <v>221</v>
      </c>
      <c r="C241" s="148"/>
      <c r="D241" s="232"/>
      <c r="E241" s="202"/>
      <c r="F241" s="203"/>
      <c r="G241" s="202" t="str">
        <f t="array" ref="G241">IF($F241="","",INDEX('EAPG Table'!$C$7:$C$666,MATCH(_xlfn.NUMBERVALUE('Interactive EAPG Calculator'!$F241),_xlfn.NUMBERVALUE('EAPG Table'!$B$7:$B$666),0)))</f>
        <v/>
      </c>
      <c r="H241" s="204" t="str">
        <f t="array" ref="H241">IF($F241="","",IF("EAPG"&lt;&gt;C241,0,INDEX('EAPG Table'!$I$7:$I$666,MATCH(_xlfn.NUMBERVALUE($F241),_xlfn.NUMBERVALUE('EAPG Table'!$B$7:$B$666),0))))</f>
        <v/>
      </c>
      <c r="I241" s="172" t="str">
        <f>IF($F241="", "", INDEX('EAPG Table'!$D:$D, MATCH(1*$F241, 'EAPG Table'!$B:$B, 0)))</f>
        <v/>
      </c>
      <c r="J241" s="148"/>
      <c r="K241" s="205" t="str">
        <f>IF(""=$F241,"",TRIM(INDEX('EAPG Table'!$F:$F,MATCH(1*$F241,'EAPG Table'!$B:$B,0))))</f>
        <v/>
      </c>
      <c r="L241" s="200"/>
      <c r="M241" s="172" t="str">
        <f t="shared" si="39"/>
        <v/>
      </c>
      <c r="N241" s="172" t="str">
        <f t="shared" si="33"/>
        <v/>
      </c>
      <c r="O241" s="207" t="str">
        <f t="shared" si="40"/>
        <v/>
      </c>
      <c r="P241" s="207" t="str">
        <f>IF(""=$F241,"",IF("00450"=$F241,0&lt;COUNTIFS($H:$H,"&gt;="&amp;$H241,$D:$D,$D241,$F:$F,$F241,$C:$C,"EAPG")-COUNTIFS($H241:$H$520,$H241,$D241:$D$520,$D241,$F241:$F$520,$F241,$C241:$C$520,"EAPG"),FALSE))</f>
        <v/>
      </c>
      <c r="Q241" s="207" t="str">
        <f t="shared" si="34"/>
        <v/>
      </c>
      <c r="R241" s="208" t="str">
        <f t="shared" si="41"/>
        <v/>
      </c>
      <c r="S241" s="172"/>
      <c r="T241" s="215" t="str">
        <f t="shared" si="35"/>
        <v/>
      </c>
      <c r="U241" s="216" t="str">
        <f>IF($F241="","",MAX(0.25,IF(AND("2"=$I241,1&lt;COUNTIF($I:$I,2)),0.5^(COUNTIFS($I:$I,"2",$D:$D,$D241,$H:$H,"&gt;="&amp;$H241)-COUNTIFS($I241:$I$520,"2",$D241:$D$520,$D241,$H241:$H$520,$H241)),1)))</f>
        <v/>
      </c>
      <c r="V241" s="216" t="str">
        <f>IF($F241="","",MAX(0.25,IF(AND("Yes"=$N241,1&lt;COUNTIFS($N:$N,"Yes",$D:$D,$D241,$F:$F,$F241,$C:$C,"EAPG")),0.5^(COUNTIFS($N:$N,"Yes",$H:$H,"&gt;="&amp;$H241,$D:$D,$D241,$F:$F,$F241,$C:$C,"EAPG")-COUNTIFS($N241:$N$520,"Yes",$H241:$H$520,$H241,$D241:$D$520,$D241,$F241:$F$520,$F241,$C241:$C$520,"EAPG")),1)))</f>
        <v/>
      </c>
      <c r="W241" s="210" t="str">
        <f t="shared" si="36"/>
        <v/>
      </c>
      <c r="X241" s="172"/>
      <c r="Y241" s="211" t="str">
        <f t="shared" si="37"/>
        <v/>
      </c>
      <c r="Z241" s="212" t="str">
        <f t="shared" si="42"/>
        <v/>
      </c>
      <c r="AA241" s="213" t="str">
        <f t="shared" si="38"/>
        <v/>
      </c>
    </row>
    <row r="242" spans="2:27" ht="15" x14ac:dyDescent="0.25">
      <c r="B242" s="200">
        <f t="shared" si="43"/>
        <v>222</v>
      </c>
      <c r="C242" s="148"/>
      <c r="D242" s="232"/>
      <c r="E242" s="202"/>
      <c r="F242" s="203"/>
      <c r="G242" s="202" t="str">
        <f t="array" ref="G242">IF($F242="","",INDEX('EAPG Table'!$C$7:$C$666,MATCH(_xlfn.NUMBERVALUE('Interactive EAPG Calculator'!$F242),_xlfn.NUMBERVALUE('EAPG Table'!$B$7:$B$666),0)))</f>
        <v/>
      </c>
      <c r="H242" s="204" t="str">
        <f t="array" ref="H242">IF($F242="","",IF("EAPG"&lt;&gt;C242,0,INDEX('EAPG Table'!$I$7:$I$666,MATCH(_xlfn.NUMBERVALUE($F242),_xlfn.NUMBERVALUE('EAPG Table'!$B$7:$B$666),0))))</f>
        <v/>
      </c>
      <c r="I242" s="172" t="str">
        <f>IF($F242="", "", INDEX('EAPG Table'!$D:$D, MATCH(1*$F242, 'EAPG Table'!$B:$B, 0)))</f>
        <v/>
      </c>
      <c r="J242" s="148"/>
      <c r="K242" s="205" t="str">
        <f>IF(""=$F242,"",TRIM(INDEX('EAPG Table'!$F:$F,MATCH(1*$F242,'EAPG Table'!$B:$B,0))))</f>
        <v/>
      </c>
      <c r="L242" s="200"/>
      <c r="M242" s="172" t="str">
        <f t="shared" si="39"/>
        <v/>
      </c>
      <c r="N242" s="172" t="str">
        <f t="shared" si="33"/>
        <v/>
      </c>
      <c r="O242" s="207" t="str">
        <f t="shared" si="40"/>
        <v/>
      </c>
      <c r="P242" s="207" t="str">
        <f>IF(""=$F242,"",IF("00450"=$F242,0&lt;COUNTIFS($H:$H,"&gt;="&amp;$H242,$D:$D,$D242,$F:$F,$F242,$C:$C,"EAPG")-COUNTIFS($H242:$H$520,$H242,$D242:$D$520,$D242,$F242:$F$520,$F242,$C242:$C$520,"EAPG"),FALSE))</f>
        <v/>
      </c>
      <c r="Q242" s="207" t="str">
        <f t="shared" si="34"/>
        <v/>
      </c>
      <c r="R242" s="208" t="str">
        <f t="shared" si="41"/>
        <v/>
      </c>
      <c r="S242" s="172"/>
      <c r="T242" s="215" t="str">
        <f t="shared" si="35"/>
        <v/>
      </c>
      <c r="U242" s="216" t="str">
        <f>IF($F242="","",MAX(0.25,IF(AND("2"=$I242,1&lt;COUNTIF($I:$I,2)),0.5^(COUNTIFS($I:$I,"2",$D:$D,$D242,$H:$H,"&gt;="&amp;$H242)-COUNTIFS($I242:$I$520,"2",$D242:$D$520,$D242,$H242:$H$520,$H242)),1)))</f>
        <v/>
      </c>
      <c r="V242" s="216" t="str">
        <f>IF($F242="","",MAX(0.25,IF(AND("Yes"=$N242,1&lt;COUNTIFS($N:$N,"Yes",$D:$D,$D242,$F:$F,$F242,$C:$C,"EAPG")),0.5^(COUNTIFS($N:$N,"Yes",$H:$H,"&gt;="&amp;$H242,$D:$D,$D242,$F:$F,$F242,$C:$C,"EAPG")-COUNTIFS($N242:$N$520,"Yes",$H242:$H$520,$H242,$D242:$D$520,$D242,$F242:$F$520,$F242,$C242:$C$520,"EAPG")),1)))</f>
        <v/>
      </c>
      <c r="W242" s="210" t="str">
        <f t="shared" si="36"/>
        <v/>
      </c>
      <c r="X242" s="172"/>
      <c r="Y242" s="211" t="str">
        <f t="shared" si="37"/>
        <v/>
      </c>
      <c r="Z242" s="212" t="str">
        <f t="shared" si="42"/>
        <v/>
      </c>
      <c r="AA242" s="213" t="str">
        <f t="shared" si="38"/>
        <v/>
      </c>
    </row>
    <row r="243" spans="2:27" ht="15" x14ac:dyDescent="0.25">
      <c r="B243" s="200">
        <f t="shared" si="43"/>
        <v>223</v>
      </c>
      <c r="C243" s="148"/>
      <c r="D243" s="232"/>
      <c r="E243" s="202"/>
      <c r="F243" s="203"/>
      <c r="G243" s="202" t="str">
        <f t="array" ref="G243">IF($F243="","",INDEX('EAPG Table'!$C$7:$C$666,MATCH(_xlfn.NUMBERVALUE('Interactive EAPG Calculator'!$F243),_xlfn.NUMBERVALUE('EAPG Table'!$B$7:$B$666),0)))</f>
        <v/>
      </c>
      <c r="H243" s="204" t="str">
        <f t="array" ref="H243">IF($F243="","",IF("EAPG"&lt;&gt;C243,0,INDEX('EAPG Table'!$I$7:$I$666,MATCH(_xlfn.NUMBERVALUE($F243),_xlfn.NUMBERVALUE('EAPG Table'!$B$7:$B$666),0))))</f>
        <v/>
      </c>
      <c r="I243" s="172" t="str">
        <f>IF($F243="", "", INDEX('EAPG Table'!$D:$D, MATCH(1*$F243, 'EAPG Table'!$B:$B, 0)))</f>
        <v/>
      </c>
      <c r="J243" s="148"/>
      <c r="K243" s="205" t="str">
        <f>IF(""=$F243,"",TRIM(INDEX('EAPG Table'!$F:$F,MATCH(1*$F243,'EAPG Table'!$B:$B,0))))</f>
        <v/>
      </c>
      <c r="L243" s="200"/>
      <c r="M243" s="172" t="str">
        <f t="shared" si="39"/>
        <v/>
      </c>
      <c r="N243" s="172" t="str">
        <f t="shared" si="33"/>
        <v/>
      </c>
      <c r="O243" s="207" t="str">
        <f t="shared" si="40"/>
        <v/>
      </c>
      <c r="P243" s="207" t="str">
        <f>IF(""=$F243,"",IF("00450"=$F243,0&lt;COUNTIFS($H:$H,"&gt;="&amp;$H243,$D:$D,$D243,$F:$F,$F243,$C:$C,"EAPG")-COUNTIFS($H243:$H$520,$H243,$D243:$D$520,$D243,$F243:$F$520,$F243,$C243:$C$520,"EAPG"),FALSE))</f>
        <v/>
      </c>
      <c r="Q243" s="207" t="str">
        <f t="shared" si="34"/>
        <v/>
      </c>
      <c r="R243" s="208" t="str">
        <f t="shared" si="41"/>
        <v/>
      </c>
      <c r="S243" s="172"/>
      <c r="T243" s="215" t="str">
        <f t="shared" si="35"/>
        <v/>
      </c>
      <c r="U243" s="216" t="str">
        <f>IF($F243="","",MAX(0.25,IF(AND("2"=$I243,1&lt;COUNTIF($I:$I,2)),0.5^(COUNTIFS($I:$I,"2",$D:$D,$D243,$H:$H,"&gt;="&amp;$H243)-COUNTIFS($I243:$I$520,"2",$D243:$D$520,$D243,$H243:$H$520,$H243)),1)))</f>
        <v/>
      </c>
      <c r="V243" s="216" t="str">
        <f>IF($F243="","",MAX(0.25,IF(AND("Yes"=$N243,1&lt;COUNTIFS($N:$N,"Yes",$D:$D,$D243,$F:$F,$F243,$C:$C,"EAPG")),0.5^(COUNTIFS($N:$N,"Yes",$H:$H,"&gt;="&amp;$H243,$D:$D,$D243,$F:$F,$F243,$C:$C,"EAPG")-COUNTIFS($N243:$N$520,"Yes",$H243:$H$520,$H243,$D243:$D$520,$D243,$F243:$F$520,$F243,$C243:$C$520,"EAPG")),1)))</f>
        <v/>
      </c>
      <c r="W243" s="210" t="str">
        <f t="shared" si="36"/>
        <v/>
      </c>
      <c r="X243" s="172"/>
      <c r="Y243" s="211" t="str">
        <f t="shared" si="37"/>
        <v/>
      </c>
      <c r="Z243" s="212" t="str">
        <f t="shared" si="42"/>
        <v/>
      </c>
      <c r="AA243" s="213" t="str">
        <f t="shared" si="38"/>
        <v/>
      </c>
    </row>
    <row r="244" spans="2:27" ht="15" x14ac:dyDescent="0.25">
      <c r="B244" s="200">
        <f t="shared" si="43"/>
        <v>224</v>
      </c>
      <c r="C244" s="148"/>
      <c r="D244" s="232"/>
      <c r="E244" s="202"/>
      <c r="F244" s="203"/>
      <c r="G244" s="202" t="str">
        <f t="array" ref="G244">IF($F244="","",INDEX('EAPG Table'!$C$7:$C$666,MATCH(_xlfn.NUMBERVALUE('Interactive EAPG Calculator'!$F244),_xlfn.NUMBERVALUE('EAPG Table'!$B$7:$B$666),0)))</f>
        <v/>
      </c>
      <c r="H244" s="204" t="str">
        <f t="array" ref="H244">IF($F244="","",IF("EAPG"&lt;&gt;C244,0,INDEX('EAPG Table'!$I$7:$I$666,MATCH(_xlfn.NUMBERVALUE($F244),_xlfn.NUMBERVALUE('EAPG Table'!$B$7:$B$666),0))))</f>
        <v/>
      </c>
      <c r="I244" s="172" t="str">
        <f>IF($F244="", "", INDEX('EAPG Table'!$D:$D, MATCH(1*$F244, 'EAPG Table'!$B:$B, 0)))</f>
        <v/>
      </c>
      <c r="J244" s="148"/>
      <c r="K244" s="205" t="str">
        <f>IF(""=$F244,"",TRIM(INDEX('EAPG Table'!$F:$F,MATCH(1*$F244,'EAPG Table'!$B:$B,0))))</f>
        <v/>
      </c>
      <c r="L244" s="200"/>
      <c r="M244" s="172" t="str">
        <f t="shared" si="39"/>
        <v/>
      </c>
      <c r="N244" s="172" t="str">
        <f t="shared" si="33"/>
        <v/>
      </c>
      <c r="O244" s="207" t="str">
        <f t="shared" si="40"/>
        <v/>
      </c>
      <c r="P244" s="207" t="str">
        <f>IF(""=$F244,"",IF("00450"=$F244,0&lt;COUNTIFS($H:$H,"&gt;="&amp;$H244,$D:$D,$D244,$F:$F,$F244,$C:$C,"EAPG")-COUNTIFS($H244:$H$520,$H244,$D244:$D$520,$D244,$F244:$F$520,$F244,$C244:$C$520,"EAPG"),FALSE))</f>
        <v/>
      </c>
      <c r="Q244" s="207" t="str">
        <f t="shared" si="34"/>
        <v/>
      </c>
      <c r="R244" s="208" t="str">
        <f t="shared" si="41"/>
        <v/>
      </c>
      <c r="S244" s="172"/>
      <c r="T244" s="215" t="str">
        <f t="shared" si="35"/>
        <v/>
      </c>
      <c r="U244" s="216" t="str">
        <f>IF($F244="","",MAX(0.25,IF(AND("2"=$I244,1&lt;COUNTIF($I:$I,2)),0.5^(COUNTIFS($I:$I,"2",$D:$D,$D244,$H:$H,"&gt;="&amp;$H244)-COUNTIFS($I244:$I$520,"2",$D244:$D$520,$D244,$H244:$H$520,$H244)),1)))</f>
        <v/>
      </c>
      <c r="V244" s="216" t="str">
        <f>IF($F244="","",MAX(0.25,IF(AND("Yes"=$N244,1&lt;COUNTIFS($N:$N,"Yes",$D:$D,$D244,$F:$F,$F244,$C:$C,"EAPG")),0.5^(COUNTIFS($N:$N,"Yes",$H:$H,"&gt;="&amp;$H244,$D:$D,$D244,$F:$F,$F244,$C:$C,"EAPG")-COUNTIFS($N244:$N$520,"Yes",$H244:$H$520,$H244,$D244:$D$520,$D244,$F244:$F$520,$F244,$C244:$C$520,"EAPG")),1)))</f>
        <v/>
      </c>
      <c r="W244" s="210" t="str">
        <f t="shared" si="36"/>
        <v/>
      </c>
      <c r="X244" s="172"/>
      <c r="Y244" s="211" t="str">
        <f t="shared" si="37"/>
        <v/>
      </c>
      <c r="Z244" s="212" t="str">
        <f t="shared" si="42"/>
        <v/>
      </c>
      <c r="AA244" s="213" t="str">
        <f t="shared" si="38"/>
        <v/>
      </c>
    </row>
    <row r="245" spans="2:27" ht="15" x14ac:dyDescent="0.25">
      <c r="B245" s="217">
        <f t="shared" si="43"/>
        <v>225</v>
      </c>
      <c r="C245" s="149"/>
      <c r="D245" s="233"/>
      <c r="E245" s="219"/>
      <c r="F245" s="220"/>
      <c r="G245" s="219" t="str">
        <f t="array" ref="G245">IF($F245="","",INDEX('EAPG Table'!$C$7:$C$666,MATCH(_xlfn.NUMBERVALUE('Interactive EAPG Calculator'!$F245),_xlfn.NUMBERVALUE('EAPG Table'!$B$7:$B$666),0)))</f>
        <v/>
      </c>
      <c r="H245" s="221" t="str">
        <f t="array" ref="H245">IF($F245="","",IF("EAPG"&lt;&gt;C245,0,INDEX('EAPG Table'!$I$7:$I$666,MATCH(_xlfn.NUMBERVALUE($F245),_xlfn.NUMBERVALUE('EAPG Table'!$B$7:$B$666),0))))</f>
        <v/>
      </c>
      <c r="I245" s="222" t="str">
        <f>IF($F245="", "", INDEX('EAPG Table'!$D:$D, MATCH(1*$F245, 'EAPG Table'!$B:$B, 0)))</f>
        <v/>
      </c>
      <c r="J245" s="149"/>
      <c r="K245" s="223" t="str">
        <f>IF(""=$F245,"",TRIM(INDEX('EAPG Table'!$F:$F,MATCH(1*$F245,'EAPG Table'!$B:$B,0))))</f>
        <v/>
      </c>
      <c r="L245" s="200"/>
      <c r="M245" s="222" t="str">
        <f t="shared" si="39"/>
        <v/>
      </c>
      <c r="N245" s="222" t="str">
        <f t="shared" si="33"/>
        <v/>
      </c>
      <c r="O245" s="224" t="str">
        <f t="shared" si="40"/>
        <v/>
      </c>
      <c r="P245" s="224" t="str">
        <f>IF(""=$F245,"",IF("00450"=$F245,0&lt;COUNTIFS($H:$H,"&gt;="&amp;$H245,$D:$D,$D245,$F:$F,$F245,$C:$C,"EAPG")-COUNTIFS($H245:$H$520,$H245,$D245:$D$520,$D245,$F245:$F$520,$F245,$C245:$C$520,"EAPG"),FALSE))</f>
        <v/>
      </c>
      <c r="Q245" s="224" t="str">
        <f t="shared" si="34"/>
        <v/>
      </c>
      <c r="R245" s="225" t="str">
        <f t="shared" si="41"/>
        <v/>
      </c>
      <c r="S245" s="172"/>
      <c r="T245" s="226" t="str">
        <f t="shared" si="35"/>
        <v/>
      </c>
      <c r="U245" s="227" t="str">
        <f>IF($F245="","",MAX(0.25,IF(AND("2"=$I245,1&lt;COUNTIF($I:$I,2)),0.5^(COUNTIFS($I:$I,"2",$D:$D,$D245,$H:$H,"&gt;="&amp;$H245)-COUNTIFS($I245:$I$520,"2",$D245:$D$520,$D245,$H245:$H$520,$H245)),1)))</f>
        <v/>
      </c>
      <c r="V245" s="227" t="str">
        <f>IF($F245="","",MAX(0.25,IF(AND("Yes"=$N245,1&lt;COUNTIFS($N:$N,"Yes",$D:$D,$D245,$F:$F,$F245,$C:$C,"EAPG")),0.5^(COUNTIFS($N:$N,"Yes",$H:$H,"&gt;="&amp;$H245,$D:$D,$D245,$F:$F,$F245,$C:$C,"EAPG")-COUNTIFS($N245:$N$520,"Yes",$H245:$H$520,$H245,$D245:$D$520,$D245,$F245:$F$520,$F245,$C245:$C$520,"EAPG")),1)))</f>
        <v/>
      </c>
      <c r="W245" s="228" t="str">
        <f t="shared" si="36"/>
        <v/>
      </c>
      <c r="X245" s="172"/>
      <c r="Y245" s="229" t="str">
        <f t="shared" si="37"/>
        <v/>
      </c>
      <c r="Z245" s="230" t="str">
        <f t="shared" si="42"/>
        <v/>
      </c>
      <c r="AA245" s="231" t="str">
        <f t="shared" si="38"/>
        <v/>
      </c>
    </row>
    <row r="246" spans="2:27" ht="15" x14ac:dyDescent="0.25">
      <c r="B246" s="200">
        <f t="shared" si="43"/>
        <v>226</v>
      </c>
      <c r="C246" s="148"/>
      <c r="D246" s="232"/>
      <c r="E246" s="202"/>
      <c r="F246" s="203"/>
      <c r="G246" s="202" t="str">
        <f t="array" ref="G246">IF($F246="","",INDEX('EAPG Table'!$C$7:$C$666,MATCH(_xlfn.NUMBERVALUE('Interactive EAPG Calculator'!$F246),_xlfn.NUMBERVALUE('EAPG Table'!$B$7:$B$666),0)))</f>
        <v/>
      </c>
      <c r="H246" s="204" t="str">
        <f t="array" ref="H246">IF($F246="","",IF("EAPG"&lt;&gt;C246,0,INDEX('EAPG Table'!$I$7:$I$666,MATCH(_xlfn.NUMBERVALUE($F246),_xlfn.NUMBERVALUE('EAPG Table'!$B$7:$B$666),0))))</f>
        <v/>
      </c>
      <c r="I246" s="172" t="str">
        <f>IF($F246="", "", INDEX('EAPG Table'!$D:$D, MATCH(1*$F246, 'EAPG Table'!$B:$B, 0)))</f>
        <v/>
      </c>
      <c r="J246" s="148"/>
      <c r="K246" s="205" t="str">
        <f>IF(""=$F246,"",TRIM(INDEX('EAPG Table'!$F:$F,MATCH(1*$F246,'EAPG Table'!$B:$B,0))))</f>
        <v/>
      </c>
      <c r="L246" s="200"/>
      <c r="M246" s="172" t="str">
        <f t="shared" si="39"/>
        <v/>
      </c>
      <c r="N246" s="172" t="str">
        <f t="shared" si="33"/>
        <v/>
      </c>
      <c r="O246" s="207" t="str">
        <f t="shared" si="40"/>
        <v/>
      </c>
      <c r="P246" s="207" t="str">
        <f>IF(""=$F246,"",IF("00450"=$F246,0&lt;COUNTIFS($H:$H,"&gt;="&amp;$H246,$D:$D,$D246,$F:$F,$F246,$C:$C,"EAPG")-COUNTIFS($H246:$H$520,$H246,$D246:$D$520,$D246,$F246:$F$520,$F246,$C246:$C$520,"EAPG"),FALSE))</f>
        <v/>
      </c>
      <c r="Q246" s="207" t="str">
        <f t="shared" si="34"/>
        <v/>
      </c>
      <c r="R246" s="208" t="str">
        <f t="shared" si="41"/>
        <v/>
      </c>
      <c r="S246" s="172"/>
      <c r="T246" s="215" t="str">
        <f t="shared" si="35"/>
        <v/>
      </c>
      <c r="U246" s="216" t="str">
        <f>IF($F246="","",MAX(0.25,IF(AND("2"=$I246,1&lt;COUNTIF($I:$I,2)),0.5^(COUNTIFS($I:$I,"2",$D:$D,$D246,$H:$H,"&gt;="&amp;$H246)-COUNTIFS($I246:$I$520,"2",$D246:$D$520,$D246,$H246:$H$520,$H246)),1)))</f>
        <v/>
      </c>
      <c r="V246" s="216" t="str">
        <f>IF($F246="","",MAX(0.25,IF(AND("Yes"=$N246,1&lt;COUNTIFS($N:$N,"Yes",$D:$D,$D246,$F:$F,$F246,$C:$C,"EAPG")),0.5^(COUNTIFS($N:$N,"Yes",$H:$H,"&gt;="&amp;$H246,$D:$D,$D246,$F:$F,$F246,$C:$C,"EAPG")-COUNTIFS($N246:$N$520,"Yes",$H246:$H$520,$H246,$D246:$D$520,$D246,$F246:$F$520,$F246,$C246:$C$520,"EAPG")),1)))</f>
        <v/>
      </c>
      <c r="W246" s="210" t="str">
        <f t="shared" si="36"/>
        <v/>
      </c>
      <c r="X246" s="172"/>
      <c r="Y246" s="211" t="str">
        <f t="shared" si="37"/>
        <v/>
      </c>
      <c r="Z246" s="212" t="str">
        <f t="shared" si="42"/>
        <v/>
      </c>
      <c r="AA246" s="213" t="str">
        <f t="shared" si="38"/>
        <v/>
      </c>
    </row>
    <row r="247" spans="2:27" ht="15" x14ac:dyDescent="0.25">
      <c r="B247" s="200">
        <f t="shared" si="43"/>
        <v>227</v>
      </c>
      <c r="C247" s="148"/>
      <c r="D247" s="232"/>
      <c r="E247" s="202"/>
      <c r="F247" s="203"/>
      <c r="G247" s="202" t="str">
        <f t="array" ref="G247">IF($F247="","",INDEX('EAPG Table'!$C$7:$C$666,MATCH(_xlfn.NUMBERVALUE('Interactive EAPG Calculator'!$F247),_xlfn.NUMBERVALUE('EAPG Table'!$B$7:$B$666),0)))</f>
        <v/>
      </c>
      <c r="H247" s="204" t="str">
        <f t="array" ref="H247">IF($F247="","",IF("EAPG"&lt;&gt;C247,0,INDEX('EAPG Table'!$I$7:$I$666,MATCH(_xlfn.NUMBERVALUE($F247),_xlfn.NUMBERVALUE('EAPG Table'!$B$7:$B$666),0))))</f>
        <v/>
      </c>
      <c r="I247" s="172" t="str">
        <f>IF($F247="", "", INDEX('EAPG Table'!$D:$D, MATCH(1*$F247, 'EAPG Table'!$B:$B, 0)))</f>
        <v/>
      </c>
      <c r="J247" s="148"/>
      <c r="K247" s="205" t="str">
        <f>IF(""=$F247,"",TRIM(INDEX('EAPG Table'!$F:$F,MATCH(1*$F247,'EAPG Table'!$B:$B,0))))</f>
        <v/>
      </c>
      <c r="L247" s="200"/>
      <c r="M247" s="172" t="str">
        <f t="shared" si="39"/>
        <v/>
      </c>
      <c r="N247" s="172" t="str">
        <f t="shared" si="33"/>
        <v/>
      </c>
      <c r="O247" s="207" t="str">
        <f t="shared" si="40"/>
        <v/>
      </c>
      <c r="P247" s="207" t="str">
        <f>IF(""=$F247,"",IF("00450"=$F247,0&lt;COUNTIFS($H:$H,"&gt;="&amp;$H247,$D:$D,$D247,$F:$F,$F247,$C:$C,"EAPG")-COUNTIFS($H247:$H$520,$H247,$D247:$D$520,$D247,$F247:$F$520,$F247,$C247:$C$520,"EAPG"),FALSE))</f>
        <v/>
      </c>
      <c r="Q247" s="207" t="str">
        <f t="shared" si="34"/>
        <v/>
      </c>
      <c r="R247" s="208" t="str">
        <f t="shared" si="41"/>
        <v/>
      </c>
      <c r="S247" s="172"/>
      <c r="T247" s="215" t="str">
        <f t="shared" si="35"/>
        <v/>
      </c>
      <c r="U247" s="216" t="str">
        <f>IF($F247="","",MAX(0.25,IF(AND("2"=$I247,1&lt;COUNTIF($I:$I,2)),0.5^(COUNTIFS($I:$I,"2",$D:$D,$D247,$H:$H,"&gt;="&amp;$H247)-COUNTIFS($I247:$I$520,"2",$D247:$D$520,$D247,$H247:$H$520,$H247)),1)))</f>
        <v/>
      </c>
      <c r="V247" s="216" t="str">
        <f>IF($F247="","",MAX(0.25,IF(AND("Yes"=$N247,1&lt;COUNTIFS($N:$N,"Yes",$D:$D,$D247,$F:$F,$F247,$C:$C,"EAPG")),0.5^(COUNTIFS($N:$N,"Yes",$H:$H,"&gt;="&amp;$H247,$D:$D,$D247,$F:$F,$F247,$C:$C,"EAPG")-COUNTIFS($N247:$N$520,"Yes",$H247:$H$520,$H247,$D247:$D$520,$D247,$F247:$F$520,$F247,$C247:$C$520,"EAPG")),1)))</f>
        <v/>
      </c>
      <c r="W247" s="210" t="str">
        <f t="shared" si="36"/>
        <v/>
      </c>
      <c r="X247" s="172"/>
      <c r="Y247" s="211" t="str">
        <f t="shared" si="37"/>
        <v/>
      </c>
      <c r="Z247" s="212" t="str">
        <f t="shared" si="42"/>
        <v/>
      </c>
      <c r="AA247" s="213" t="str">
        <f t="shared" si="38"/>
        <v/>
      </c>
    </row>
    <row r="248" spans="2:27" ht="15" x14ac:dyDescent="0.25">
      <c r="B248" s="200">
        <f t="shared" si="43"/>
        <v>228</v>
      </c>
      <c r="C248" s="148"/>
      <c r="D248" s="232"/>
      <c r="E248" s="202"/>
      <c r="F248" s="203"/>
      <c r="G248" s="202" t="str">
        <f t="array" ref="G248">IF($F248="","",INDEX('EAPG Table'!$C$7:$C$666,MATCH(_xlfn.NUMBERVALUE('Interactive EAPG Calculator'!$F248),_xlfn.NUMBERVALUE('EAPG Table'!$B$7:$B$666),0)))</f>
        <v/>
      </c>
      <c r="H248" s="204" t="str">
        <f t="array" ref="H248">IF($F248="","",IF("EAPG"&lt;&gt;C248,0,INDEX('EAPG Table'!$I$7:$I$666,MATCH(_xlfn.NUMBERVALUE($F248),_xlfn.NUMBERVALUE('EAPG Table'!$B$7:$B$666),0))))</f>
        <v/>
      </c>
      <c r="I248" s="172" t="str">
        <f>IF($F248="", "", INDEX('EAPG Table'!$D:$D, MATCH(1*$F248, 'EAPG Table'!$B:$B, 0)))</f>
        <v/>
      </c>
      <c r="J248" s="148"/>
      <c r="K248" s="205" t="str">
        <f>IF(""=$F248,"",TRIM(INDEX('EAPG Table'!$F:$F,MATCH(1*$F248,'EAPG Table'!$B:$B,0))))</f>
        <v/>
      </c>
      <c r="L248" s="200"/>
      <c r="M248" s="172" t="str">
        <f t="shared" si="39"/>
        <v/>
      </c>
      <c r="N248" s="172" t="str">
        <f t="shared" si="33"/>
        <v/>
      </c>
      <c r="O248" s="207" t="str">
        <f t="shared" si="40"/>
        <v/>
      </c>
      <c r="P248" s="207" t="str">
        <f>IF(""=$F248,"",IF("00450"=$F248,0&lt;COUNTIFS($H:$H,"&gt;="&amp;$H248,$D:$D,$D248,$F:$F,$F248,$C:$C,"EAPG")-COUNTIFS($H248:$H$520,$H248,$D248:$D$520,$D248,$F248:$F$520,$F248,$C248:$C$520,"EAPG"),FALSE))</f>
        <v/>
      </c>
      <c r="Q248" s="207" t="str">
        <f t="shared" si="34"/>
        <v/>
      </c>
      <c r="R248" s="208" t="str">
        <f t="shared" si="41"/>
        <v/>
      </c>
      <c r="S248" s="172"/>
      <c r="T248" s="215" t="str">
        <f t="shared" si="35"/>
        <v/>
      </c>
      <c r="U248" s="216" t="str">
        <f>IF($F248="","",MAX(0.25,IF(AND("2"=$I248,1&lt;COUNTIF($I:$I,2)),0.5^(COUNTIFS($I:$I,"2",$D:$D,$D248,$H:$H,"&gt;="&amp;$H248)-COUNTIFS($I248:$I$520,"2",$D248:$D$520,$D248,$H248:$H$520,$H248)),1)))</f>
        <v/>
      </c>
      <c r="V248" s="216" t="str">
        <f>IF($F248="","",MAX(0.25,IF(AND("Yes"=$N248,1&lt;COUNTIFS($N:$N,"Yes",$D:$D,$D248,$F:$F,$F248,$C:$C,"EAPG")),0.5^(COUNTIFS($N:$N,"Yes",$H:$H,"&gt;="&amp;$H248,$D:$D,$D248,$F:$F,$F248,$C:$C,"EAPG")-COUNTIFS($N248:$N$520,"Yes",$H248:$H$520,$H248,$D248:$D$520,$D248,$F248:$F$520,$F248,$C248:$C$520,"EAPG")),1)))</f>
        <v/>
      </c>
      <c r="W248" s="210" t="str">
        <f t="shared" si="36"/>
        <v/>
      </c>
      <c r="X248" s="172"/>
      <c r="Y248" s="211" t="str">
        <f t="shared" si="37"/>
        <v/>
      </c>
      <c r="Z248" s="212" t="str">
        <f t="shared" si="42"/>
        <v/>
      </c>
      <c r="AA248" s="213" t="str">
        <f t="shared" si="38"/>
        <v/>
      </c>
    </row>
    <row r="249" spans="2:27" ht="15" x14ac:dyDescent="0.25">
      <c r="B249" s="200">
        <f t="shared" si="43"/>
        <v>229</v>
      </c>
      <c r="C249" s="148"/>
      <c r="D249" s="232"/>
      <c r="E249" s="202"/>
      <c r="F249" s="203"/>
      <c r="G249" s="202" t="str">
        <f t="array" ref="G249">IF($F249="","",INDEX('EAPG Table'!$C$7:$C$666,MATCH(_xlfn.NUMBERVALUE('Interactive EAPG Calculator'!$F249),_xlfn.NUMBERVALUE('EAPG Table'!$B$7:$B$666),0)))</f>
        <v/>
      </c>
      <c r="H249" s="204" t="str">
        <f t="array" ref="H249">IF($F249="","",IF("EAPG"&lt;&gt;C249,0,INDEX('EAPG Table'!$I$7:$I$666,MATCH(_xlfn.NUMBERVALUE($F249),_xlfn.NUMBERVALUE('EAPG Table'!$B$7:$B$666),0))))</f>
        <v/>
      </c>
      <c r="I249" s="172" t="str">
        <f>IF($F249="", "", INDEX('EAPG Table'!$D:$D, MATCH(1*$F249, 'EAPG Table'!$B:$B, 0)))</f>
        <v/>
      </c>
      <c r="J249" s="148"/>
      <c r="K249" s="205" t="str">
        <f>IF(""=$F249,"",TRIM(INDEX('EAPG Table'!$F:$F,MATCH(1*$F249,'EAPG Table'!$B:$B,0))))</f>
        <v/>
      </c>
      <c r="L249" s="200"/>
      <c r="M249" s="172" t="str">
        <f t="shared" si="39"/>
        <v/>
      </c>
      <c r="N249" s="172" t="str">
        <f t="shared" si="33"/>
        <v/>
      </c>
      <c r="O249" s="207" t="str">
        <f t="shared" si="40"/>
        <v/>
      </c>
      <c r="P249" s="207" t="str">
        <f>IF(""=$F249,"",IF("00450"=$F249,0&lt;COUNTIFS($H:$H,"&gt;="&amp;$H249,$D:$D,$D249,$F:$F,$F249,$C:$C,"EAPG")-COUNTIFS($H249:$H$520,$H249,$D249:$D$520,$D249,$F249:$F$520,$F249,$C249:$C$520,"EAPG"),FALSE))</f>
        <v/>
      </c>
      <c r="Q249" s="207" t="str">
        <f t="shared" si="34"/>
        <v/>
      </c>
      <c r="R249" s="208" t="str">
        <f t="shared" si="41"/>
        <v/>
      </c>
      <c r="S249" s="172"/>
      <c r="T249" s="215" t="str">
        <f t="shared" si="35"/>
        <v/>
      </c>
      <c r="U249" s="216" t="str">
        <f>IF($F249="","",MAX(0.25,IF(AND("2"=$I249,1&lt;COUNTIF($I:$I,2)),0.5^(COUNTIFS($I:$I,"2",$D:$D,$D249,$H:$H,"&gt;="&amp;$H249)-COUNTIFS($I249:$I$520,"2",$D249:$D$520,$D249,$H249:$H$520,$H249)),1)))</f>
        <v/>
      </c>
      <c r="V249" s="216" t="str">
        <f>IF($F249="","",MAX(0.25,IF(AND("Yes"=$N249,1&lt;COUNTIFS($N:$N,"Yes",$D:$D,$D249,$F:$F,$F249,$C:$C,"EAPG")),0.5^(COUNTIFS($N:$N,"Yes",$H:$H,"&gt;="&amp;$H249,$D:$D,$D249,$F:$F,$F249,$C:$C,"EAPG")-COUNTIFS($N249:$N$520,"Yes",$H249:$H$520,$H249,$D249:$D$520,$D249,$F249:$F$520,$F249,$C249:$C$520,"EAPG")),1)))</f>
        <v/>
      </c>
      <c r="W249" s="210" t="str">
        <f t="shared" si="36"/>
        <v/>
      </c>
      <c r="X249" s="172"/>
      <c r="Y249" s="211" t="str">
        <f t="shared" si="37"/>
        <v/>
      </c>
      <c r="Z249" s="212" t="str">
        <f t="shared" si="42"/>
        <v/>
      </c>
      <c r="AA249" s="213" t="str">
        <f t="shared" si="38"/>
        <v/>
      </c>
    </row>
    <row r="250" spans="2:27" ht="15" x14ac:dyDescent="0.25">
      <c r="B250" s="217">
        <f t="shared" si="43"/>
        <v>230</v>
      </c>
      <c r="C250" s="149"/>
      <c r="D250" s="233"/>
      <c r="E250" s="219"/>
      <c r="F250" s="220"/>
      <c r="G250" s="219" t="str">
        <f t="array" ref="G250">IF($F250="","",INDEX('EAPG Table'!$C$7:$C$666,MATCH(_xlfn.NUMBERVALUE('Interactive EAPG Calculator'!$F250),_xlfn.NUMBERVALUE('EAPG Table'!$B$7:$B$666),0)))</f>
        <v/>
      </c>
      <c r="H250" s="221" t="str">
        <f t="array" ref="H250">IF($F250="","",IF("EAPG"&lt;&gt;C250,0,INDEX('EAPG Table'!$I$7:$I$666,MATCH(_xlfn.NUMBERVALUE($F250),_xlfn.NUMBERVALUE('EAPG Table'!$B$7:$B$666),0))))</f>
        <v/>
      </c>
      <c r="I250" s="222" t="str">
        <f>IF($F250="", "", INDEX('EAPG Table'!$D:$D, MATCH(1*$F250, 'EAPG Table'!$B:$B, 0)))</f>
        <v/>
      </c>
      <c r="J250" s="149"/>
      <c r="K250" s="223" t="str">
        <f>IF(""=$F250,"",TRIM(INDEX('EAPG Table'!$F:$F,MATCH(1*$F250,'EAPG Table'!$B:$B,0))))</f>
        <v/>
      </c>
      <c r="L250" s="200"/>
      <c r="M250" s="222" t="str">
        <f t="shared" si="39"/>
        <v/>
      </c>
      <c r="N250" s="222" t="str">
        <f t="shared" si="33"/>
        <v/>
      </c>
      <c r="O250" s="224" t="str">
        <f t="shared" si="40"/>
        <v/>
      </c>
      <c r="P250" s="224" t="str">
        <f>IF(""=$F250,"",IF("00450"=$F250,0&lt;COUNTIFS($H:$H,"&gt;="&amp;$H250,$D:$D,$D250,$F:$F,$F250,$C:$C,"EAPG")-COUNTIFS($H250:$H$520,$H250,$D250:$D$520,$D250,$F250:$F$520,$F250,$C250:$C$520,"EAPG"),FALSE))</f>
        <v/>
      </c>
      <c r="Q250" s="224" t="str">
        <f t="shared" si="34"/>
        <v/>
      </c>
      <c r="R250" s="225" t="str">
        <f t="shared" si="41"/>
        <v/>
      </c>
      <c r="S250" s="172"/>
      <c r="T250" s="226" t="str">
        <f t="shared" si="35"/>
        <v/>
      </c>
      <c r="U250" s="227" t="str">
        <f>IF($F250="","",MAX(0.25,IF(AND("2"=$I250,1&lt;COUNTIF($I:$I,2)),0.5^(COUNTIFS($I:$I,"2",$D:$D,$D250,$H:$H,"&gt;="&amp;$H250)-COUNTIFS($I250:$I$520,"2",$D250:$D$520,$D250,$H250:$H$520,$H250)),1)))</f>
        <v/>
      </c>
      <c r="V250" s="227" t="str">
        <f>IF($F250="","",MAX(0.25,IF(AND("Yes"=$N250,1&lt;COUNTIFS($N:$N,"Yes",$D:$D,$D250,$F:$F,$F250,$C:$C,"EAPG")),0.5^(COUNTIFS($N:$N,"Yes",$H:$H,"&gt;="&amp;$H250,$D:$D,$D250,$F:$F,$F250,$C:$C,"EAPG")-COUNTIFS($N250:$N$520,"Yes",$H250:$H$520,$H250,$D250:$D$520,$D250,$F250:$F$520,$F250,$C250:$C$520,"EAPG")),1)))</f>
        <v/>
      </c>
      <c r="W250" s="228" t="str">
        <f t="shared" si="36"/>
        <v/>
      </c>
      <c r="X250" s="172"/>
      <c r="Y250" s="229" t="str">
        <f t="shared" si="37"/>
        <v/>
      </c>
      <c r="Z250" s="230" t="str">
        <f t="shared" si="42"/>
        <v/>
      </c>
      <c r="AA250" s="231" t="str">
        <f t="shared" si="38"/>
        <v/>
      </c>
    </row>
    <row r="251" spans="2:27" ht="15" x14ac:dyDescent="0.25">
      <c r="B251" s="200">
        <f t="shared" si="43"/>
        <v>231</v>
      </c>
      <c r="C251" s="148"/>
      <c r="D251" s="232"/>
      <c r="E251" s="202"/>
      <c r="F251" s="203"/>
      <c r="G251" s="202" t="str">
        <f t="array" ref="G251">IF($F251="","",INDEX('EAPG Table'!$C$7:$C$666,MATCH(_xlfn.NUMBERVALUE('Interactive EAPG Calculator'!$F251),_xlfn.NUMBERVALUE('EAPG Table'!$B$7:$B$666),0)))</f>
        <v/>
      </c>
      <c r="H251" s="204" t="str">
        <f t="array" ref="H251">IF($F251="","",IF("EAPG"&lt;&gt;C251,0,INDEX('EAPG Table'!$I$7:$I$666,MATCH(_xlfn.NUMBERVALUE($F251),_xlfn.NUMBERVALUE('EAPG Table'!$B$7:$B$666),0))))</f>
        <v/>
      </c>
      <c r="I251" s="172" t="str">
        <f>IF($F251="", "", INDEX('EAPG Table'!$D:$D, MATCH(1*$F251, 'EAPG Table'!$B:$B, 0)))</f>
        <v/>
      </c>
      <c r="J251" s="148"/>
      <c r="K251" s="205" t="str">
        <f>IF(""=$F251,"",TRIM(INDEX('EAPG Table'!$F:$F,MATCH(1*$F251,'EAPG Table'!$B:$B,0))))</f>
        <v/>
      </c>
      <c r="L251" s="200"/>
      <c r="M251" s="172" t="str">
        <f t="shared" si="39"/>
        <v/>
      </c>
      <c r="N251" s="172" t="str">
        <f t="shared" si="33"/>
        <v/>
      </c>
      <c r="O251" s="207" t="str">
        <f t="shared" si="40"/>
        <v/>
      </c>
      <c r="P251" s="207" t="str">
        <f>IF(""=$F251,"",IF("00450"=$F251,0&lt;COUNTIFS($H:$H,"&gt;="&amp;$H251,$D:$D,$D251,$F:$F,$F251,$C:$C,"EAPG")-COUNTIFS($H251:$H$520,$H251,$D251:$D$520,$D251,$F251:$F$520,$F251,$C251:$C$520,"EAPG"),FALSE))</f>
        <v/>
      </c>
      <c r="Q251" s="207" t="str">
        <f t="shared" si="34"/>
        <v/>
      </c>
      <c r="R251" s="208" t="str">
        <f t="shared" si="41"/>
        <v/>
      </c>
      <c r="S251" s="172"/>
      <c r="T251" s="215" t="str">
        <f t="shared" si="35"/>
        <v/>
      </c>
      <c r="U251" s="216" t="str">
        <f>IF($F251="","",MAX(0.25,IF(AND("2"=$I251,1&lt;COUNTIF($I:$I,2)),0.5^(COUNTIFS($I:$I,"2",$D:$D,$D251,$H:$H,"&gt;="&amp;$H251)-COUNTIFS($I251:$I$520,"2",$D251:$D$520,$D251,$H251:$H$520,$H251)),1)))</f>
        <v/>
      </c>
      <c r="V251" s="216" t="str">
        <f>IF($F251="","",MAX(0.25,IF(AND("Yes"=$N251,1&lt;COUNTIFS($N:$N,"Yes",$D:$D,$D251,$F:$F,$F251,$C:$C,"EAPG")),0.5^(COUNTIFS($N:$N,"Yes",$H:$H,"&gt;="&amp;$H251,$D:$D,$D251,$F:$F,$F251,$C:$C,"EAPG")-COUNTIFS($N251:$N$520,"Yes",$H251:$H$520,$H251,$D251:$D$520,$D251,$F251:$F$520,$F251,$C251:$C$520,"EAPG")),1)))</f>
        <v/>
      </c>
      <c r="W251" s="210" t="str">
        <f t="shared" si="36"/>
        <v/>
      </c>
      <c r="X251" s="172"/>
      <c r="Y251" s="211" t="str">
        <f t="shared" si="37"/>
        <v/>
      </c>
      <c r="Z251" s="212" t="str">
        <f t="shared" si="42"/>
        <v/>
      </c>
      <c r="AA251" s="213" t="str">
        <f t="shared" si="38"/>
        <v/>
      </c>
    </row>
    <row r="252" spans="2:27" ht="15" x14ac:dyDescent="0.25">
      <c r="B252" s="200">
        <f t="shared" si="43"/>
        <v>232</v>
      </c>
      <c r="C252" s="148"/>
      <c r="D252" s="232"/>
      <c r="E252" s="202"/>
      <c r="F252" s="203"/>
      <c r="G252" s="202" t="str">
        <f t="array" ref="G252">IF($F252="","",INDEX('EAPG Table'!$C$7:$C$666,MATCH(_xlfn.NUMBERVALUE('Interactive EAPG Calculator'!$F252),_xlfn.NUMBERVALUE('EAPG Table'!$B$7:$B$666),0)))</f>
        <v/>
      </c>
      <c r="H252" s="204" t="str">
        <f t="array" ref="H252">IF($F252="","",IF("EAPG"&lt;&gt;C252,0,INDEX('EAPG Table'!$I$7:$I$666,MATCH(_xlfn.NUMBERVALUE($F252),_xlfn.NUMBERVALUE('EAPG Table'!$B$7:$B$666),0))))</f>
        <v/>
      </c>
      <c r="I252" s="172" t="str">
        <f>IF($F252="", "", INDEX('EAPG Table'!$D:$D, MATCH(1*$F252, 'EAPG Table'!$B:$B, 0)))</f>
        <v/>
      </c>
      <c r="J252" s="148"/>
      <c r="K252" s="205" t="str">
        <f>IF(""=$F252,"",TRIM(INDEX('EAPG Table'!$F:$F,MATCH(1*$F252,'EAPG Table'!$B:$B,0))))</f>
        <v/>
      </c>
      <c r="L252" s="200"/>
      <c r="M252" s="172" t="str">
        <f t="shared" si="39"/>
        <v/>
      </c>
      <c r="N252" s="172" t="str">
        <f t="shared" si="33"/>
        <v/>
      </c>
      <c r="O252" s="207" t="str">
        <f t="shared" si="40"/>
        <v/>
      </c>
      <c r="P252" s="207" t="str">
        <f>IF(""=$F252,"",IF("00450"=$F252,0&lt;COUNTIFS($H:$H,"&gt;="&amp;$H252,$D:$D,$D252,$F:$F,$F252,$C:$C,"EAPG")-COUNTIFS($H252:$H$520,$H252,$D252:$D$520,$D252,$F252:$F$520,$F252,$C252:$C$520,"EAPG"),FALSE))</f>
        <v/>
      </c>
      <c r="Q252" s="207" t="str">
        <f t="shared" si="34"/>
        <v/>
      </c>
      <c r="R252" s="208" t="str">
        <f t="shared" si="41"/>
        <v/>
      </c>
      <c r="S252" s="172"/>
      <c r="T252" s="215" t="str">
        <f t="shared" si="35"/>
        <v/>
      </c>
      <c r="U252" s="216" t="str">
        <f>IF($F252="","",MAX(0.25,IF(AND("2"=$I252,1&lt;COUNTIF($I:$I,2)),0.5^(COUNTIFS($I:$I,"2",$D:$D,$D252,$H:$H,"&gt;="&amp;$H252)-COUNTIFS($I252:$I$520,"2",$D252:$D$520,$D252,$H252:$H$520,$H252)),1)))</f>
        <v/>
      </c>
      <c r="V252" s="216" t="str">
        <f>IF($F252="","",MAX(0.25,IF(AND("Yes"=$N252,1&lt;COUNTIFS($N:$N,"Yes",$D:$D,$D252,$F:$F,$F252,$C:$C,"EAPG")),0.5^(COUNTIFS($N:$N,"Yes",$H:$H,"&gt;="&amp;$H252,$D:$D,$D252,$F:$F,$F252,$C:$C,"EAPG")-COUNTIFS($N252:$N$520,"Yes",$H252:$H$520,$H252,$D252:$D$520,$D252,$F252:$F$520,$F252,$C252:$C$520,"EAPG")),1)))</f>
        <v/>
      </c>
      <c r="W252" s="210" t="str">
        <f t="shared" si="36"/>
        <v/>
      </c>
      <c r="X252" s="172"/>
      <c r="Y252" s="211" t="str">
        <f t="shared" si="37"/>
        <v/>
      </c>
      <c r="Z252" s="212" t="str">
        <f t="shared" si="42"/>
        <v/>
      </c>
      <c r="AA252" s="213" t="str">
        <f t="shared" si="38"/>
        <v/>
      </c>
    </row>
    <row r="253" spans="2:27" ht="15" x14ac:dyDescent="0.25">
      <c r="B253" s="200">
        <f t="shared" si="43"/>
        <v>233</v>
      </c>
      <c r="C253" s="148"/>
      <c r="D253" s="232"/>
      <c r="E253" s="202"/>
      <c r="F253" s="203"/>
      <c r="G253" s="202" t="str">
        <f t="array" ref="G253">IF($F253="","",INDEX('EAPG Table'!$C$7:$C$666,MATCH(_xlfn.NUMBERVALUE('Interactive EAPG Calculator'!$F253),_xlfn.NUMBERVALUE('EAPG Table'!$B$7:$B$666),0)))</f>
        <v/>
      </c>
      <c r="H253" s="204" t="str">
        <f t="array" ref="H253">IF($F253="","",IF("EAPG"&lt;&gt;C253,0,INDEX('EAPG Table'!$I$7:$I$666,MATCH(_xlfn.NUMBERVALUE($F253),_xlfn.NUMBERVALUE('EAPG Table'!$B$7:$B$666),0))))</f>
        <v/>
      </c>
      <c r="I253" s="172" t="str">
        <f>IF($F253="", "", INDEX('EAPG Table'!$D:$D, MATCH(1*$F253, 'EAPG Table'!$B:$B, 0)))</f>
        <v/>
      </c>
      <c r="J253" s="148"/>
      <c r="K253" s="205" t="str">
        <f>IF(""=$F253,"",TRIM(INDEX('EAPG Table'!$F:$F,MATCH(1*$F253,'EAPG Table'!$B:$B,0))))</f>
        <v/>
      </c>
      <c r="L253" s="200"/>
      <c r="M253" s="172" t="str">
        <f t="shared" si="39"/>
        <v/>
      </c>
      <c r="N253" s="172" t="str">
        <f t="shared" si="33"/>
        <v/>
      </c>
      <c r="O253" s="207" t="str">
        <f t="shared" si="40"/>
        <v/>
      </c>
      <c r="P253" s="207" t="str">
        <f>IF(""=$F253,"",IF("00450"=$F253,0&lt;COUNTIFS($H:$H,"&gt;="&amp;$H253,$D:$D,$D253,$F:$F,$F253,$C:$C,"EAPG")-COUNTIFS($H253:$H$520,$H253,$D253:$D$520,$D253,$F253:$F$520,$F253,$C253:$C$520,"EAPG"),FALSE))</f>
        <v/>
      </c>
      <c r="Q253" s="207" t="str">
        <f t="shared" si="34"/>
        <v/>
      </c>
      <c r="R253" s="208" t="str">
        <f t="shared" si="41"/>
        <v/>
      </c>
      <c r="S253" s="172"/>
      <c r="T253" s="215" t="str">
        <f t="shared" si="35"/>
        <v/>
      </c>
      <c r="U253" s="216" t="str">
        <f>IF($F253="","",MAX(0.25,IF(AND("2"=$I253,1&lt;COUNTIF($I:$I,2)),0.5^(COUNTIFS($I:$I,"2",$D:$D,$D253,$H:$H,"&gt;="&amp;$H253)-COUNTIFS($I253:$I$520,"2",$D253:$D$520,$D253,$H253:$H$520,$H253)),1)))</f>
        <v/>
      </c>
      <c r="V253" s="216" t="str">
        <f>IF($F253="","",MAX(0.25,IF(AND("Yes"=$N253,1&lt;COUNTIFS($N:$N,"Yes",$D:$D,$D253,$F:$F,$F253,$C:$C,"EAPG")),0.5^(COUNTIFS($N:$N,"Yes",$H:$H,"&gt;="&amp;$H253,$D:$D,$D253,$F:$F,$F253,$C:$C,"EAPG")-COUNTIFS($N253:$N$520,"Yes",$H253:$H$520,$H253,$D253:$D$520,$D253,$F253:$F$520,$F253,$C253:$C$520,"EAPG")),1)))</f>
        <v/>
      </c>
      <c r="W253" s="210" t="str">
        <f t="shared" si="36"/>
        <v/>
      </c>
      <c r="X253" s="172"/>
      <c r="Y253" s="211" t="str">
        <f t="shared" si="37"/>
        <v/>
      </c>
      <c r="Z253" s="212" t="str">
        <f t="shared" si="42"/>
        <v/>
      </c>
      <c r="AA253" s="213" t="str">
        <f t="shared" si="38"/>
        <v/>
      </c>
    </row>
    <row r="254" spans="2:27" ht="15" x14ac:dyDescent="0.25">
      <c r="B254" s="200">
        <f t="shared" si="43"/>
        <v>234</v>
      </c>
      <c r="C254" s="148"/>
      <c r="D254" s="232"/>
      <c r="E254" s="202"/>
      <c r="F254" s="203"/>
      <c r="G254" s="202" t="str">
        <f t="array" ref="G254">IF($F254="","",INDEX('EAPG Table'!$C$7:$C$666,MATCH(_xlfn.NUMBERVALUE('Interactive EAPG Calculator'!$F254),_xlfn.NUMBERVALUE('EAPG Table'!$B$7:$B$666),0)))</f>
        <v/>
      </c>
      <c r="H254" s="204" t="str">
        <f t="array" ref="H254">IF($F254="","",IF("EAPG"&lt;&gt;C254,0,INDEX('EAPG Table'!$I$7:$I$666,MATCH(_xlfn.NUMBERVALUE($F254),_xlfn.NUMBERVALUE('EAPG Table'!$B$7:$B$666),0))))</f>
        <v/>
      </c>
      <c r="I254" s="172" t="str">
        <f>IF($F254="", "", INDEX('EAPG Table'!$D:$D, MATCH(1*$F254, 'EAPG Table'!$B:$B, 0)))</f>
        <v/>
      </c>
      <c r="J254" s="148"/>
      <c r="K254" s="205" t="str">
        <f>IF(""=$F254,"",TRIM(INDEX('EAPG Table'!$F:$F,MATCH(1*$F254,'EAPG Table'!$B:$B,0))))</f>
        <v/>
      </c>
      <c r="L254" s="200"/>
      <c r="M254" s="172" t="str">
        <f t="shared" si="39"/>
        <v/>
      </c>
      <c r="N254" s="172" t="str">
        <f t="shared" si="33"/>
        <v/>
      </c>
      <c r="O254" s="207" t="str">
        <f t="shared" si="40"/>
        <v/>
      </c>
      <c r="P254" s="207" t="str">
        <f>IF(""=$F254,"",IF("00450"=$F254,0&lt;COUNTIFS($H:$H,"&gt;="&amp;$H254,$D:$D,$D254,$F:$F,$F254,$C:$C,"EAPG")-COUNTIFS($H254:$H$520,$H254,$D254:$D$520,$D254,$F254:$F$520,$F254,$C254:$C$520,"EAPG"),FALSE))</f>
        <v/>
      </c>
      <c r="Q254" s="207" t="str">
        <f t="shared" si="34"/>
        <v/>
      </c>
      <c r="R254" s="208" t="str">
        <f t="shared" si="41"/>
        <v/>
      </c>
      <c r="S254" s="172"/>
      <c r="T254" s="215" t="str">
        <f t="shared" si="35"/>
        <v/>
      </c>
      <c r="U254" s="216" t="str">
        <f>IF($F254="","",MAX(0.25,IF(AND("2"=$I254,1&lt;COUNTIF($I:$I,2)),0.5^(COUNTIFS($I:$I,"2",$D:$D,$D254,$H:$H,"&gt;="&amp;$H254)-COUNTIFS($I254:$I$520,"2",$D254:$D$520,$D254,$H254:$H$520,$H254)),1)))</f>
        <v/>
      </c>
      <c r="V254" s="216" t="str">
        <f>IF($F254="","",MAX(0.25,IF(AND("Yes"=$N254,1&lt;COUNTIFS($N:$N,"Yes",$D:$D,$D254,$F:$F,$F254,$C:$C,"EAPG")),0.5^(COUNTIFS($N:$N,"Yes",$H:$H,"&gt;="&amp;$H254,$D:$D,$D254,$F:$F,$F254,$C:$C,"EAPG")-COUNTIFS($N254:$N$520,"Yes",$H254:$H$520,$H254,$D254:$D$520,$D254,$F254:$F$520,$F254,$C254:$C$520,"EAPG")),1)))</f>
        <v/>
      </c>
      <c r="W254" s="210" t="str">
        <f t="shared" si="36"/>
        <v/>
      </c>
      <c r="X254" s="172"/>
      <c r="Y254" s="211" t="str">
        <f t="shared" si="37"/>
        <v/>
      </c>
      <c r="Z254" s="212" t="str">
        <f t="shared" si="42"/>
        <v/>
      </c>
      <c r="AA254" s="213" t="str">
        <f t="shared" si="38"/>
        <v/>
      </c>
    </row>
    <row r="255" spans="2:27" ht="15" x14ac:dyDescent="0.25">
      <c r="B255" s="217">
        <f t="shared" si="43"/>
        <v>235</v>
      </c>
      <c r="C255" s="149"/>
      <c r="D255" s="233"/>
      <c r="E255" s="219"/>
      <c r="F255" s="220"/>
      <c r="G255" s="219" t="str">
        <f t="array" ref="G255">IF($F255="","",INDEX('EAPG Table'!$C$7:$C$666,MATCH(_xlfn.NUMBERVALUE('Interactive EAPG Calculator'!$F255),_xlfn.NUMBERVALUE('EAPG Table'!$B$7:$B$666),0)))</f>
        <v/>
      </c>
      <c r="H255" s="221" t="str">
        <f t="array" ref="H255">IF($F255="","",IF("EAPG"&lt;&gt;C255,0,INDEX('EAPG Table'!$I$7:$I$666,MATCH(_xlfn.NUMBERVALUE($F255),_xlfn.NUMBERVALUE('EAPG Table'!$B$7:$B$666),0))))</f>
        <v/>
      </c>
      <c r="I255" s="222" t="str">
        <f>IF($F255="", "", INDEX('EAPG Table'!$D:$D, MATCH(1*$F255, 'EAPG Table'!$B:$B, 0)))</f>
        <v/>
      </c>
      <c r="J255" s="149"/>
      <c r="K255" s="223" t="str">
        <f>IF(""=$F255,"",TRIM(INDEX('EAPG Table'!$F:$F,MATCH(1*$F255,'EAPG Table'!$B:$B,0))))</f>
        <v/>
      </c>
      <c r="L255" s="200"/>
      <c r="M255" s="222" t="str">
        <f t="shared" si="39"/>
        <v/>
      </c>
      <c r="N255" s="222" t="str">
        <f t="shared" si="33"/>
        <v/>
      </c>
      <c r="O255" s="224" t="str">
        <f t="shared" si="40"/>
        <v/>
      </c>
      <c r="P255" s="224" t="str">
        <f>IF(""=$F255,"",IF("00450"=$F255,0&lt;COUNTIFS($H:$H,"&gt;="&amp;$H255,$D:$D,$D255,$F:$F,$F255,$C:$C,"EAPG")-COUNTIFS($H255:$H$520,$H255,$D255:$D$520,$D255,$F255:$F$520,$F255,$C255:$C$520,"EAPG"),FALSE))</f>
        <v/>
      </c>
      <c r="Q255" s="224" t="str">
        <f t="shared" si="34"/>
        <v/>
      </c>
      <c r="R255" s="225" t="str">
        <f t="shared" si="41"/>
        <v/>
      </c>
      <c r="S255" s="172"/>
      <c r="T255" s="226" t="str">
        <f t="shared" si="35"/>
        <v/>
      </c>
      <c r="U255" s="227" t="str">
        <f>IF($F255="","",MAX(0.25,IF(AND("2"=$I255,1&lt;COUNTIF($I:$I,2)),0.5^(COUNTIFS($I:$I,"2",$D:$D,$D255,$H:$H,"&gt;="&amp;$H255)-COUNTIFS($I255:$I$520,"2",$D255:$D$520,$D255,$H255:$H$520,$H255)),1)))</f>
        <v/>
      </c>
      <c r="V255" s="227" t="str">
        <f>IF($F255="","",MAX(0.25,IF(AND("Yes"=$N255,1&lt;COUNTIFS($N:$N,"Yes",$D:$D,$D255,$F:$F,$F255,$C:$C,"EAPG")),0.5^(COUNTIFS($N:$N,"Yes",$H:$H,"&gt;="&amp;$H255,$D:$D,$D255,$F:$F,$F255,$C:$C,"EAPG")-COUNTIFS($N255:$N$520,"Yes",$H255:$H$520,$H255,$D255:$D$520,$D255,$F255:$F$520,$F255,$C255:$C$520,"EAPG")),1)))</f>
        <v/>
      </c>
      <c r="W255" s="228" t="str">
        <f t="shared" si="36"/>
        <v/>
      </c>
      <c r="X255" s="172"/>
      <c r="Y255" s="229" t="str">
        <f t="shared" si="37"/>
        <v/>
      </c>
      <c r="Z255" s="230" t="str">
        <f t="shared" si="42"/>
        <v/>
      </c>
      <c r="AA255" s="231" t="str">
        <f t="shared" si="38"/>
        <v/>
      </c>
    </row>
    <row r="256" spans="2:27" ht="15" x14ac:dyDescent="0.25">
      <c r="B256" s="200">
        <f t="shared" si="43"/>
        <v>236</v>
      </c>
      <c r="C256" s="148"/>
      <c r="D256" s="232"/>
      <c r="E256" s="202"/>
      <c r="F256" s="203"/>
      <c r="G256" s="202" t="str">
        <f t="array" ref="G256">IF($F256="","",INDEX('EAPG Table'!$C$7:$C$666,MATCH(_xlfn.NUMBERVALUE('Interactive EAPG Calculator'!$F256),_xlfn.NUMBERVALUE('EAPG Table'!$B$7:$B$666),0)))</f>
        <v/>
      </c>
      <c r="H256" s="204" t="str">
        <f t="array" ref="H256">IF($F256="","",IF("EAPG"&lt;&gt;C256,0,INDEX('EAPG Table'!$I$7:$I$666,MATCH(_xlfn.NUMBERVALUE($F256),_xlfn.NUMBERVALUE('EAPG Table'!$B$7:$B$666),0))))</f>
        <v/>
      </c>
      <c r="I256" s="172" t="str">
        <f>IF($F256="", "", INDEX('EAPG Table'!$D:$D, MATCH(1*$F256, 'EAPG Table'!$B:$B, 0)))</f>
        <v/>
      </c>
      <c r="J256" s="148"/>
      <c r="K256" s="205" t="str">
        <f>IF(""=$F256,"",TRIM(INDEX('EAPG Table'!$F:$F,MATCH(1*$F256,'EAPG Table'!$B:$B,0))))</f>
        <v/>
      </c>
      <c r="L256" s="200"/>
      <c r="M256" s="172" t="str">
        <f t="shared" si="39"/>
        <v/>
      </c>
      <c r="N256" s="172" t="str">
        <f t="shared" si="33"/>
        <v/>
      </c>
      <c r="O256" s="207" t="str">
        <f t="shared" si="40"/>
        <v/>
      </c>
      <c r="P256" s="207" t="str">
        <f>IF(""=$F256,"",IF("00450"=$F256,0&lt;COUNTIFS($H:$H,"&gt;="&amp;$H256,$D:$D,$D256,$F:$F,$F256,$C:$C,"EAPG")-COUNTIFS($H256:$H$520,$H256,$D256:$D$520,$D256,$F256:$F$520,$F256,$C256:$C$520,"EAPG"),FALSE))</f>
        <v/>
      </c>
      <c r="Q256" s="207" t="str">
        <f t="shared" si="34"/>
        <v/>
      </c>
      <c r="R256" s="208" t="str">
        <f t="shared" si="41"/>
        <v/>
      </c>
      <c r="S256" s="172"/>
      <c r="T256" s="215" t="str">
        <f t="shared" si="35"/>
        <v/>
      </c>
      <c r="U256" s="216" t="str">
        <f>IF($F256="","",MAX(0.25,IF(AND("2"=$I256,1&lt;COUNTIF($I:$I,2)),0.5^(COUNTIFS($I:$I,"2",$D:$D,$D256,$H:$H,"&gt;="&amp;$H256)-COUNTIFS($I256:$I$520,"2",$D256:$D$520,$D256,$H256:$H$520,$H256)),1)))</f>
        <v/>
      </c>
      <c r="V256" s="216" t="str">
        <f>IF($F256="","",MAX(0.25,IF(AND("Yes"=$N256,1&lt;COUNTIFS($N:$N,"Yes",$D:$D,$D256,$F:$F,$F256,$C:$C,"EAPG")),0.5^(COUNTIFS($N:$N,"Yes",$H:$H,"&gt;="&amp;$H256,$D:$D,$D256,$F:$F,$F256,$C:$C,"EAPG")-COUNTIFS($N256:$N$520,"Yes",$H256:$H$520,$H256,$D256:$D$520,$D256,$F256:$F$520,$F256,$C256:$C$520,"EAPG")),1)))</f>
        <v/>
      </c>
      <c r="W256" s="210" t="str">
        <f t="shared" si="36"/>
        <v/>
      </c>
      <c r="X256" s="172"/>
      <c r="Y256" s="211" t="str">
        <f t="shared" si="37"/>
        <v/>
      </c>
      <c r="Z256" s="212" t="str">
        <f t="shared" si="42"/>
        <v/>
      </c>
      <c r="AA256" s="213" t="str">
        <f t="shared" si="38"/>
        <v/>
      </c>
    </row>
    <row r="257" spans="2:27" ht="15" x14ac:dyDescent="0.25">
      <c r="B257" s="200">
        <f t="shared" si="43"/>
        <v>237</v>
      </c>
      <c r="C257" s="148"/>
      <c r="D257" s="232"/>
      <c r="E257" s="202"/>
      <c r="F257" s="203"/>
      <c r="G257" s="202" t="str">
        <f t="array" ref="G257">IF($F257="","",INDEX('EAPG Table'!$C$7:$C$666,MATCH(_xlfn.NUMBERVALUE('Interactive EAPG Calculator'!$F257),_xlfn.NUMBERVALUE('EAPG Table'!$B$7:$B$666),0)))</f>
        <v/>
      </c>
      <c r="H257" s="204" t="str">
        <f t="array" ref="H257">IF($F257="","",IF("EAPG"&lt;&gt;C257,0,INDEX('EAPG Table'!$I$7:$I$666,MATCH(_xlfn.NUMBERVALUE($F257),_xlfn.NUMBERVALUE('EAPG Table'!$B$7:$B$666),0))))</f>
        <v/>
      </c>
      <c r="I257" s="172" t="str">
        <f>IF($F257="", "", INDEX('EAPG Table'!$D:$D, MATCH(1*$F257, 'EAPG Table'!$B:$B, 0)))</f>
        <v/>
      </c>
      <c r="J257" s="148"/>
      <c r="K257" s="205" t="str">
        <f>IF(""=$F257,"",TRIM(INDEX('EAPG Table'!$F:$F,MATCH(1*$F257,'EAPG Table'!$B:$B,0))))</f>
        <v/>
      </c>
      <c r="L257" s="200"/>
      <c r="M257" s="172" t="str">
        <f t="shared" si="39"/>
        <v/>
      </c>
      <c r="N257" s="172" t="str">
        <f t="shared" si="33"/>
        <v/>
      </c>
      <c r="O257" s="207" t="str">
        <f t="shared" si="40"/>
        <v/>
      </c>
      <c r="P257" s="207" t="str">
        <f>IF(""=$F257,"",IF("00450"=$F257,0&lt;COUNTIFS($H:$H,"&gt;="&amp;$H257,$D:$D,$D257,$F:$F,$F257,$C:$C,"EAPG")-COUNTIFS($H257:$H$520,$H257,$D257:$D$520,$D257,$F257:$F$520,$F257,$C257:$C$520,"EAPG"),FALSE))</f>
        <v/>
      </c>
      <c r="Q257" s="207" t="str">
        <f t="shared" si="34"/>
        <v/>
      </c>
      <c r="R257" s="208" t="str">
        <f t="shared" si="41"/>
        <v/>
      </c>
      <c r="S257" s="172"/>
      <c r="T257" s="215" t="str">
        <f t="shared" si="35"/>
        <v/>
      </c>
      <c r="U257" s="216" t="str">
        <f>IF($F257="","",MAX(0.25,IF(AND("2"=$I257,1&lt;COUNTIF($I:$I,2)),0.5^(COUNTIFS($I:$I,"2",$D:$D,$D257,$H:$H,"&gt;="&amp;$H257)-COUNTIFS($I257:$I$520,"2",$D257:$D$520,$D257,$H257:$H$520,$H257)),1)))</f>
        <v/>
      </c>
      <c r="V257" s="216" t="str">
        <f>IF($F257="","",MAX(0.25,IF(AND("Yes"=$N257,1&lt;COUNTIFS($N:$N,"Yes",$D:$D,$D257,$F:$F,$F257,$C:$C,"EAPG")),0.5^(COUNTIFS($N:$N,"Yes",$H:$H,"&gt;="&amp;$H257,$D:$D,$D257,$F:$F,$F257,$C:$C,"EAPG")-COUNTIFS($N257:$N$520,"Yes",$H257:$H$520,$H257,$D257:$D$520,$D257,$F257:$F$520,$F257,$C257:$C$520,"EAPG")),1)))</f>
        <v/>
      </c>
      <c r="W257" s="210" t="str">
        <f t="shared" si="36"/>
        <v/>
      </c>
      <c r="X257" s="172"/>
      <c r="Y257" s="211" t="str">
        <f t="shared" si="37"/>
        <v/>
      </c>
      <c r="Z257" s="212" t="str">
        <f t="shared" si="42"/>
        <v/>
      </c>
      <c r="AA257" s="213" t="str">
        <f t="shared" si="38"/>
        <v/>
      </c>
    </row>
    <row r="258" spans="2:27" ht="15" x14ac:dyDescent="0.25">
      <c r="B258" s="200">
        <f t="shared" si="43"/>
        <v>238</v>
      </c>
      <c r="C258" s="148"/>
      <c r="D258" s="232"/>
      <c r="E258" s="202"/>
      <c r="F258" s="203"/>
      <c r="G258" s="202" t="str">
        <f t="array" ref="G258">IF($F258="","",INDEX('EAPG Table'!$C$7:$C$666,MATCH(_xlfn.NUMBERVALUE('Interactive EAPG Calculator'!$F258),_xlfn.NUMBERVALUE('EAPG Table'!$B$7:$B$666),0)))</f>
        <v/>
      </c>
      <c r="H258" s="204" t="str">
        <f t="array" ref="H258">IF($F258="","",IF("EAPG"&lt;&gt;C258,0,INDEX('EAPG Table'!$I$7:$I$666,MATCH(_xlfn.NUMBERVALUE($F258),_xlfn.NUMBERVALUE('EAPG Table'!$B$7:$B$666),0))))</f>
        <v/>
      </c>
      <c r="I258" s="172" t="str">
        <f>IF($F258="", "", INDEX('EAPG Table'!$D:$D, MATCH(1*$F258, 'EAPG Table'!$B:$B, 0)))</f>
        <v/>
      </c>
      <c r="J258" s="148"/>
      <c r="K258" s="205" t="str">
        <f>IF(""=$F258,"",TRIM(INDEX('EAPG Table'!$F:$F,MATCH(1*$F258,'EAPG Table'!$B:$B,0))))</f>
        <v/>
      </c>
      <c r="L258" s="200"/>
      <c r="M258" s="172" t="str">
        <f t="shared" si="39"/>
        <v/>
      </c>
      <c r="N258" s="172" t="str">
        <f t="shared" si="33"/>
        <v/>
      </c>
      <c r="O258" s="207" t="str">
        <f t="shared" si="40"/>
        <v/>
      </c>
      <c r="P258" s="207" t="str">
        <f>IF(""=$F258,"",IF("00450"=$F258,0&lt;COUNTIFS($H:$H,"&gt;="&amp;$H258,$D:$D,$D258,$F:$F,$F258,$C:$C,"EAPG")-COUNTIFS($H258:$H$520,$H258,$D258:$D$520,$D258,$F258:$F$520,$F258,$C258:$C$520,"EAPG"),FALSE))</f>
        <v/>
      </c>
      <c r="Q258" s="207" t="str">
        <f t="shared" si="34"/>
        <v/>
      </c>
      <c r="R258" s="208" t="str">
        <f t="shared" si="41"/>
        <v/>
      </c>
      <c r="S258" s="172"/>
      <c r="T258" s="215" t="str">
        <f t="shared" si="35"/>
        <v/>
      </c>
      <c r="U258" s="216" t="str">
        <f>IF($F258="","",MAX(0.25,IF(AND("2"=$I258,1&lt;COUNTIF($I:$I,2)),0.5^(COUNTIFS($I:$I,"2",$D:$D,$D258,$H:$H,"&gt;="&amp;$H258)-COUNTIFS($I258:$I$520,"2",$D258:$D$520,$D258,$H258:$H$520,$H258)),1)))</f>
        <v/>
      </c>
      <c r="V258" s="216" t="str">
        <f>IF($F258="","",MAX(0.25,IF(AND("Yes"=$N258,1&lt;COUNTIFS($N:$N,"Yes",$D:$D,$D258,$F:$F,$F258,$C:$C,"EAPG")),0.5^(COUNTIFS($N:$N,"Yes",$H:$H,"&gt;="&amp;$H258,$D:$D,$D258,$F:$F,$F258,$C:$C,"EAPG")-COUNTIFS($N258:$N$520,"Yes",$H258:$H$520,$H258,$D258:$D$520,$D258,$F258:$F$520,$F258,$C258:$C$520,"EAPG")),1)))</f>
        <v/>
      </c>
      <c r="W258" s="210" t="str">
        <f t="shared" si="36"/>
        <v/>
      </c>
      <c r="X258" s="172"/>
      <c r="Y258" s="211" t="str">
        <f t="shared" si="37"/>
        <v/>
      </c>
      <c r="Z258" s="212" t="str">
        <f t="shared" si="42"/>
        <v/>
      </c>
      <c r="AA258" s="213" t="str">
        <f t="shared" si="38"/>
        <v/>
      </c>
    </row>
    <row r="259" spans="2:27" ht="15" x14ac:dyDescent="0.25">
      <c r="B259" s="200">
        <f t="shared" si="43"/>
        <v>239</v>
      </c>
      <c r="C259" s="148"/>
      <c r="D259" s="232"/>
      <c r="E259" s="202"/>
      <c r="F259" s="203"/>
      <c r="G259" s="202" t="str">
        <f t="array" ref="G259">IF($F259="","",INDEX('EAPG Table'!$C$7:$C$666,MATCH(_xlfn.NUMBERVALUE('Interactive EAPG Calculator'!$F259),_xlfn.NUMBERVALUE('EAPG Table'!$B$7:$B$666),0)))</f>
        <v/>
      </c>
      <c r="H259" s="204" t="str">
        <f t="array" ref="H259">IF($F259="","",IF("EAPG"&lt;&gt;C259,0,INDEX('EAPG Table'!$I$7:$I$666,MATCH(_xlfn.NUMBERVALUE($F259),_xlfn.NUMBERVALUE('EAPG Table'!$B$7:$B$666),0))))</f>
        <v/>
      </c>
      <c r="I259" s="172" t="str">
        <f>IF($F259="", "", INDEX('EAPG Table'!$D:$D, MATCH(1*$F259, 'EAPG Table'!$B:$B, 0)))</f>
        <v/>
      </c>
      <c r="J259" s="148"/>
      <c r="K259" s="205" t="str">
        <f>IF(""=$F259,"",TRIM(INDEX('EAPG Table'!$F:$F,MATCH(1*$F259,'EAPG Table'!$B:$B,0))))</f>
        <v/>
      </c>
      <c r="L259" s="200"/>
      <c r="M259" s="172" t="str">
        <f t="shared" si="39"/>
        <v/>
      </c>
      <c r="N259" s="172" t="str">
        <f t="shared" si="33"/>
        <v/>
      </c>
      <c r="O259" s="207" t="str">
        <f t="shared" si="40"/>
        <v/>
      </c>
      <c r="P259" s="207" t="str">
        <f>IF(""=$F259,"",IF("00450"=$F259,0&lt;COUNTIFS($H:$H,"&gt;="&amp;$H259,$D:$D,$D259,$F:$F,$F259,$C:$C,"EAPG")-COUNTIFS($H259:$H$520,$H259,$D259:$D$520,$D259,$F259:$F$520,$F259,$C259:$C$520,"EAPG"),FALSE))</f>
        <v/>
      </c>
      <c r="Q259" s="207" t="str">
        <f t="shared" si="34"/>
        <v/>
      </c>
      <c r="R259" s="208" t="str">
        <f t="shared" si="41"/>
        <v/>
      </c>
      <c r="S259" s="172"/>
      <c r="T259" s="215" t="str">
        <f t="shared" si="35"/>
        <v/>
      </c>
      <c r="U259" s="216" t="str">
        <f>IF($F259="","",MAX(0.25,IF(AND("2"=$I259,1&lt;COUNTIF($I:$I,2)),0.5^(COUNTIFS($I:$I,"2",$D:$D,$D259,$H:$H,"&gt;="&amp;$H259)-COUNTIFS($I259:$I$520,"2",$D259:$D$520,$D259,$H259:$H$520,$H259)),1)))</f>
        <v/>
      </c>
      <c r="V259" s="216" t="str">
        <f>IF($F259="","",MAX(0.25,IF(AND("Yes"=$N259,1&lt;COUNTIFS($N:$N,"Yes",$D:$D,$D259,$F:$F,$F259,$C:$C,"EAPG")),0.5^(COUNTIFS($N:$N,"Yes",$H:$H,"&gt;="&amp;$H259,$D:$D,$D259,$F:$F,$F259,$C:$C,"EAPG")-COUNTIFS($N259:$N$520,"Yes",$H259:$H$520,$H259,$D259:$D$520,$D259,$F259:$F$520,$F259,$C259:$C$520,"EAPG")),1)))</f>
        <v/>
      </c>
      <c r="W259" s="210" t="str">
        <f t="shared" si="36"/>
        <v/>
      </c>
      <c r="X259" s="172"/>
      <c r="Y259" s="211" t="str">
        <f t="shared" si="37"/>
        <v/>
      </c>
      <c r="Z259" s="212" t="str">
        <f t="shared" si="42"/>
        <v/>
      </c>
      <c r="AA259" s="213" t="str">
        <f t="shared" si="38"/>
        <v/>
      </c>
    </row>
    <row r="260" spans="2:27" ht="15" x14ac:dyDescent="0.25">
      <c r="B260" s="217">
        <f t="shared" si="43"/>
        <v>240</v>
      </c>
      <c r="C260" s="149"/>
      <c r="D260" s="233"/>
      <c r="E260" s="219"/>
      <c r="F260" s="220"/>
      <c r="G260" s="219" t="str">
        <f t="array" ref="G260">IF($F260="","",INDEX('EAPG Table'!$C$7:$C$666,MATCH(_xlfn.NUMBERVALUE('Interactive EAPG Calculator'!$F260),_xlfn.NUMBERVALUE('EAPG Table'!$B$7:$B$666),0)))</f>
        <v/>
      </c>
      <c r="H260" s="221" t="str">
        <f t="array" ref="H260">IF($F260="","",IF("EAPG"&lt;&gt;C260,0,INDEX('EAPG Table'!$I$7:$I$666,MATCH(_xlfn.NUMBERVALUE($F260),_xlfn.NUMBERVALUE('EAPG Table'!$B$7:$B$666),0))))</f>
        <v/>
      </c>
      <c r="I260" s="222" t="str">
        <f>IF($F260="", "", INDEX('EAPG Table'!$D:$D, MATCH(1*$F260, 'EAPG Table'!$B:$B, 0)))</f>
        <v/>
      </c>
      <c r="J260" s="149"/>
      <c r="K260" s="223" t="str">
        <f>IF(""=$F260,"",TRIM(INDEX('EAPG Table'!$F:$F,MATCH(1*$F260,'EAPG Table'!$B:$B,0))))</f>
        <v/>
      </c>
      <c r="L260" s="200"/>
      <c r="M260" s="222" t="str">
        <f t="shared" si="39"/>
        <v/>
      </c>
      <c r="N260" s="222" t="str">
        <f t="shared" si="33"/>
        <v/>
      </c>
      <c r="O260" s="224" t="str">
        <f t="shared" si="40"/>
        <v/>
      </c>
      <c r="P260" s="224" t="str">
        <f>IF(""=$F260,"",IF("00450"=$F260,0&lt;COUNTIFS($H:$H,"&gt;="&amp;$H260,$D:$D,$D260,$F:$F,$F260,$C:$C,"EAPG")-COUNTIFS($H260:$H$520,$H260,$D260:$D$520,$D260,$F260:$F$520,$F260,$C260:$C$520,"EAPG"),FALSE))</f>
        <v/>
      </c>
      <c r="Q260" s="224" t="str">
        <f t="shared" si="34"/>
        <v/>
      </c>
      <c r="R260" s="225" t="str">
        <f t="shared" si="41"/>
        <v/>
      </c>
      <c r="S260" s="172"/>
      <c r="T260" s="226" t="str">
        <f t="shared" si="35"/>
        <v/>
      </c>
      <c r="U260" s="227" t="str">
        <f>IF($F260="","",MAX(0.25,IF(AND("2"=$I260,1&lt;COUNTIF($I:$I,2)),0.5^(COUNTIFS($I:$I,"2",$D:$D,$D260,$H:$H,"&gt;="&amp;$H260)-COUNTIFS($I260:$I$520,"2",$D260:$D$520,$D260,$H260:$H$520,$H260)),1)))</f>
        <v/>
      </c>
      <c r="V260" s="227" t="str">
        <f>IF($F260="","",MAX(0.25,IF(AND("Yes"=$N260,1&lt;COUNTIFS($N:$N,"Yes",$D:$D,$D260,$F:$F,$F260,$C:$C,"EAPG")),0.5^(COUNTIFS($N:$N,"Yes",$H:$H,"&gt;="&amp;$H260,$D:$D,$D260,$F:$F,$F260,$C:$C,"EAPG")-COUNTIFS($N260:$N$520,"Yes",$H260:$H$520,$H260,$D260:$D$520,$D260,$F260:$F$520,$F260,$C260:$C$520,"EAPG")),1)))</f>
        <v/>
      </c>
      <c r="W260" s="228" t="str">
        <f t="shared" si="36"/>
        <v/>
      </c>
      <c r="X260" s="172"/>
      <c r="Y260" s="229" t="str">
        <f t="shared" si="37"/>
        <v/>
      </c>
      <c r="Z260" s="230" t="str">
        <f t="shared" si="42"/>
        <v/>
      </c>
      <c r="AA260" s="231" t="str">
        <f t="shared" si="38"/>
        <v/>
      </c>
    </row>
    <row r="261" spans="2:27" ht="15" x14ac:dyDescent="0.25">
      <c r="B261" s="200">
        <f t="shared" si="43"/>
        <v>241</v>
      </c>
      <c r="C261" s="148"/>
      <c r="D261" s="232"/>
      <c r="E261" s="202"/>
      <c r="F261" s="203"/>
      <c r="G261" s="202" t="str">
        <f t="array" ref="G261">IF($F261="","",INDEX('EAPG Table'!$C$7:$C$666,MATCH(_xlfn.NUMBERVALUE('Interactive EAPG Calculator'!$F261),_xlfn.NUMBERVALUE('EAPG Table'!$B$7:$B$666),0)))</f>
        <v/>
      </c>
      <c r="H261" s="204" t="str">
        <f t="array" ref="H261">IF($F261="","",IF("EAPG"&lt;&gt;C261,0,INDEX('EAPG Table'!$I$7:$I$666,MATCH(_xlfn.NUMBERVALUE($F261),_xlfn.NUMBERVALUE('EAPG Table'!$B$7:$B$666),0))))</f>
        <v/>
      </c>
      <c r="I261" s="172" t="str">
        <f>IF($F261="", "", INDEX('EAPG Table'!$D:$D, MATCH(1*$F261, 'EAPG Table'!$B:$B, 0)))</f>
        <v/>
      </c>
      <c r="J261" s="148"/>
      <c r="K261" s="205" t="str">
        <f>IF(""=$F261,"",TRIM(INDEX('EAPG Table'!$F:$F,MATCH(1*$F261,'EAPG Table'!$B:$B,0))))</f>
        <v/>
      </c>
      <c r="L261" s="200"/>
      <c r="M261" s="172" t="str">
        <f t="shared" si="39"/>
        <v/>
      </c>
      <c r="N261" s="172" t="str">
        <f t="shared" si="33"/>
        <v/>
      </c>
      <c r="O261" s="207" t="str">
        <f t="shared" si="40"/>
        <v/>
      </c>
      <c r="P261" s="207" t="str">
        <f>IF(""=$F261,"",IF("00450"=$F261,0&lt;COUNTIFS($H:$H,"&gt;="&amp;$H261,$D:$D,$D261,$F:$F,$F261,$C:$C,"EAPG")-COUNTIFS($H261:$H$520,$H261,$D261:$D$520,$D261,$F261:$F$520,$F261,$C261:$C$520,"EAPG"),FALSE))</f>
        <v/>
      </c>
      <c r="Q261" s="207" t="str">
        <f t="shared" si="34"/>
        <v/>
      </c>
      <c r="R261" s="208" t="str">
        <f t="shared" si="41"/>
        <v/>
      </c>
      <c r="S261" s="172"/>
      <c r="T261" s="215" t="str">
        <f t="shared" si="35"/>
        <v/>
      </c>
      <c r="U261" s="216" t="str">
        <f>IF($F261="","",MAX(0.25,IF(AND("2"=$I261,1&lt;COUNTIF($I:$I,2)),0.5^(COUNTIFS($I:$I,"2",$D:$D,$D261,$H:$H,"&gt;="&amp;$H261)-COUNTIFS($I261:$I$520,"2",$D261:$D$520,$D261,$H261:$H$520,$H261)),1)))</f>
        <v/>
      </c>
      <c r="V261" s="216" t="str">
        <f>IF($F261="","",MAX(0.25,IF(AND("Yes"=$N261,1&lt;COUNTIFS($N:$N,"Yes",$D:$D,$D261,$F:$F,$F261,$C:$C,"EAPG")),0.5^(COUNTIFS($N:$N,"Yes",$H:$H,"&gt;="&amp;$H261,$D:$D,$D261,$F:$F,$F261,$C:$C,"EAPG")-COUNTIFS($N261:$N$520,"Yes",$H261:$H$520,$H261,$D261:$D$520,$D261,$F261:$F$520,$F261,$C261:$C$520,"EAPG")),1)))</f>
        <v/>
      </c>
      <c r="W261" s="210" t="str">
        <f t="shared" si="36"/>
        <v/>
      </c>
      <c r="X261" s="172"/>
      <c r="Y261" s="211" t="str">
        <f t="shared" si="37"/>
        <v/>
      </c>
      <c r="Z261" s="212" t="str">
        <f t="shared" si="42"/>
        <v/>
      </c>
      <c r="AA261" s="213" t="str">
        <f t="shared" si="38"/>
        <v/>
      </c>
    </row>
    <row r="262" spans="2:27" ht="15" x14ac:dyDescent="0.25">
      <c r="B262" s="200">
        <f t="shared" si="43"/>
        <v>242</v>
      </c>
      <c r="C262" s="148"/>
      <c r="D262" s="232"/>
      <c r="E262" s="202"/>
      <c r="F262" s="203"/>
      <c r="G262" s="202" t="str">
        <f t="array" ref="G262">IF($F262="","",INDEX('EAPG Table'!$C$7:$C$666,MATCH(_xlfn.NUMBERVALUE('Interactive EAPG Calculator'!$F262),_xlfn.NUMBERVALUE('EAPG Table'!$B$7:$B$666),0)))</f>
        <v/>
      </c>
      <c r="H262" s="204" t="str">
        <f t="array" ref="H262">IF($F262="","",IF("EAPG"&lt;&gt;C262,0,INDEX('EAPG Table'!$I$7:$I$666,MATCH(_xlfn.NUMBERVALUE($F262),_xlfn.NUMBERVALUE('EAPG Table'!$B$7:$B$666),0))))</f>
        <v/>
      </c>
      <c r="I262" s="172" t="str">
        <f>IF($F262="", "", INDEX('EAPG Table'!$D:$D, MATCH(1*$F262, 'EAPG Table'!$B:$B, 0)))</f>
        <v/>
      </c>
      <c r="J262" s="148"/>
      <c r="K262" s="205" t="str">
        <f>IF(""=$F262,"",TRIM(INDEX('EAPG Table'!$F:$F,MATCH(1*$F262,'EAPG Table'!$B:$B,0))))</f>
        <v/>
      </c>
      <c r="L262" s="200"/>
      <c r="M262" s="172" t="str">
        <f t="shared" si="39"/>
        <v/>
      </c>
      <c r="N262" s="172" t="str">
        <f t="shared" si="33"/>
        <v/>
      </c>
      <c r="O262" s="207" t="str">
        <f t="shared" si="40"/>
        <v/>
      </c>
      <c r="P262" s="207" t="str">
        <f>IF(""=$F262,"",IF("00450"=$F262,0&lt;COUNTIFS($H:$H,"&gt;="&amp;$H262,$D:$D,$D262,$F:$F,$F262,$C:$C,"EAPG")-COUNTIFS($H262:$H$520,$H262,$D262:$D$520,$D262,$F262:$F$520,$F262,$C262:$C$520,"EAPG"),FALSE))</f>
        <v/>
      </c>
      <c r="Q262" s="207" t="str">
        <f t="shared" si="34"/>
        <v/>
      </c>
      <c r="R262" s="208" t="str">
        <f t="shared" si="41"/>
        <v/>
      </c>
      <c r="S262" s="172"/>
      <c r="T262" s="215" t="str">
        <f t="shared" si="35"/>
        <v/>
      </c>
      <c r="U262" s="216" t="str">
        <f>IF($F262="","",MAX(0.25,IF(AND("2"=$I262,1&lt;COUNTIF($I:$I,2)),0.5^(COUNTIFS($I:$I,"2",$D:$D,$D262,$H:$H,"&gt;="&amp;$H262)-COUNTIFS($I262:$I$520,"2",$D262:$D$520,$D262,$H262:$H$520,$H262)),1)))</f>
        <v/>
      </c>
      <c r="V262" s="216" t="str">
        <f>IF($F262="","",MAX(0.25,IF(AND("Yes"=$N262,1&lt;COUNTIFS($N:$N,"Yes",$D:$D,$D262,$F:$F,$F262,$C:$C,"EAPG")),0.5^(COUNTIFS($N:$N,"Yes",$H:$H,"&gt;="&amp;$H262,$D:$D,$D262,$F:$F,$F262,$C:$C,"EAPG")-COUNTIFS($N262:$N$520,"Yes",$H262:$H$520,$H262,$D262:$D$520,$D262,$F262:$F$520,$F262,$C262:$C$520,"EAPG")),1)))</f>
        <v/>
      </c>
      <c r="W262" s="210" t="str">
        <f t="shared" si="36"/>
        <v/>
      </c>
      <c r="X262" s="172"/>
      <c r="Y262" s="211" t="str">
        <f t="shared" si="37"/>
        <v/>
      </c>
      <c r="Z262" s="212" t="str">
        <f t="shared" si="42"/>
        <v/>
      </c>
      <c r="AA262" s="213" t="str">
        <f t="shared" si="38"/>
        <v/>
      </c>
    </row>
    <row r="263" spans="2:27" ht="15" x14ac:dyDescent="0.25">
      <c r="B263" s="200">
        <f t="shared" si="43"/>
        <v>243</v>
      </c>
      <c r="C263" s="148"/>
      <c r="D263" s="232"/>
      <c r="E263" s="202"/>
      <c r="F263" s="203"/>
      <c r="G263" s="202" t="str">
        <f t="array" ref="G263">IF($F263="","",INDEX('EAPG Table'!$C$7:$C$666,MATCH(_xlfn.NUMBERVALUE('Interactive EAPG Calculator'!$F263),_xlfn.NUMBERVALUE('EAPG Table'!$B$7:$B$666),0)))</f>
        <v/>
      </c>
      <c r="H263" s="204" t="str">
        <f t="array" ref="H263">IF($F263="","",IF("EAPG"&lt;&gt;C263,0,INDEX('EAPG Table'!$I$7:$I$666,MATCH(_xlfn.NUMBERVALUE($F263),_xlfn.NUMBERVALUE('EAPG Table'!$B$7:$B$666),0))))</f>
        <v/>
      </c>
      <c r="I263" s="172" t="str">
        <f>IF($F263="", "", INDEX('EAPG Table'!$D:$D, MATCH(1*$F263, 'EAPG Table'!$B:$B, 0)))</f>
        <v/>
      </c>
      <c r="J263" s="148"/>
      <c r="K263" s="205" t="str">
        <f>IF(""=$F263,"",TRIM(INDEX('EAPG Table'!$F:$F,MATCH(1*$F263,'EAPG Table'!$B:$B,0))))</f>
        <v/>
      </c>
      <c r="L263" s="200"/>
      <c r="M263" s="172" t="str">
        <f t="shared" si="39"/>
        <v/>
      </c>
      <c r="N263" s="172" t="str">
        <f t="shared" si="33"/>
        <v/>
      </c>
      <c r="O263" s="207" t="str">
        <f t="shared" si="40"/>
        <v/>
      </c>
      <c r="P263" s="207" t="str">
        <f>IF(""=$F263,"",IF("00450"=$F263,0&lt;COUNTIFS($H:$H,"&gt;="&amp;$H263,$D:$D,$D263,$F:$F,$F263,$C:$C,"EAPG")-COUNTIFS($H263:$H$520,$H263,$D263:$D$520,$D263,$F263:$F$520,$F263,$C263:$C$520,"EAPG"),FALSE))</f>
        <v/>
      </c>
      <c r="Q263" s="207" t="str">
        <f t="shared" si="34"/>
        <v/>
      </c>
      <c r="R263" s="208" t="str">
        <f t="shared" si="41"/>
        <v/>
      </c>
      <c r="S263" s="172"/>
      <c r="T263" s="215" t="str">
        <f t="shared" si="35"/>
        <v/>
      </c>
      <c r="U263" s="216" t="str">
        <f>IF($F263="","",MAX(0.25,IF(AND("2"=$I263,1&lt;COUNTIF($I:$I,2)),0.5^(COUNTIFS($I:$I,"2",$D:$D,$D263,$H:$H,"&gt;="&amp;$H263)-COUNTIFS($I263:$I$520,"2",$D263:$D$520,$D263,$H263:$H$520,$H263)),1)))</f>
        <v/>
      </c>
      <c r="V263" s="216" t="str">
        <f>IF($F263="","",MAX(0.25,IF(AND("Yes"=$N263,1&lt;COUNTIFS($N:$N,"Yes",$D:$D,$D263,$F:$F,$F263,$C:$C,"EAPG")),0.5^(COUNTIFS($N:$N,"Yes",$H:$H,"&gt;="&amp;$H263,$D:$D,$D263,$F:$F,$F263,$C:$C,"EAPG")-COUNTIFS($N263:$N$520,"Yes",$H263:$H$520,$H263,$D263:$D$520,$D263,$F263:$F$520,$F263,$C263:$C$520,"EAPG")),1)))</f>
        <v/>
      </c>
      <c r="W263" s="210" t="str">
        <f t="shared" si="36"/>
        <v/>
      </c>
      <c r="X263" s="172"/>
      <c r="Y263" s="211" t="str">
        <f t="shared" si="37"/>
        <v/>
      </c>
      <c r="Z263" s="212" t="str">
        <f t="shared" si="42"/>
        <v/>
      </c>
      <c r="AA263" s="213" t="str">
        <f t="shared" si="38"/>
        <v/>
      </c>
    </row>
    <row r="264" spans="2:27" ht="15" x14ac:dyDescent="0.25">
      <c r="B264" s="200">
        <f t="shared" si="43"/>
        <v>244</v>
      </c>
      <c r="C264" s="148"/>
      <c r="D264" s="232"/>
      <c r="E264" s="202"/>
      <c r="F264" s="203"/>
      <c r="G264" s="202" t="str">
        <f t="array" ref="G264">IF($F264="","",INDEX('EAPG Table'!$C$7:$C$666,MATCH(_xlfn.NUMBERVALUE('Interactive EAPG Calculator'!$F264),_xlfn.NUMBERVALUE('EAPG Table'!$B$7:$B$666),0)))</f>
        <v/>
      </c>
      <c r="H264" s="204" t="str">
        <f t="array" ref="H264">IF($F264="","",IF("EAPG"&lt;&gt;C264,0,INDEX('EAPG Table'!$I$7:$I$666,MATCH(_xlfn.NUMBERVALUE($F264),_xlfn.NUMBERVALUE('EAPG Table'!$B$7:$B$666),0))))</f>
        <v/>
      </c>
      <c r="I264" s="172" t="str">
        <f>IF($F264="", "", INDEX('EAPG Table'!$D:$D, MATCH(1*$F264, 'EAPG Table'!$B:$B, 0)))</f>
        <v/>
      </c>
      <c r="J264" s="148"/>
      <c r="K264" s="205" t="str">
        <f>IF(""=$F264,"",TRIM(INDEX('EAPG Table'!$F:$F,MATCH(1*$F264,'EAPG Table'!$B:$B,0))))</f>
        <v/>
      </c>
      <c r="L264" s="200"/>
      <c r="M264" s="172" t="str">
        <f t="shared" si="39"/>
        <v/>
      </c>
      <c r="N264" s="172" t="str">
        <f t="shared" si="33"/>
        <v/>
      </c>
      <c r="O264" s="207" t="str">
        <f t="shared" si="40"/>
        <v/>
      </c>
      <c r="P264" s="207" t="str">
        <f>IF(""=$F264,"",IF("00450"=$F264,0&lt;COUNTIFS($H:$H,"&gt;="&amp;$H264,$D:$D,$D264,$F:$F,$F264,$C:$C,"EAPG")-COUNTIFS($H264:$H$520,$H264,$D264:$D$520,$D264,$F264:$F$520,$F264,$C264:$C$520,"EAPG"),FALSE))</f>
        <v/>
      </c>
      <c r="Q264" s="207" t="str">
        <f t="shared" si="34"/>
        <v/>
      </c>
      <c r="R264" s="208" t="str">
        <f t="shared" si="41"/>
        <v/>
      </c>
      <c r="S264" s="172"/>
      <c r="T264" s="215" t="str">
        <f t="shared" si="35"/>
        <v/>
      </c>
      <c r="U264" s="216" t="str">
        <f>IF($F264="","",MAX(0.25,IF(AND("2"=$I264,1&lt;COUNTIF($I:$I,2)),0.5^(COUNTIFS($I:$I,"2",$D:$D,$D264,$H:$H,"&gt;="&amp;$H264)-COUNTIFS($I264:$I$520,"2",$D264:$D$520,$D264,$H264:$H$520,$H264)),1)))</f>
        <v/>
      </c>
      <c r="V264" s="216" t="str">
        <f>IF($F264="","",MAX(0.25,IF(AND("Yes"=$N264,1&lt;COUNTIFS($N:$N,"Yes",$D:$D,$D264,$F:$F,$F264,$C:$C,"EAPG")),0.5^(COUNTIFS($N:$N,"Yes",$H:$H,"&gt;="&amp;$H264,$D:$D,$D264,$F:$F,$F264,$C:$C,"EAPG")-COUNTIFS($N264:$N$520,"Yes",$H264:$H$520,$H264,$D264:$D$520,$D264,$F264:$F$520,$F264,$C264:$C$520,"EAPG")),1)))</f>
        <v/>
      </c>
      <c r="W264" s="210" t="str">
        <f t="shared" si="36"/>
        <v/>
      </c>
      <c r="X264" s="172"/>
      <c r="Y264" s="211" t="str">
        <f t="shared" si="37"/>
        <v/>
      </c>
      <c r="Z264" s="212" t="str">
        <f t="shared" si="42"/>
        <v/>
      </c>
      <c r="AA264" s="213" t="str">
        <f t="shared" si="38"/>
        <v/>
      </c>
    </row>
    <row r="265" spans="2:27" ht="15" x14ac:dyDescent="0.25">
      <c r="B265" s="217">
        <f t="shared" si="43"/>
        <v>245</v>
      </c>
      <c r="C265" s="149"/>
      <c r="D265" s="233"/>
      <c r="E265" s="219"/>
      <c r="F265" s="220"/>
      <c r="G265" s="219" t="str">
        <f t="array" ref="G265">IF($F265="","",INDEX('EAPG Table'!$C$7:$C$666,MATCH(_xlfn.NUMBERVALUE('Interactive EAPG Calculator'!$F265),_xlfn.NUMBERVALUE('EAPG Table'!$B$7:$B$666),0)))</f>
        <v/>
      </c>
      <c r="H265" s="221" t="str">
        <f t="array" ref="H265">IF($F265="","",IF("EAPG"&lt;&gt;C265,0,INDEX('EAPG Table'!$I$7:$I$666,MATCH(_xlfn.NUMBERVALUE($F265),_xlfn.NUMBERVALUE('EAPG Table'!$B$7:$B$666),0))))</f>
        <v/>
      </c>
      <c r="I265" s="222" t="str">
        <f>IF($F265="", "", INDEX('EAPG Table'!$D:$D, MATCH(1*$F265, 'EAPG Table'!$B:$B, 0)))</f>
        <v/>
      </c>
      <c r="J265" s="149"/>
      <c r="K265" s="223" t="str">
        <f>IF(""=$F265,"",TRIM(INDEX('EAPG Table'!$F:$F,MATCH(1*$F265,'EAPG Table'!$B:$B,0))))</f>
        <v/>
      </c>
      <c r="L265" s="200"/>
      <c r="M265" s="222" t="str">
        <f t="shared" si="39"/>
        <v/>
      </c>
      <c r="N265" s="222" t="str">
        <f t="shared" si="33"/>
        <v/>
      </c>
      <c r="O265" s="224" t="str">
        <f t="shared" si="40"/>
        <v/>
      </c>
      <c r="P265" s="224" t="str">
        <f>IF(""=$F265,"",IF("00450"=$F265,0&lt;COUNTIFS($H:$H,"&gt;="&amp;$H265,$D:$D,$D265,$F:$F,$F265,$C:$C,"EAPG")-COUNTIFS($H265:$H$520,$H265,$D265:$D$520,$D265,$F265:$F$520,$F265,$C265:$C$520,"EAPG"),FALSE))</f>
        <v/>
      </c>
      <c r="Q265" s="224" t="str">
        <f t="shared" si="34"/>
        <v/>
      </c>
      <c r="R265" s="225" t="str">
        <f t="shared" si="41"/>
        <v/>
      </c>
      <c r="S265" s="172"/>
      <c r="T265" s="226" t="str">
        <f t="shared" si="35"/>
        <v/>
      </c>
      <c r="U265" s="227" t="str">
        <f>IF($F265="","",MAX(0.25,IF(AND("2"=$I265,1&lt;COUNTIF($I:$I,2)),0.5^(COUNTIFS($I:$I,"2",$D:$D,$D265,$H:$H,"&gt;="&amp;$H265)-COUNTIFS($I265:$I$520,"2",$D265:$D$520,$D265,$H265:$H$520,$H265)),1)))</f>
        <v/>
      </c>
      <c r="V265" s="227" t="str">
        <f>IF($F265="","",MAX(0.25,IF(AND("Yes"=$N265,1&lt;COUNTIFS($N:$N,"Yes",$D:$D,$D265,$F:$F,$F265,$C:$C,"EAPG")),0.5^(COUNTIFS($N:$N,"Yes",$H:$H,"&gt;="&amp;$H265,$D:$D,$D265,$F:$F,$F265,$C:$C,"EAPG")-COUNTIFS($N265:$N$520,"Yes",$H265:$H$520,$H265,$D265:$D$520,$D265,$F265:$F$520,$F265,$C265:$C$520,"EAPG")),1)))</f>
        <v/>
      </c>
      <c r="W265" s="228" t="str">
        <f t="shared" si="36"/>
        <v/>
      </c>
      <c r="X265" s="172"/>
      <c r="Y265" s="229" t="str">
        <f t="shared" si="37"/>
        <v/>
      </c>
      <c r="Z265" s="230" t="str">
        <f t="shared" si="42"/>
        <v/>
      </c>
      <c r="AA265" s="231" t="str">
        <f t="shared" si="38"/>
        <v/>
      </c>
    </row>
    <row r="266" spans="2:27" ht="15" x14ac:dyDescent="0.25">
      <c r="B266" s="200">
        <f t="shared" si="43"/>
        <v>246</v>
      </c>
      <c r="C266" s="148"/>
      <c r="D266" s="232"/>
      <c r="E266" s="202"/>
      <c r="F266" s="203"/>
      <c r="G266" s="202" t="str">
        <f t="array" ref="G266">IF($F266="","",INDEX('EAPG Table'!$C$7:$C$666,MATCH(_xlfn.NUMBERVALUE('Interactive EAPG Calculator'!$F266),_xlfn.NUMBERVALUE('EAPG Table'!$B$7:$B$666),0)))</f>
        <v/>
      </c>
      <c r="H266" s="204" t="str">
        <f t="array" ref="H266">IF($F266="","",IF("EAPG"&lt;&gt;C266,0,INDEX('EAPG Table'!$I$7:$I$666,MATCH(_xlfn.NUMBERVALUE($F266),_xlfn.NUMBERVALUE('EAPG Table'!$B$7:$B$666),0))))</f>
        <v/>
      </c>
      <c r="I266" s="172" t="str">
        <f>IF($F266="", "", INDEX('EAPG Table'!$D:$D, MATCH(1*$F266, 'EAPG Table'!$B:$B, 0)))</f>
        <v/>
      </c>
      <c r="J266" s="148"/>
      <c r="K266" s="205" t="str">
        <f>IF(""=$F266,"",TRIM(INDEX('EAPG Table'!$F:$F,MATCH(1*$F266,'EAPG Table'!$B:$B,0))))</f>
        <v/>
      </c>
      <c r="L266" s="200"/>
      <c r="M266" s="172" t="str">
        <f t="shared" si="39"/>
        <v/>
      </c>
      <c r="N266" s="172" t="str">
        <f t="shared" si="33"/>
        <v/>
      </c>
      <c r="O266" s="207" t="str">
        <f t="shared" si="40"/>
        <v/>
      </c>
      <c r="P266" s="207" t="str">
        <f>IF(""=$F266,"",IF("00450"=$F266,0&lt;COUNTIFS($H:$H,"&gt;="&amp;$H266,$D:$D,$D266,$F:$F,$F266,$C:$C,"EAPG")-COUNTIFS($H266:$H$520,$H266,$D266:$D$520,$D266,$F266:$F$520,$F266,$C266:$C$520,"EAPG"),FALSE))</f>
        <v/>
      </c>
      <c r="Q266" s="207" t="str">
        <f t="shared" si="34"/>
        <v/>
      </c>
      <c r="R266" s="208" t="str">
        <f t="shared" si="41"/>
        <v/>
      </c>
      <c r="S266" s="172"/>
      <c r="T266" s="215" t="str">
        <f t="shared" si="35"/>
        <v/>
      </c>
      <c r="U266" s="216" t="str">
        <f>IF($F266="","",MAX(0.25,IF(AND("2"=$I266,1&lt;COUNTIF($I:$I,2)),0.5^(COUNTIFS($I:$I,"2",$D:$D,$D266,$H:$H,"&gt;="&amp;$H266)-COUNTIFS($I266:$I$520,"2",$D266:$D$520,$D266,$H266:$H$520,$H266)),1)))</f>
        <v/>
      </c>
      <c r="V266" s="216" t="str">
        <f>IF($F266="","",MAX(0.25,IF(AND("Yes"=$N266,1&lt;COUNTIFS($N:$N,"Yes",$D:$D,$D266,$F:$F,$F266,$C:$C,"EAPG")),0.5^(COUNTIFS($N:$N,"Yes",$H:$H,"&gt;="&amp;$H266,$D:$D,$D266,$F:$F,$F266,$C:$C,"EAPG")-COUNTIFS($N266:$N$520,"Yes",$H266:$H$520,$H266,$D266:$D$520,$D266,$F266:$F$520,$F266,$C266:$C$520,"EAPG")),1)))</f>
        <v/>
      </c>
      <c r="W266" s="210" t="str">
        <f t="shared" si="36"/>
        <v/>
      </c>
      <c r="X266" s="172"/>
      <c r="Y266" s="211" t="str">
        <f t="shared" si="37"/>
        <v/>
      </c>
      <c r="Z266" s="212" t="str">
        <f t="shared" si="42"/>
        <v/>
      </c>
      <c r="AA266" s="213" t="str">
        <f t="shared" si="38"/>
        <v/>
      </c>
    </row>
    <row r="267" spans="2:27" ht="15" x14ac:dyDescent="0.25">
      <c r="B267" s="200">
        <f t="shared" si="43"/>
        <v>247</v>
      </c>
      <c r="C267" s="148"/>
      <c r="D267" s="232"/>
      <c r="E267" s="202"/>
      <c r="F267" s="203"/>
      <c r="G267" s="202" t="str">
        <f t="array" ref="G267">IF($F267="","",INDEX('EAPG Table'!$C$7:$C$666,MATCH(_xlfn.NUMBERVALUE('Interactive EAPG Calculator'!$F267),_xlfn.NUMBERVALUE('EAPG Table'!$B$7:$B$666),0)))</f>
        <v/>
      </c>
      <c r="H267" s="204" t="str">
        <f t="array" ref="H267">IF($F267="","",IF("EAPG"&lt;&gt;C267,0,INDEX('EAPG Table'!$I$7:$I$666,MATCH(_xlfn.NUMBERVALUE($F267),_xlfn.NUMBERVALUE('EAPG Table'!$B$7:$B$666),0))))</f>
        <v/>
      </c>
      <c r="I267" s="172" t="str">
        <f>IF($F267="", "", INDEX('EAPG Table'!$D:$D, MATCH(1*$F267, 'EAPG Table'!$B:$B, 0)))</f>
        <v/>
      </c>
      <c r="J267" s="148"/>
      <c r="K267" s="205" t="str">
        <f>IF(""=$F267,"",TRIM(INDEX('EAPG Table'!$F:$F,MATCH(1*$F267,'EAPG Table'!$B:$B,0))))</f>
        <v/>
      </c>
      <c r="L267" s="200"/>
      <c r="M267" s="172" t="str">
        <f t="shared" si="39"/>
        <v/>
      </c>
      <c r="N267" s="172" t="str">
        <f t="shared" si="33"/>
        <v/>
      </c>
      <c r="O267" s="207" t="str">
        <f t="shared" si="40"/>
        <v/>
      </c>
      <c r="P267" s="207" t="str">
        <f>IF(""=$F267,"",IF("00450"=$F267,0&lt;COUNTIFS($H:$H,"&gt;="&amp;$H267,$D:$D,$D267,$F:$F,$F267,$C:$C,"EAPG")-COUNTIFS($H267:$H$520,$H267,$D267:$D$520,$D267,$F267:$F$520,$F267,$C267:$C$520,"EAPG"),FALSE))</f>
        <v/>
      </c>
      <c r="Q267" s="207" t="str">
        <f t="shared" si="34"/>
        <v/>
      </c>
      <c r="R267" s="208" t="str">
        <f t="shared" si="41"/>
        <v/>
      </c>
      <c r="S267" s="172"/>
      <c r="T267" s="215" t="str">
        <f t="shared" si="35"/>
        <v/>
      </c>
      <c r="U267" s="216" t="str">
        <f>IF($F267="","",MAX(0.25,IF(AND("2"=$I267,1&lt;COUNTIF($I:$I,2)),0.5^(COUNTIFS($I:$I,"2",$D:$D,$D267,$H:$H,"&gt;="&amp;$H267)-COUNTIFS($I267:$I$520,"2",$D267:$D$520,$D267,$H267:$H$520,$H267)),1)))</f>
        <v/>
      </c>
      <c r="V267" s="216" t="str">
        <f>IF($F267="","",MAX(0.25,IF(AND("Yes"=$N267,1&lt;COUNTIFS($N:$N,"Yes",$D:$D,$D267,$F:$F,$F267,$C:$C,"EAPG")),0.5^(COUNTIFS($N:$N,"Yes",$H:$H,"&gt;="&amp;$H267,$D:$D,$D267,$F:$F,$F267,$C:$C,"EAPG")-COUNTIFS($N267:$N$520,"Yes",$H267:$H$520,$H267,$D267:$D$520,$D267,$F267:$F$520,$F267,$C267:$C$520,"EAPG")),1)))</f>
        <v/>
      </c>
      <c r="W267" s="210" t="str">
        <f t="shared" si="36"/>
        <v/>
      </c>
      <c r="X267" s="172"/>
      <c r="Y267" s="211" t="str">
        <f t="shared" si="37"/>
        <v/>
      </c>
      <c r="Z267" s="212" t="str">
        <f t="shared" si="42"/>
        <v/>
      </c>
      <c r="AA267" s="213" t="str">
        <f t="shared" si="38"/>
        <v/>
      </c>
    </row>
    <row r="268" spans="2:27" ht="15" x14ac:dyDescent="0.25">
      <c r="B268" s="200">
        <f t="shared" si="43"/>
        <v>248</v>
      </c>
      <c r="C268" s="148"/>
      <c r="D268" s="232"/>
      <c r="E268" s="202"/>
      <c r="F268" s="203"/>
      <c r="G268" s="202" t="str">
        <f t="array" ref="G268">IF($F268="","",INDEX('EAPG Table'!$C$7:$C$666,MATCH(_xlfn.NUMBERVALUE('Interactive EAPG Calculator'!$F268),_xlfn.NUMBERVALUE('EAPG Table'!$B$7:$B$666),0)))</f>
        <v/>
      </c>
      <c r="H268" s="204" t="str">
        <f t="array" ref="H268">IF($F268="","",IF("EAPG"&lt;&gt;C268,0,INDEX('EAPG Table'!$I$7:$I$666,MATCH(_xlfn.NUMBERVALUE($F268),_xlfn.NUMBERVALUE('EAPG Table'!$B$7:$B$666),0))))</f>
        <v/>
      </c>
      <c r="I268" s="172" t="str">
        <f>IF($F268="", "", INDEX('EAPG Table'!$D:$D, MATCH(1*$F268, 'EAPG Table'!$B:$B, 0)))</f>
        <v/>
      </c>
      <c r="J268" s="148"/>
      <c r="K268" s="205" t="str">
        <f>IF(""=$F268,"",TRIM(INDEX('EAPG Table'!$F:$F,MATCH(1*$F268,'EAPG Table'!$B:$B,0))))</f>
        <v/>
      </c>
      <c r="L268" s="200"/>
      <c r="M268" s="172" t="str">
        <f t="shared" si="39"/>
        <v/>
      </c>
      <c r="N268" s="172" t="str">
        <f t="shared" si="33"/>
        <v/>
      </c>
      <c r="O268" s="207" t="str">
        <f t="shared" si="40"/>
        <v/>
      </c>
      <c r="P268" s="207" t="str">
        <f>IF(""=$F268,"",IF("00450"=$F268,0&lt;COUNTIFS($H:$H,"&gt;="&amp;$H268,$D:$D,$D268,$F:$F,$F268,$C:$C,"EAPG")-COUNTIFS($H268:$H$520,$H268,$D268:$D$520,$D268,$F268:$F$520,$F268,$C268:$C$520,"EAPG"),FALSE))</f>
        <v/>
      </c>
      <c r="Q268" s="207" t="str">
        <f t="shared" si="34"/>
        <v/>
      </c>
      <c r="R268" s="208" t="str">
        <f t="shared" si="41"/>
        <v/>
      </c>
      <c r="S268" s="172"/>
      <c r="T268" s="215" t="str">
        <f t="shared" si="35"/>
        <v/>
      </c>
      <c r="U268" s="216" t="str">
        <f>IF($F268="","",MAX(0.25,IF(AND("2"=$I268,1&lt;COUNTIF($I:$I,2)),0.5^(COUNTIFS($I:$I,"2",$D:$D,$D268,$H:$H,"&gt;="&amp;$H268)-COUNTIFS($I268:$I$520,"2",$D268:$D$520,$D268,$H268:$H$520,$H268)),1)))</f>
        <v/>
      </c>
      <c r="V268" s="216" t="str">
        <f>IF($F268="","",MAX(0.25,IF(AND("Yes"=$N268,1&lt;COUNTIFS($N:$N,"Yes",$D:$D,$D268,$F:$F,$F268,$C:$C,"EAPG")),0.5^(COUNTIFS($N:$N,"Yes",$H:$H,"&gt;="&amp;$H268,$D:$D,$D268,$F:$F,$F268,$C:$C,"EAPG")-COUNTIFS($N268:$N$520,"Yes",$H268:$H$520,$H268,$D268:$D$520,$D268,$F268:$F$520,$F268,$C268:$C$520,"EAPG")),1)))</f>
        <v/>
      </c>
      <c r="W268" s="210" t="str">
        <f t="shared" si="36"/>
        <v/>
      </c>
      <c r="X268" s="172"/>
      <c r="Y268" s="211" t="str">
        <f t="shared" si="37"/>
        <v/>
      </c>
      <c r="Z268" s="212" t="str">
        <f t="shared" si="42"/>
        <v/>
      </c>
      <c r="AA268" s="213" t="str">
        <f t="shared" si="38"/>
        <v/>
      </c>
    </row>
    <row r="269" spans="2:27" ht="15" x14ac:dyDescent="0.25">
      <c r="B269" s="200">
        <f t="shared" si="43"/>
        <v>249</v>
      </c>
      <c r="C269" s="148"/>
      <c r="D269" s="232"/>
      <c r="E269" s="202"/>
      <c r="F269" s="203"/>
      <c r="G269" s="202" t="str">
        <f t="array" ref="G269">IF($F269="","",INDEX('EAPG Table'!$C$7:$C$666,MATCH(_xlfn.NUMBERVALUE('Interactive EAPG Calculator'!$F269),_xlfn.NUMBERVALUE('EAPG Table'!$B$7:$B$666),0)))</f>
        <v/>
      </c>
      <c r="H269" s="204" t="str">
        <f t="array" ref="H269">IF($F269="","",IF("EAPG"&lt;&gt;C269,0,INDEX('EAPG Table'!$I$7:$I$666,MATCH(_xlfn.NUMBERVALUE($F269),_xlfn.NUMBERVALUE('EAPG Table'!$B$7:$B$666),0))))</f>
        <v/>
      </c>
      <c r="I269" s="172" t="str">
        <f>IF($F269="", "", INDEX('EAPG Table'!$D:$D, MATCH(1*$F269, 'EAPG Table'!$B:$B, 0)))</f>
        <v/>
      </c>
      <c r="J269" s="148"/>
      <c r="K269" s="205" t="str">
        <f>IF(""=$F269,"",TRIM(INDEX('EAPG Table'!$F:$F,MATCH(1*$F269,'EAPG Table'!$B:$B,0))))</f>
        <v/>
      </c>
      <c r="L269" s="200"/>
      <c r="M269" s="172" t="str">
        <f t="shared" si="39"/>
        <v/>
      </c>
      <c r="N269" s="172" t="str">
        <f t="shared" si="33"/>
        <v/>
      </c>
      <c r="O269" s="207" t="str">
        <f t="shared" si="40"/>
        <v/>
      </c>
      <c r="P269" s="207" t="str">
        <f>IF(""=$F269,"",IF("00450"=$F269,0&lt;COUNTIFS($H:$H,"&gt;="&amp;$H269,$D:$D,$D269,$F:$F,$F269,$C:$C,"EAPG")-COUNTIFS($H269:$H$520,$H269,$D269:$D$520,$D269,$F269:$F$520,$F269,$C269:$C$520,"EAPG"),FALSE))</f>
        <v/>
      </c>
      <c r="Q269" s="207" t="str">
        <f t="shared" si="34"/>
        <v/>
      </c>
      <c r="R269" s="208" t="str">
        <f t="shared" si="41"/>
        <v/>
      </c>
      <c r="S269" s="172"/>
      <c r="T269" s="215" t="str">
        <f t="shared" si="35"/>
        <v/>
      </c>
      <c r="U269" s="216" t="str">
        <f>IF($F269="","",MAX(0.25,IF(AND("2"=$I269,1&lt;COUNTIF($I:$I,2)),0.5^(COUNTIFS($I:$I,"2",$D:$D,$D269,$H:$H,"&gt;="&amp;$H269)-COUNTIFS($I269:$I$520,"2",$D269:$D$520,$D269,$H269:$H$520,$H269)),1)))</f>
        <v/>
      </c>
      <c r="V269" s="216" t="str">
        <f>IF($F269="","",MAX(0.25,IF(AND("Yes"=$N269,1&lt;COUNTIFS($N:$N,"Yes",$D:$D,$D269,$F:$F,$F269,$C:$C,"EAPG")),0.5^(COUNTIFS($N:$N,"Yes",$H:$H,"&gt;="&amp;$H269,$D:$D,$D269,$F:$F,$F269,$C:$C,"EAPG")-COUNTIFS($N269:$N$520,"Yes",$H269:$H$520,$H269,$D269:$D$520,$D269,$F269:$F$520,$F269,$C269:$C$520,"EAPG")),1)))</f>
        <v/>
      </c>
      <c r="W269" s="210" t="str">
        <f t="shared" si="36"/>
        <v/>
      </c>
      <c r="X269" s="172"/>
      <c r="Y269" s="211" t="str">
        <f t="shared" si="37"/>
        <v/>
      </c>
      <c r="Z269" s="212" t="str">
        <f t="shared" si="42"/>
        <v/>
      </c>
      <c r="AA269" s="213" t="str">
        <f t="shared" si="38"/>
        <v/>
      </c>
    </row>
    <row r="270" spans="2:27" ht="15" x14ac:dyDescent="0.25">
      <c r="B270" s="217">
        <f t="shared" si="43"/>
        <v>250</v>
      </c>
      <c r="C270" s="149"/>
      <c r="D270" s="233"/>
      <c r="E270" s="219"/>
      <c r="F270" s="220"/>
      <c r="G270" s="219" t="str">
        <f t="array" ref="G270">IF($F270="","",INDEX('EAPG Table'!$C$7:$C$666,MATCH(_xlfn.NUMBERVALUE('Interactive EAPG Calculator'!$F270),_xlfn.NUMBERVALUE('EAPG Table'!$B$7:$B$666),0)))</f>
        <v/>
      </c>
      <c r="H270" s="221" t="str">
        <f t="array" ref="H270">IF($F270="","",IF("EAPG"&lt;&gt;C270,0,INDEX('EAPG Table'!$I$7:$I$666,MATCH(_xlfn.NUMBERVALUE($F270),_xlfn.NUMBERVALUE('EAPG Table'!$B$7:$B$666),0))))</f>
        <v/>
      </c>
      <c r="I270" s="222" t="str">
        <f>IF($F270="", "", INDEX('EAPG Table'!$D:$D, MATCH(1*$F270, 'EAPG Table'!$B:$B, 0)))</f>
        <v/>
      </c>
      <c r="J270" s="149"/>
      <c r="K270" s="223" t="str">
        <f>IF(""=$F270,"",TRIM(INDEX('EAPG Table'!$F:$F,MATCH(1*$F270,'EAPG Table'!$B:$B,0))))</f>
        <v/>
      </c>
      <c r="L270" s="200"/>
      <c r="M270" s="222" t="str">
        <f t="shared" si="39"/>
        <v/>
      </c>
      <c r="N270" s="222" t="str">
        <f t="shared" si="33"/>
        <v/>
      </c>
      <c r="O270" s="224" t="str">
        <f t="shared" si="40"/>
        <v/>
      </c>
      <c r="P270" s="224" t="str">
        <f>IF(""=$F270,"",IF("00450"=$F270,0&lt;COUNTIFS($H:$H,"&gt;="&amp;$H270,$D:$D,$D270,$F:$F,$F270,$C:$C,"EAPG")-COUNTIFS($H270:$H$520,$H270,$D270:$D$520,$D270,$F270:$F$520,$F270,$C270:$C$520,"EAPG"),FALSE))</f>
        <v/>
      </c>
      <c r="Q270" s="224" t="str">
        <f t="shared" si="34"/>
        <v/>
      </c>
      <c r="R270" s="225" t="str">
        <f t="shared" si="41"/>
        <v/>
      </c>
      <c r="S270" s="172"/>
      <c r="T270" s="226" t="str">
        <f t="shared" si="35"/>
        <v/>
      </c>
      <c r="U270" s="227" t="str">
        <f>IF($F270="","",MAX(0.25,IF(AND("2"=$I270,1&lt;COUNTIF($I:$I,2)),0.5^(COUNTIFS($I:$I,"2",$D:$D,$D270,$H:$H,"&gt;="&amp;$H270)-COUNTIFS($I270:$I$520,"2",$D270:$D$520,$D270,$H270:$H$520,$H270)),1)))</f>
        <v/>
      </c>
      <c r="V270" s="227" t="str">
        <f>IF($F270="","",MAX(0.25,IF(AND("Yes"=$N270,1&lt;COUNTIFS($N:$N,"Yes",$D:$D,$D270,$F:$F,$F270,$C:$C,"EAPG")),0.5^(COUNTIFS($N:$N,"Yes",$H:$H,"&gt;="&amp;$H270,$D:$D,$D270,$F:$F,$F270,$C:$C,"EAPG")-COUNTIFS($N270:$N$520,"Yes",$H270:$H$520,$H270,$D270:$D$520,$D270,$F270:$F$520,$F270,$C270:$C$520,"EAPG")),1)))</f>
        <v/>
      </c>
      <c r="W270" s="228" t="str">
        <f t="shared" si="36"/>
        <v/>
      </c>
      <c r="X270" s="172"/>
      <c r="Y270" s="229" t="str">
        <f t="shared" si="37"/>
        <v/>
      </c>
      <c r="Z270" s="230" t="str">
        <f t="shared" si="42"/>
        <v/>
      </c>
      <c r="AA270" s="231" t="str">
        <f t="shared" si="38"/>
        <v/>
      </c>
    </row>
    <row r="271" spans="2:27" ht="15" x14ac:dyDescent="0.25">
      <c r="B271" s="200">
        <f t="shared" si="43"/>
        <v>251</v>
      </c>
      <c r="C271" s="148"/>
      <c r="D271" s="232"/>
      <c r="E271" s="202"/>
      <c r="F271" s="203"/>
      <c r="G271" s="202" t="str">
        <f t="array" ref="G271">IF($F271="","",INDEX('EAPG Table'!$C$7:$C$666,MATCH(_xlfn.NUMBERVALUE('Interactive EAPG Calculator'!$F271),_xlfn.NUMBERVALUE('EAPG Table'!$B$7:$B$666),0)))</f>
        <v/>
      </c>
      <c r="H271" s="204" t="str">
        <f t="array" ref="H271">IF($F271="","",IF("EAPG"&lt;&gt;C271,0,INDEX('EAPG Table'!$I$7:$I$666,MATCH(_xlfn.NUMBERVALUE($F271),_xlfn.NUMBERVALUE('EAPG Table'!$B$7:$B$666),0))))</f>
        <v/>
      </c>
      <c r="I271" s="172" t="str">
        <f>IF($F271="", "", INDEX('EAPG Table'!$D:$D, MATCH(1*$F271, 'EAPG Table'!$B:$B, 0)))</f>
        <v/>
      </c>
      <c r="J271" s="148"/>
      <c r="K271" s="205" t="str">
        <f>IF(""=$F271,"",TRIM(INDEX('EAPG Table'!$F:$F,MATCH(1*$F271,'EAPG Table'!$B:$B,0))))</f>
        <v/>
      </c>
      <c r="L271" s="200"/>
      <c r="M271" s="172" t="str">
        <f t="shared" si="39"/>
        <v/>
      </c>
      <c r="N271" s="172" t="str">
        <f t="shared" si="33"/>
        <v/>
      </c>
      <c r="O271" s="207" t="str">
        <f t="shared" si="40"/>
        <v/>
      </c>
      <c r="P271" s="207" t="str">
        <f>IF(""=$F271,"",IF("00450"=$F271,0&lt;COUNTIFS($H:$H,"&gt;="&amp;$H271,$D:$D,$D271,$F:$F,$F271,$C:$C,"EAPG")-COUNTIFS($H271:$H$520,$H271,$D271:$D$520,$D271,$F271:$F$520,$F271,$C271:$C$520,"EAPG"),FALSE))</f>
        <v/>
      </c>
      <c r="Q271" s="207" t="str">
        <f t="shared" si="34"/>
        <v/>
      </c>
      <c r="R271" s="208" t="str">
        <f t="shared" si="41"/>
        <v/>
      </c>
      <c r="S271" s="172"/>
      <c r="T271" s="215" t="str">
        <f t="shared" si="35"/>
        <v/>
      </c>
      <c r="U271" s="216" t="str">
        <f>IF($F271="","",MAX(0.25,IF(AND("2"=$I271,1&lt;COUNTIF($I:$I,2)),0.5^(COUNTIFS($I:$I,"2",$D:$D,$D271,$H:$H,"&gt;="&amp;$H271)-COUNTIFS($I271:$I$520,"2",$D271:$D$520,$D271,$H271:$H$520,$H271)),1)))</f>
        <v/>
      </c>
      <c r="V271" s="216" t="str">
        <f>IF($F271="","",MAX(0.25,IF(AND("Yes"=$N271,1&lt;COUNTIFS($N:$N,"Yes",$D:$D,$D271,$F:$F,$F271,$C:$C,"EAPG")),0.5^(COUNTIFS($N:$N,"Yes",$H:$H,"&gt;="&amp;$H271,$D:$D,$D271,$F:$F,$F271,$C:$C,"EAPG")-COUNTIFS($N271:$N$520,"Yes",$H271:$H$520,$H271,$D271:$D$520,$D271,$F271:$F$520,$F271,$C271:$C$520,"EAPG")),1)))</f>
        <v/>
      </c>
      <c r="W271" s="210" t="str">
        <f t="shared" si="36"/>
        <v/>
      </c>
      <c r="X271" s="172"/>
      <c r="Y271" s="211" t="str">
        <f t="shared" si="37"/>
        <v/>
      </c>
      <c r="Z271" s="212" t="str">
        <f t="shared" si="42"/>
        <v/>
      </c>
      <c r="AA271" s="213" t="str">
        <f t="shared" si="38"/>
        <v/>
      </c>
    </row>
    <row r="272" spans="2:27" ht="15" x14ac:dyDescent="0.25">
      <c r="B272" s="200">
        <f t="shared" si="43"/>
        <v>252</v>
      </c>
      <c r="C272" s="148"/>
      <c r="D272" s="232"/>
      <c r="E272" s="202"/>
      <c r="F272" s="203"/>
      <c r="G272" s="202" t="str">
        <f t="array" ref="G272">IF($F272="","",INDEX('EAPG Table'!$C$7:$C$666,MATCH(_xlfn.NUMBERVALUE('Interactive EAPG Calculator'!$F272),_xlfn.NUMBERVALUE('EAPG Table'!$B$7:$B$666),0)))</f>
        <v/>
      </c>
      <c r="H272" s="204" t="str">
        <f t="array" ref="H272">IF($F272="","",IF("EAPG"&lt;&gt;C272,0,INDEX('EAPG Table'!$I$7:$I$666,MATCH(_xlfn.NUMBERVALUE($F272),_xlfn.NUMBERVALUE('EAPG Table'!$B$7:$B$666),0))))</f>
        <v/>
      </c>
      <c r="I272" s="172" t="str">
        <f>IF($F272="", "", INDEX('EAPG Table'!$D:$D, MATCH(1*$F272, 'EAPG Table'!$B:$B, 0)))</f>
        <v/>
      </c>
      <c r="J272" s="148"/>
      <c r="K272" s="205" t="str">
        <f>IF(""=$F272,"",TRIM(INDEX('EAPG Table'!$F:$F,MATCH(1*$F272,'EAPG Table'!$B:$B,0))))</f>
        <v/>
      </c>
      <c r="L272" s="200"/>
      <c r="M272" s="172" t="str">
        <f t="shared" si="39"/>
        <v/>
      </c>
      <c r="N272" s="172" t="str">
        <f t="shared" si="33"/>
        <v/>
      </c>
      <c r="O272" s="207" t="str">
        <f t="shared" si="40"/>
        <v/>
      </c>
      <c r="P272" s="207" t="str">
        <f>IF(""=$F272,"",IF("00450"=$F272,0&lt;COUNTIFS($H:$H,"&gt;="&amp;$H272,$D:$D,$D272,$F:$F,$F272,$C:$C,"EAPG")-COUNTIFS($H272:$H$520,$H272,$D272:$D$520,$D272,$F272:$F$520,$F272,$C272:$C$520,"EAPG"),FALSE))</f>
        <v/>
      </c>
      <c r="Q272" s="207" t="str">
        <f t="shared" si="34"/>
        <v/>
      </c>
      <c r="R272" s="208" t="str">
        <f t="shared" si="41"/>
        <v/>
      </c>
      <c r="S272" s="172"/>
      <c r="T272" s="215" t="str">
        <f t="shared" si="35"/>
        <v/>
      </c>
      <c r="U272" s="216" t="str">
        <f>IF($F272="","",MAX(0.25,IF(AND("2"=$I272,1&lt;COUNTIF($I:$I,2)),0.5^(COUNTIFS($I:$I,"2",$D:$D,$D272,$H:$H,"&gt;="&amp;$H272)-COUNTIFS($I272:$I$520,"2",$D272:$D$520,$D272,$H272:$H$520,$H272)),1)))</f>
        <v/>
      </c>
      <c r="V272" s="216" t="str">
        <f>IF($F272="","",MAX(0.25,IF(AND("Yes"=$N272,1&lt;COUNTIFS($N:$N,"Yes",$D:$D,$D272,$F:$F,$F272,$C:$C,"EAPG")),0.5^(COUNTIFS($N:$N,"Yes",$H:$H,"&gt;="&amp;$H272,$D:$D,$D272,$F:$F,$F272,$C:$C,"EAPG")-COUNTIFS($N272:$N$520,"Yes",$H272:$H$520,$H272,$D272:$D$520,$D272,$F272:$F$520,$F272,$C272:$C$520,"EAPG")),1)))</f>
        <v/>
      </c>
      <c r="W272" s="210" t="str">
        <f t="shared" si="36"/>
        <v/>
      </c>
      <c r="X272" s="172"/>
      <c r="Y272" s="211" t="str">
        <f t="shared" si="37"/>
        <v/>
      </c>
      <c r="Z272" s="212" t="str">
        <f t="shared" si="42"/>
        <v/>
      </c>
      <c r="AA272" s="213" t="str">
        <f t="shared" si="38"/>
        <v/>
      </c>
    </row>
    <row r="273" spans="2:27" ht="15" x14ac:dyDescent="0.25">
      <c r="B273" s="200">
        <f t="shared" si="43"/>
        <v>253</v>
      </c>
      <c r="C273" s="148"/>
      <c r="D273" s="232"/>
      <c r="E273" s="202"/>
      <c r="F273" s="203"/>
      <c r="G273" s="202" t="str">
        <f t="array" ref="G273">IF($F273="","",INDEX('EAPG Table'!$C$7:$C$666,MATCH(_xlfn.NUMBERVALUE('Interactive EAPG Calculator'!$F273),_xlfn.NUMBERVALUE('EAPG Table'!$B$7:$B$666),0)))</f>
        <v/>
      </c>
      <c r="H273" s="204" t="str">
        <f t="array" ref="H273">IF($F273="","",IF("EAPG"&lt;&gt;C273,0,INDEX('EAPG Table'!$I$7:$I$666,MATCH(_xlfn.NUMBERVALUE($F273),_xlfn.NUMBERVALUE('EAPG Table'!$B$7:$B$666),0))))</f>
        <v/>
      </c>
      <c r="I273" s="172" t="str">
        <f>IF($F273="", "", INDEX('EAPG Table'!$D:$D, MATCH(1*$F273, 'EAPG Table'!$B:$B, 0)))</f>
        <v/>
      </c>
      <c r="J273" s="148"/>
      <c r="K273" s="205" t="str">
        <f>IF(""=$F273,"",TRIM(INDEX('EAPG Table'!$F:$F,MATCH(1*$F273,'EAPG Table'!$B:$B,0))))</f>
        <v/>
      </c>
      <c r="L273" s="200"/>
      <c r="M273" s="172" t="str">
        <f t="shared" si="39"/>
        <v/>
      </c>
      <c r="N273" s="172" t="str">
        <f t="shared" si="33"/>
        <v/>
      </c>
      <c r="O273" s="207" t="str">
        <f t="shared" si="40"/>
        <v/>
      </c>
      <c r="P273" s="207" t="str">
        <f>IF(""=$F273,"",IF("00450"=$F273,0&lt;COUNTIFS($H:$H,"&gt;="&amp;$H273,$D:$D,$D273,$F:$F,$F273,$C:$C,"EAPG")-COUNTIFS($H273:$H$520,$H273,$D273:$D$520,$D273,$F273:$F$520,$F273,$C273:$C$520,"EAPG"),FALSE))</f>
        <v/>
      </c>
      <c r="Q273" s="207" t="str">
        <f t="shared" si="34"/>
        <v/>
      </c>
      <c r="R273" s="208" t="str">
        <f t="shared" si="41"/>
        <v/>
      </c>
      <c r="S273" s="172"/>
      <c r="T273" s="215" t="str">
        <f t="shared" si="35"/>
        <v/>
      </c>
      <c r="U273" s="216" t="str">
        <f>IF($F273="","",MAX(0.25,IF(AND("2"=$I273,1&lt;COUNTIF($I:$I,2)),0.5^(COUNTIFS($I:$I,"2",$D:$D,$D273,$H:$H,"&gt;="&amp;$H273)-COUNTIFS($I273:$I$520,"2",$D273:$D$520,$D273,$H273:$H$520,$H273)),1)))</f>
        <v/>
      </c>
      <c r="V273" s="216" t="str">
        <f>IF($F273="","",MAX(0.25,IF(AND("Yes"=$N273,1&lt;COUNTIFS($N:$N,"Yes",$D:$D,$D273,$F:$F,$F273,$C:$C,"EAPG")),0.5^(COUNTIFS($N:$N,"Yes",$H:$H,"&gt;="&amp;$H273,$D:$D,$D273,$F:$F,$F273,$C:$C,"EAPG")-COUNTIFS($N273:$N$520,"Yes",$H273:$H$520,$H273,$D273:$D$520,$D273,$F273:$F$520,$F273,$C273:$C$520,"EAPG")),1)))</f>
        <v/>
      </c>
      <c r="W273" s="210" t="str">
        <f t="shared" si="36"/>
        <v/>
      </c>
      <c r="X273" s="172"/>
      <c r="Y273" s="211" t="str">
        <f t="shared" si="37"/>
        <v/>
      </c>
      <c r="Z273" s="212" t="str">
        <f t="shared" si="42"/>
        <v/>
      </c>
      <c r="AA273" s="213" t="str">
        <f t="shared" si="38"/>
        <v/>
      </c>
    </row>
    <row r="274" spans="2:27" ht="15" x14ac:dyDescent="0.25">
      <c r="B274" s="200">
        <f t="shared" si="43"/>
        <v>254</v>
      </c>
      <c r="C274" s="148"/>
      <c r="D274" s="232"/>
      <c r="E274" s="202"/>
      <c r="F274" s="203"/>
      <c r="G274" s="202" t="str">
        <f t="array" ref="G274">IF($F274="","",INDEX('EAPG Table'!$C$7:$C$666,MATCH(_xlfn.NUMBERVALUE('Interactive EAPG Calculator'!$F274),_xlfn.NUMBERVALUE('EAPG Table'!$B$7:$B$666),0)))</f>
        <v/>
      </c>
      <c r="H274" s="204" t="str">
        <f t="array" ref="H274">IF($F274="","",IF("EAPG"&lt;&gt;C274,0,INDEX('EAPG Table'!$I$7:$I$666,MATCH(_xlfn.NUMBERVALUE($F274),_xlfn.NUMBERVALUE('EAPG Table'!$B$7:$B$666),0))))</f>
        <v/>
      </c>
      <c r="I274" s="172" t="str">
        <f>IF($F274="", "", INDEX('EAPG Table'!$D:$D, MATCH(1*$F274, 'EAPG Table'!$B:$B, 0)))</f>
        <v/>
      </c>
      <c r="J274" s="148"/>
      <c r="K274" s="205" t="str">
        <f>IF(""=$F274,"",TRIM(INDEX('EAPG Table'!$F:$F,MATCH(1*$F274,'EAPG Table'!$B:$B,0))))</f>
        <v/>
      </c>
      <c r="L274" s="200"/>
      <c r="M274" s="172" t="str">
        <f t="shared" si="39"/>
        <v/>
      </c>
      <c r="N274" s="172" t="str">
        <f t="shared" si="33"/>
        <v/>
      </c>
      <c r="O274" s="207" t="str">
        <f t="shared" si="40"/>
        <v/>
      </c>
      <c r="P274" s="207" t="str">
        <f>IF(""=$F274,"",IF("00450"=$F274,0&lt;COUNTIFS($H:$H,"&gt;="&amp;$H274,$D:$D,$D274,$F:$F,$F274,$C:$C,"EAPG")-COUNTIFS($H274:$H$520,$H274,$D274:$D$520,$D274,$F274:$F$520,$F274,$C274:$C$520,"EAPG"),FALSE))</f>
        <v/>
      </c>
      <c r="Q274" s="207" t="str">
        <f t="shared" si="34"/>
        <v/>
      </c>
      <c r="R274" s="208" t="str">
        <f t="shared" si="41"/>
        <v/>
      </c>
      <c r="S274" s="172"/>
      <c r="T274" s="215" t="str">
        <f t="shared" si="35"/>
        <v/>
      </c>
      <c r="U274" s="216" t="str">
        <f>IF($F274="","",MAX(0.25,IF(AND("2"=$I274,1&lt;COUNTIF($I:$I,2)),0.5^(COUNTIFS($I:$I,"2",$D:$D,$D274,$H:$H,"&gt;="&amp;$H274)-COUNTIFS($I274:$I$520,"2",$D274:$D$520,$D274,$H274:$H$520,$H274)),1)))</f>
        <v/>
      </c>
      <c r="V274" s="216" t="str">
        <f>IF($F274="","",MAX(0.25,IF(AND("Yes"=$N274,1&lt;COUNTIFS($N:$N,"Yes",$D:$D,$D274,$F:$F,$F274,$C:$C,"EAPG")),0.5^(COUNTIFS($N:$N,"Yes",$H:$H,"&gt;="&amp;$H274,$D:$D,$D274,$F:$F,$F274,$C:$C,"EAPG")-COUNTIFS($N274:$N$520,"Yes",$H274:$H$520,$H274,$D274:$D$520,$D274,$F274:$F$520,$F274,$C274:$C$520,"EAPG")),1)))</f>
        <v/>
      </c>
      <c r="W274" s="210" t="str">
        <f t="shared" si="36"/>
        <v/>
      </c>
      <c r="X274" s="172"/>
      <c r="Y274" s="211" t="str">
        <f t="shared" si="37"/>
        <v/>
      </c>
      <c r="Z274" s="212" t="str">
        <f t="shared" si="42"/>
        <v/>
      </c>
      <c r="AA274" s="213" t="str">
        <f t="shared" si="38"/>
        <v/>
      </c>
    </row>
    <row r="275" spans="2:27" ht="15" x14ac:dyDescent="0.25">
      <c r="B275" s="217">
        <f t="shared" si="43"/>
        <v>255</v>
      </c>
      <c r="C275" s="149"/>
      <c r="D275" s="233"/>
      <c r="E275" s="219"/>
      <c r="F275" s="220"/>
      <c r="G275" s="219" t="str">
        <f t="array" ref="G275">IF($F275="","",INDEX('EAPG Table'!$C$7:$C$666,MATCH(_xlfn.NUMBERVALUE('Interactive EAPG Calculator'!$F275),_xlfn.NUMBERVALUE('EAPG Table'!$B$7:$B$666),0)))</f>
        <v/>
      </c>
      <c r="H275" s="221" t="str">
        <f t="array" ref="H275">IF($F275="","",IF("EAPG"&lt;&gt;C275,0,INDEX('EAPG Table'!$I$7:$I$666,MATCH(_xlfn.NUMBERVALUE($F275),_xlfn.NUMBERVALUE('EAPG Table'!$B$7:$B$666),0))))</f>
        <v/>
      </c>
      <c r="I275" s="222" t="str">
        <f>IF($F275="", "", INDEX('EAPG Table'!$D:$D, MATCH(1*$F275, 'EAPG Table'!$B:$B, 0)))</f>
        <v/>
      </c>
      <c r="J275" s="149"/>
      <c r="K275" s="223" t="str">
        <f>IF(""=$F275,"",TRIM(INDEX('EAPG Table'!$F:$F,MATCH(1*$F275,'EAPG Table'!$B:$B,0))))</f>
        <v/>
      </c>
      <c r="L275" s="200"/>
      <c r="M275" s="222" t="str">
        <f t="shared" si="39"/>
        <v/>
      </c>
      <c r="N275" s="222" t="str">
        <f t="shared" si="33"/>
        <v/>
      </c>
      <c r="O275" s="224" t="str">
        <f t="shared" si="40"/>
        <v/>
      </c>
      <c r="P275" s="224" t="str">
        <f>IF(""=$F275,"",IF("00450"=$F275,0&lt;COUNTIFS($H:$H,"&gt;="&amp;$H275,$D:$D,$D275,$F:$F,$F275,$C:$C,"EAPG")-COUNTIFS($H275:$H$520,$H275,$D275:$D$520,$D275,$F275:$F$520,$F275,$C275:$C$520,"EAPG"),FALSE))</f>
        <v/>
      </c>
      <c r="Q275" s="224" t="str">
        <f t="shared" si="34"/>
        <v/>
      </c>
      <c r="R275" s="225" t="str">
        <f t="shared" si="41"/>
        <v/>
      </c>
      <c r="S275" s="172"/>
      <c r="T275" s="226" t="str">
        <f t="shared" si="35"/>
        <v/>
      </c>
      <c r="U275" s="227" t="str">
        <f>IF($F275="","",MAX(0.25,IF(AND("2"=$I275,1&lt;COUNTIF($I:$I,2)),0.5^(COUNTIFS($I:$I,"2",$D:$D,$D275,$H:$H,"&gt;="&amp;$H275)-COUNTIFS($I275:$I$520,"2",$D275:$D$520,$D275,$H275:$H$520,$H275)),1)))</f>
        <v/>
      </c>
      <c r="V275" s="227" t="str">
        <f>IF($F275="","",MAX(0.25,IF(AND("Yes"=$N275,1&lt;COUNTIFS($N:$N,"Yes",$D:$D,$D275,$F:$F,$F275,$C:$C,"EAPG")),0.5^(COUNTIFS($N:$N,"Yes",$H:$H,"&gt;="&amp;$H275,$D:$D,$D275,$F:$F,$F275,$C:$C,"EAPG")-COUNTIFS($N275:$N$520,"Yes",$H275:$H$520,$H275,$D275:$D$520,$D275,$F275:$F$520,$F275,$C275:$C$520,"EAPG")),1)))</f>
        <v/>
      </c>
      <c r="W275" s="228" t="str">
        <f t="shared" si="36"/>
        <v/>
      </c>
      <c r="X275" s="172"/>
      <c r="Y275" s="229" t="str">
        <f t="shared" si="37"/>
        <v/>
      </c>
      <c r="Z275" s="230" t="str">
        <f t="shared" si="42"/>
        <v/>
      </c>
      <c r="AA275" s="231" t="str">
        <f t="shared" si="38"/>
        <v/>
      </c>
    </row>
    <row r="276" spans="2:27" ht="15" x14ac:dyDescent="0.25">
      <c r="B276" s="200">
        <f t="shared" si="43"/>
        <v>256</v>
      </c>
      <c r="C276" s="148"/>
      <c r="D276" s="232"/>
      <c r="E276" s="202"/>
      <c r="F276" s="203"/>
      <c r="G276" s="202" t="str">
        <f t="array" ref="G276">IF($F276="","",INDEX('EAPG Table'!$C$7:$C$666,MATCH(_xlfn.NUMBERVALUE('Interactive EAPG Calculator'!$F276),_xlfn.NUMBERVALUE('EAPG Table'!$B$7:$B$666),0)))</f>
        <v/>
      </c>
      <c r="H276" s="204" t="str">
        <f t="array" ref="H276">IF($F276="","",IF("EAPG"&lt;&gt;C276,0,INDEX('EAPG Table'!$I$7:$I$666,MATCH(_xlfn.NUMBERVALUE($F276),_xlfn.NUMBERVALUE('EAPG Table'!$B$7:$B$666),0))))</f>
        <v/>
      </c>
      <c r="I276" s="172" t="str">
        <f>IF($F276="", "", INDEX('EAPG Table'!$D:$D, MATCH(1*$F276, 'EAPG Table'!$B:$B, 0)))</f>
        <v/>
      </c>
      <c r="J276" s="148"/>
      <c r="K276" s="205" t="str">
        <f>IF(""=$F276,"",TRIM(INDEX('EAPG Table'!$F:$F,MATCH(1*$F276,'EAPG Table'!$B:$B,0))))</f>
        <v/>
      </c>
      <c r="L276" s="200"/>
      <c r="M276" s="172" t="str">
        <f t="shared" si="39"/>
        <v/>
      </c>
      <c r="N276" s="172" t="str">
        <f t="shared" si="33"/>
        <v/>
      </c>
      <c r="O276" s="207" t="str">
        <f t="shared" si="40"/>
        <v/>
      </c>
      <c r="P276" s="207" t="str">
        <f>IF(""=$F276,"",IF("00450"=$F276,0&lt;COUNTIFS($H:$H,"&gt;="&amp;$H276,$D:$D,$D276,$F:$F,$F276,$C:$C,"EAPG")-COUNTIFS($H276:$H$520,$H276,$D276:$D$520,$D276,$F276:$F$520,$F276,$C276:$C$520,"EAPG"),FALSE))</f>
        <v/>
      </c>
      <c r="Q276" s="207" t="str">
        <f t="shared" si="34"/>
        <v/>
      </c>
      <c r="R276" s="208" t="str">
        <f t="shared" si="41"/>
        <v/>
      </c>
      <c r="S276" s="172"/>
      <c r="T276" s="215" t="str">
        <f t="shared" si="35"/>
        <v/>
      </c>
      <c r="U276" s="216" t="str">
        <f>IF($F276="","",MAX(0.25,IF(AND("2"=$I276,1&lt;COUNTIF($I:$I,2)),0.5^(COUNTIFS($I:$I,"2",$D:$D,$D276,$H:$H,"&gt;="&amp;$H276)-COUNTIFS($I276:$I$520,"2",$D276:$D$520,$D276,$H276:$H$520,$H276)),1)))</f>
        <v/>
      </c>
      <c r="V276" s="216" t="str">
        <f>IF($F276="","",MAX(0.25,IF(AND("Yes"=$N276,1&lt;COUNTIFS($N:$N,"Yes",$D:$D,$D276,$F:$F,$F276,$C:$C,"EAPG")),0.5^(COUNTIFS($N:$N,"Yes",$H:$H,"&gt;="&amp;$H276,$D:$D,$D276,$F:$F,$F276,$C:$C,"EAPG")-COUNTIFS($N276:$N$520,"Yes",$H276:$H$520,$H276,$D276:$D$520,$D276,$F276:$F$520,$F276,$C276:$C$520,"EAPG")),1)))</f>
        <v/>
      </c>
      <c r="W276" s="210" t="str">
        <f t="shared" si="36"/>
        <v/>
      </c>
      <c r="X276" s="172"/>
      <c r="Y276" s="211" t="str">
        <f t="shared" si="37"/>
        <v/>
      </c>
      <c r="Z276" s="212" t="str">
        <f t="shared" si="42"/>
        <v/>
      </c>
      <c r="AA276" s="213" t="str">
        <f t="shared" si="38"/>
        <v/>
      </c>
    </row>
    <row r="277" spans="2:27" ht="15" x14ac:dyDescent="0.25">
      <c r="B277" s="200">
        <f t="shared" si="43"/>
        <v>257</v>
      </c>
      <c r="C277" s="148"/>
      <c r="D277" s="232"/>
      <c r="E277" s="202"/>
      <c r="F277" s="203"/>
      <c r="G277" s="202" t="str">
        <f t="array" ref="G277">IF($F277="","",INDEX('EAPG Table'!$C$7:$C$666,MATCH(_xlfn.NUMBERVALUE('Interactive EAPG Calculator'!$F277),_xlfn.NUMBERVALUE('EAPG Table'!$B$7:$B$666),0)))</f>
        <v/>
      </c>
      <c r="H277" s="204" t="str">
        <f t="array" ref="H277">IF($F277="","",IF("EAPG"&lt;&gt;C277,0,INDEX('EAPG Table'!$I$7:$I$666,MATCH(_xlfn.NUMBERVALUE($F277),_xlfn.NUMBERVALUE('EAPG Table'!$B$7:$B$666),0))))</f>
        <v/>
      </c>
      <c r="I277" s="172" t="str">
        <f>IF($F277="", "", INDEX('EAPG Table'!$D:$D, MATCH(1*$F277, 'EAPG Table'!$B:$B, 0)))</f>
        <v/>
      </c>
      <c r="J277" s="148"/>
      <c r="K277" s="205" t="str">
        <f>IF(""=$F277,"",TRIM(INDEX('EAPG Table'!$F:$F,MATCH(1*$F277,'EAPG Table'!$B:$B,0))))</f>
        <v/>
      </c>
      <c r="L277" s="200"/>
      <c r="M277" s="172" t="str">
        <f t="shared" si="39"/>
        <v/>
      </c>
      <c r="N277" s="172" t="str">
        <f t="shared" ref="N277:N340" si="44">IF(""=$F277,"",IF(AND("4"=$I277,"00450"&lt;&gt;$F277,1&lt;COUNTIFS($I$21:$I$520,"4",EAPGRange,$F277,$D$21:$D$520,$D277)),"Yes","No"))</f>
        <v/>
      </c>
      <c r="O277" s="207" t="str">
        <f t="shared" si="40"/>
        <v/>
      </c>
      <c r="P277" s="207" t="str">
        <f>IF(""=$F277,"",IF("00450"=$F277,0&lt;COUNTIFS($H:$H,"&gt;="&amp;$H277,$D:$D,$D277,$F:$F,$F277,$C:$C,"EAPG")-COUNTIFS($H277:$H$520,$H277,$D277:$D$520,$D277,$F277:$F$520,$F277,$C277:$C$520,"EAPG"),FALSE))</f>
        <v/>
      </c>
      <c r="Q277" s="207" t="str">
        <f t="shared" ref="Q277:Q340" si="45">IF(""=$F277,"",AND("Yes"=$K277,0&lt;COUNTIFS($H:$H,"&gt;"&amp;0,$I:$I,"2",$D:$D,$D277)+COUNTIFS($H:$H,"&gt;"&amp;0,$I:$I,"3",$D:$D,$D277)+COUNTIFS($H:$H,"&gt;"&amp;0,$I:$I,"21",$D:$D,$D277)+COUNTIFS($H:$H,"&gt;"&amp;0,$I:$I,"22",$D:$D,$D277)+COUNTIFS($H:$H,"&gt;"&amp;0,$I:$I,"23",$D:$D,$D277)+COUNTIFS($H:$H,"&gt;"&amp;0,$I:$I,"25",$D:$D,$D277)))</f>
        <v/>
      </c>
      <c r="R277" s="208" t="str">
        <f t="shared" si="41"/>
        <v/>
      </c>
      <c r="S277" s="172"/>
      <c r="T277" s="215" t="str">
        <f t="shared" ref="T277:T340" si="46">IF($F277="","",IF($J277="Yes",1.5,1))</f>
        <v/>
      </c>
      <c r="U277" s="216" t="str">
        <f>IF($F277="","",MAX(0.25,IF(AND("2"=$I277,1&lt;COUNTIF($I:$I,2)),0.5^(COUNTIFS($I:$I,"2",$D:$D,$D277,$H:$H,"&gt;="&amp;$H277)-COUNTIFS($I277:$I$520,"2",$D277:$D$520,$D277,$H277:$H$520,$H277)),1)))</f>
        <v/>
      </c>
      <c r="V277" s="216" t="str">
        <f>IF($F277="","",MAX(0.25,IF(AND("Yes"=$N277,1&lt;COUNTIFS($N:$N,"Yes",$D:$D,$D277,$F:$F,$F277,$C:$C,"EAPG")),0.5^(COUNTIFS($N:$N,"Yes",$H:$H,"&gt;="&amp;$H277,$D:$D,$D277,$F:$F,$F277,$C:$C,"EAPG")-COUNTIFS($N277:$N$520,"Yes",$H277:$H$520,$H277,$D277:$D$520,$D277,$F277:$F$520,$F277,$C277:$C$520,"EAPG")),1)))</f>
        <v/>
      </c>
      <c r="W277" s="210" t="str">
        <f t="shared" ref="W277:W340" si="47">IF($F277="","",IF(AND("Yes"=$R277,0&lt;SUMIFS($H:$H,$B:$B,"&lt;&gt;"&amp;$B277)),0,1))</f>
        <v/>
      </c>
      <c r="X277" s="172"/>
      <c r="Y277" s="211" t="str">
        <f t="shared" ref="Y277:Y340" si="48">IFERROR(IF($F277="","",ROUND($F$13*$H277,2)), "")</f>
        <v/>
      </c>
      <c r="Z277" s="212" t="str">
        <f t="shared" si="42"/>
        <v/>
      </c>
      <c r="AA277" s="213" t="str">
        <f t="shared" ref="AA277:AA340" si="49">IF(Y277="","",IF($F277="","",IF($C277="EAPG",$Y277*$Z277,0)))</f>
        <v/>
      </c>
    </row>
    <row r="278" spans="2:27" ht="15" x14ac:dyDescent="0.25">
      <c r="B278" s="200">
        <f t="shared" si="43"/>
        <v>258</v>
      </c>
      <c r="C278" s="148"/>
      <c r="D278" s="232"/>
      <c r="E278" s="202"/>
      <c r="F278" s="203"/>
      <c r="G278" s="202" t="str">
        <f t="array" ref="G278">IF($F278="","",INDEX('EAPG Table'!$C$7:$C$666,MATCH(_xlfn.NUMBERVALUE('Interactive EAPG Calculator'!$F278),_xlfn.NUMBERVALUE('EAPG Table'!$B$7:$B$666),0)))</f>
        <v/>
      </c>
      <c r="H278" s="204" t="str">
        <f t="array" ref="H278">IF($F278="","",IF("EAPG"&lt;&gt;C278,0,INDEX('EAPG Table'!$I$7:$I$666,MATCH(_xlfn.NUMBERVALUE($F278),_xlfn.NUMBERVALUE('EAPG Table'!$B$7:$B$666),0))))</f>
        <v/>
      </c>
      <c r="I278" s="172" t="str">
        <f>IF($F278="", "", INDEX('EAPG Table'!$D:$D, MATCH(1*$F278, 'EAPG Table'!$B:$B, 0)))</f>
        <v/>
      </c>
      <c r="J278" s="148"/>
      <c r="K278" s="205" t="str">
        <f>IF(""=$F278,"",TRIM(INDEX('EAPG Table'!$F:$F,MATCH(1*$F278,'EAPG Table'!$B:$B,0))))</f>
        <v/>
      </c>
      <c r="L278" s="200"/>
      <c r="M278" s="172" t="str">
        <f t="shared" ref="M278:M341" si="50">IF($F278="","",IF(U278&lt;1,"Yes","No"))</f>
        <v/>
      </c>
      <c r="N278" s="172" t="str">
        <f t="shared" si="44"/>
        <v/>
      </c>
      <c r="O278" s="207" t="str">
        <f t="shared" ref="O278:O341" si="51">IF("00450"=$F278,IF(0&lt;COUNTIFS($H:$H,"&gt;"&amp;0,$I:$I,"2"),TRUE,IF(AND(0&lt;COUNTIFS($H:$H,"&gt;"&amp;0,$I:$I,"3"),0=COUNTIFS($H:$H,"&gt;"&amp;0,$I:$I,"2")+COUNTIFS($H:$H,"&gt;"&amp;0,$I:$I,"2?")),FALSE,TRUE)),"")</f>
        <v/>
      </c>
      <c r="P278" s="207" t="str">
        <f>IF(""=$F278,"",IF("00450"=$F278,0&lt;COUNTIFS($H:$H,"&gt;="&amp;$H278,$D:$D,$D278,$F:$F,$F278,$C:$C,"EAPG")-COUNTIFS($H278:$H$520,$H278,$D278:$D$520,$D278,$F278:$F$520,$F278,$C278:$C$520,"EAPG"),FALSE))</f>
        <v/>
      </c>
      <c r="Q278" s="207" t="str">
        <f t="shared" si="45"/>
        <v/>
      </c>
      <c r="R278" s="208" t="str">
        <f t="shared" ref="R278:R341" si="52">IF(""=$F278,"",IF(OR(O278:Q278),"Yes","No"))</f>
        <v/>
      </c>
      <c r="S278" s="172"/>
      <c r="T278" s="215" t="str">
        <f t="shared" si="46"/>
        <v/>
      </c>
      <c r="U278" s="216" t="str">
        <f>IF($F278="","",MAX(0.25,IF(AND("2"=$I278,1&lt;COUNTIF($I:$I,2)),0.5^(COUNTIFS($I:$I,"2",$D:$D,$D278,$H:$H,"&gt;="&amp;$H278)-COUNTIFS($I278:$I$520,"2",$D278:$D$520,$D278,$H278:$H$520,$H278)),1)))</f>
        <v/>
      </c>
      <c r="V278" s="216" t="str">
        <f>IF($F278="","",MAX(0.25,IF(AND("Yes"=$N278,1&lt;COUNTIFS($N:$N,"Yes",$D:$D,$D278,$F:$F,$F278,$C:$C,"EAPG")),0.5^(COUNTIFS($N:$N,"Yes",$H:$H,"&gt;="&amp;$H278,$D:$D,$D278,$F:$F,$F278,$C:$C,"EAPG")-COUNTIFS($N278:$N$520,"Yes",$H278:$H$520,$H278,$D278:$D$520,$D278,$F278:$F$520,$F278,$C278:$C$520,"EAPG")),1)))</f>
        <v/>
      </c>
      <c r="W278" s="210" t="str">
        <f t="shared" si="47"/>
        <v/>
      </c>
      <c r="X278" s="172"/>
      <c r="Y278" s="211" t="str">
        <f t="shared" si="48"/>
        <v/>
      </c>
      <c r="Z278" s="212" t="str">
        <f t="shared" ref="Z278:Z341" si="53">IF(Y278="","",PRODUCT(T278:W278))</f>
        <v/>
      </c>
      <c r="AA278" s="213" t="str">
        <f t="shared" si="49"/>
        <v/>
      </c>
    </row>
    <row r="279" spans="2:27" ht="15" x14ac:dyDescent="0.25">
      <c r="B279" s="200">
        <f t="shared" ref="B279:B342" si="54">B278+1</f>
        <v>259</v>
      </c>
      <c r="C279" s="148"/>
      <c r="D279" s="232"/>
      <c r="E279" s="202"/>
      <c r="F279" s="203"/>
      <c r="G279" s="202" t="str">
        <f t="array" ref="G279">IF($F279="","",INDEX('EAPG Table'!$C$7:$C$666,MATCH(_xlfn.NUMBERVALUE('Interactive EAPG Calculator'!$F279),_xlfn.NUMBERVALUE('EAPG Table'!$B$7:$B$666),0)))</f>
        <v/>
      </c>
      <c r="H279" s="204" t="str">
        <f t="array" ref="H279">IF($F279="","",IF("EAPG"&lt;&gt;C279,0,INDEX('EAPG Table'!$I$7:$I$666,MATCH(_xlfn.NUMBERVALUE($F279),_xlfn.NUMBERVALUE('EAPG Table'!$B$7:$B$666),0))))</f>
        <v/>
      </c>
      <c r="I279" s="172" t="str">
        <f>IF($F279="", "", INDEX('EAPG Table'!$D:$D, MATCH(1*$F279, 'EAPG Table'!$B:$B, 0)))</f>
        <v/>
      </c>
      <c r="J279" s="148"/>
      <c r="K279" s="205" t="str">
        <f>IF(""=$F279,"",TRIM(INDEX('EAPG Table'!$F:$F,MATCH(1*$F279,'EAPG Table'!$B:$B,0))))</f>
        <v/>
      </c>
      <c r="L279" s="200"/>
      <c r="M279" s="172" t="str">
        <f t="shared" si="50"/>
        <v/>
      </c>
      <c r="N279" s="172" t="str">
        <f t="shared" si="44"/>
        <v/>
      </c>
      <c r="O279" s="207" t="str">
        <f t="shared" si="51"/>
        <v/>
      </c>
      <c r="P279" s="207" t="str">
        <f>IF(""=$F279,"",IF("00450"=$F279,0&lt;COUNTIFS($H:$H,"&gt;="&amp;$H279,$D:$D,$D279,$F:$F,$F279,$C:$C,"EAPG")-COUNTIFS($H279:$H$520,$H279,$D279:$D$520,$D279,$F279:$F$520,$F279,$C279:$C$520,"EAPG"),FALSE))</f>
        <v/>
      </c>
      <c r="Q279" s="207" t="str">
        <f t="shared" si="45"/>
        <v/>
      </c>
      <c r="R279" s="208" t="str">
        <f t="shared" si="52"/>
        <v/>
      </c>
      <c r="S279" s="172"/>
      <c r="T279" s="215" t="str">
        <f t="shared" si="46"/>
        <v/>
      </c>
      <c r="U279" s="216" t="str">
        <f>IF($F279="","",MAX(0.25,IF(AND("2"=$I279,1&lt;COUNTIF($I:$I,2)),0.5^(COUNTIFS($I:$I,"2",$D:$D,$D279,$H:$H,"&gt;="&amp;$H279)-COUNTIFS($I279:$I$520,"2",$D279:$D$520,$D279,$H279:$H$520,$H279)),1)))</f>
        <v/>
      </c>
      <c r="V279" s="216" t="str">
        <f>IF($F279="","",MAX(0.25,IF(AND("Yes"=$N279,1&lt;COUNTIFS($N:$N,"Yes",$D:$D,$D279,$F:$F,$F279,$C:$C,"EAPG")),0.5^(COUNTIFS($N:$N,"Yes",$H:$H,"&gt;="&amp;$H279,$D:$D,$D279,$F:$F,$F279,$C:$C,"EAPG")-COUNTIFS($N279:$N$520,"Yes",$H279:$H$520,$H279,$D279:$D$520,$D279,$F279:$F$520,$F279,$C279:$C$520,"EAPG")),1)))</f>
        <v/>
      </c>
      <c r="W279" s="210" t="str">
        <f t="shared" si="47"/>
        <v/>
      </c>
      <c r="X279" s="172"/>
      <c r="Y279" s="211" t="str">
        <f t="shared" si="48"/>
        <v/>
      </c>
      <c r="Z279" s="212" t="str">
        <f t="shared" si="53"/>
        <v/>
      </c>
      <c r="AA279" s="213" t="str">
        <f t="shared" si="49"/>
        <v/>
      </c>
    </row>
    <row r="280" spans="2:27" ht="15" x14ac:dyDescent="0.25">
      <c r="B280" s="217">
        <f t="shared" si="54"/>
        <v>260</v>
      </c>
      <c r="C280" s="149"/>
      <c r="D280" s="233"/>
      <c r="E280" s="219"/>
      <c r="F280" s="220"/>
      <c r="G280" s="219" t="str">
        <f t="array" ref="G280">IF($F280="","",INDEX('EAPG Table'!$C$7:$C$666,MATCH(_xlfn.NUMBERVALUE('Interactive EAPG Calculator'!$F280),_xlfn.NUMBERVALUE('EAPG Table'!$B$7:$B$666),0)))</f>
        <v/>
      </c>
      <c r="H280" s="221" t="str">
        <f t="array" ref="H280">IF($F280="","",IF("EAPG"&lt;&gt;C280,0,INDEX('EAPG Table'!$I$7:$I$666,MATCH(_xlfn.NUMBERVALUE($F280),_xlfn.NUMBERVALUE('EAPG Table'!$B$7:$B$666),0))))</f>
        <v/>
      </c>
      <c r="I280" s="222" t="str">
        <f>IF($F280="", "", INDEX('EAPG Table'!$D:$D, MATCH(1*$F280, 'EAPG Table'!$B:$B, 0)))</f>
        <v/>
      </c>
      <c r="J280" s="149"/>
      <c r="K280" s="223" t="str">
        <f>IF(""=$F280,"",TRIM(INDEX('EAPG Table'!$F:$F,MATCH(1*$F280,'EAPG Table'!$B:$B,0))))</f>
        <v/>
      </c>
      <c r="L280" s="200"/>
      <c r="M280" s="222" t="str">
        <f t="shared" si="50"/>
        <v/>
      </c>
      <c r="N280" s="222" t="str">
        <f t="shared" si="44"/>
        <v/>
      </c>
      <c r="O280" s="224" t="str">
        <f t="shared" si="51"/>
        <v/>
      </c>
      <c r="P280" s="224" t="str">
        <f>IF(""=$F280,"",IF("00450"=$F280,0&lt;COUNTIFS($H:$H,"&gt;="&amp;$H280,$D:$D,$D280,$F:$F,$F280,$C:$C,"EAPG")-COUNTIFS($H280:$H$520,$H280,$D280:$D$520,$D280,$F280:$F$520,$F280,$C280:$C$520,"EAPG"),FALSE))</f>
        <v/>
      </c>
      <c r="Q280" s="224" t="str">
        <f t="shared" si="45"/>
        <v/>
      </c>
      <c r="R280" s="225" t="str">
        <f t="shared" si="52"/>
        <v/>
      </c>
      <c r="S280" s="172"/>
      <c r="T280" s="226" t="str">
        <f t="shared" si="46"/>
        <v/>
      </c>
      <c r="U280" s="227" t="str">
        <f>IF($F280="","",MAX(0.25,IF(AND("2"=$I280,1&lt;COUNTIF($I:$I,2)),0.5^(COUNTIFS($I:$I,"2",$D:$D,$D280,$H:$H,"&gt;="&amp;$H280)-COUNTIFS($I280:$I$520,"2",$D280:$D$520,$D280,$H280:$H$520,$H280)),1)))</f>
        <v/>
      </c>
      <c r="V280" s="227" t="str">
        <f>IF($F280="","",MAX(0.25,IF(AND("Yes"=$N280,1&lt;COUNTIFS($N:$N,"Yes",$D:$D,$D280,$F:$F,$F280,$C:$C,"EAPG")),0.5^(COUNTIFS($N:$N,"Yes",$H:$H,"&gt;="&amp;$H280,$D:$D,$D280,$F:$F,$F280,$C:$C,"EAPG")-COUNTIFS($N280:$N$520,"Yes",$H280:$H$520,$H280,$D280:$D$520,$D280,$F280:$F$520,$F280,$C280:$C$520,"EAPG")),1)))</f>
        <v/>
      </c>
      <c r="W280" s="228" t="str">
        <f t="shared" si="47"/>
        <v/>
      </c>
      <c r="X280" s="172"/>
      <c r="Y280" s="229" t="str">
        <f t="shared" si="48"/>
        <v/>
      </c>
      <c r="Z280" s="230" t="str">
        <f t="shared" si="53"/>
        <v/>
      </c>
      <c r="AA280" s="231" t="str">
        <f t="shared" si="49"/>
        <v/>
      </c>
    </row>
    <row r="281" spans="2:27" ht="15" x14ac:dyDescent="0.25">
      <c r="B281" s="200">
        <f t="shared" si="54"/>
        <v>261</v>
      </c>
      <c r="C281" s="148"/>
      <c r="D281" s="232"/>
      <c r="E281" s="202"/>
      <c r="F281" s="203"/>
      <c r="G281" s="202" t="str">
        <f t="array" ref="G281">IF($F281="","",INDEX('EAPG Table'!$C$7:$C$666,MATCH(_xlfn.NUMBERVALUE('Interactive EAPG Calculator'!$F281),_xlfn.NUMBERVALUE('EAPG Table'!$B$7:$B$666),0)))</f>
        <v/>
      </c>
      <c r="H281" s="204" t="str">
        <f t="array" ref="H281">IF($F281="","",IF("EAPG"&lt;&gt;C281,0,INDEX('EAPG Table'!$I$7:$I$666,MATCH(_xlfn.NUMBERVALUE($F281),_xlfn.NUMBERVALUE('EAPG Table'!$B$7:$B$666),0))))</f>
        <v/>
      </c>
      <c r="I281" s="172" t="str">
        <f>IF($F281="", "", INDEX('EAPG Table'!$D:$D, MATCH(1*$F281, 'EAPG Table'!$B:$B, 0)))</f>
        <v/>
      </c>
      <c r="J281" s="148"/>
      <c r="K281" s="205" t="str">
        <f>IF(""=$F281,"",TRIM(INDEX('EAPG Table'!$F:$F,MATCH(1*$F281,'EAPG Table'!$B:$B,0))))</f>
        <v/>
      </c>
      <c r="L281" s="200"/>
      <c r="M281" s="172" t="str">
        <f t="shared" si="50"/>
        <v/>
      </c>
      <c r="N281" s="172" t="str">
        <f t="shared" si="44"/>
        <v/>
      </c>
      <c r="O281" s="207" t="str">
        <f t="shared" si="51"/>
        <v/>
      </c>
      <c r="P281" s="207" t="str">
        <f>IF(""=$F281,"",IF("00450"=$F281,0&lt;COUNTIFS($H:$H,"&gt;="&amp;$H281,$D:$D,$D281,$F:$F,$F281,$C:$C,"EAPG")-COUNTIFS($H281:$H$520,$H281,$D281:$D$520,$D281,$F281:$F$520,$F281,$C281:$C$520,"EAPG"),FALSE))</f>
        <v/>
      </c>
      <c r="Q281" s="207" t="str">
        <f t="shared" si="45"/>
        <v/>
      </c>
      <c r="R281" s="208" t="str">
        <f t="shared" si="52"/>
        <v/>
      </c>
      <c r="S281" s="172"/>
      <c r="T281" s="215" t="str">
        <f t="shared" si="46"/>
        <v/>
      </c>
      <c r="U281" s="216" t="str">
        <f>IF($F281="","",MAX(0.25,IF(AND("2"=$I281,1&lt;COUNTIF($I:$I,2)),0.5^(COUNTIFS($I:$I,"2",$D:$D,$D281,$H:$H,"&gt;="&amp;$H281)-COUNTIFS($I281:$I$520,"2",$D281:$D$520,$D281,$H281:$H$520,$H281)),1)))</f>
        <v/>
      </c>
      <c r="V281" s="216" t="str">
        <f>IF($F281="","",MAX(0.25,IF(AND("Yes"=$N281,1&lt;COUNTIFS($N:$N,"Yes",$D:$D,$D281,$F:$F,$F281,$C:$C,"EAPG")),0.5^(COUNTIFS($N:$N,"Yes",$H:$H,"&gt;="&amp;$H281,$D:$D,$D281,$F:$F,$F281,$C:$C,"EAPG")-COUNTIFS($N281:$N$520,"Yes",$H281:$H$520,$H281,$D281:$D$520,$D281,$F281:$F$520,$F281,$C281:$C$520,"EAPG")),1)))</f>
        <v/>
      </c>
      <c r="W281" s="210" t="str">
        <f t="shared" si="47"/>
        <v/>
      </c>
      <c r="X281" s="172"/>
      <c r="Y281" s="211" t="str">
        <f t="shared" si="48"/>
        <v/>
      </c>
      <c r="Z281" s="212" t="str">
        <f t="shared" si="53"/>
        <v/>
      </c>
      <c r="AA281" s="213" t="str">
        <f t="shared" si="49"/>
        <v/>
      </c>
    </row>
    <row r="282" spans="2:27" ht="15" x14ac:dyDescent="0.25">
      <c r="B282" s="200">
        <f t="shared" si="54"/>
        <v>262</v>
      </c>
      <c r="C282" s="148"/>
      <c r="D282" s="232"/>
      <c r="E282" s="202"/>
      <c r="F282" s="203"/>
      <c r="G282" s="202" t="str">
        <f t="array" ref="G282">IF($F282="","",INDEX('EAPG Table'!$C$7:$C$666,MATCH(_xlfn.NUMBERVALUE('Interactive EAPG Calculator'!$F282),_xlfn.NUMBERVALUE('EAPG Table'!$B$7:$B$666),0)))</f>
        <v/>
      </c>
      <c r="H282" s="204" t="str">
        <f t="array" ref="H282">IF($F282="","",IF("EAPG"&lt;&gt;C282,0,INDEX('EAPG Table'!$I$7:$I$666,MATCH(_xlfn.NUMBERVALUE($F282),_xlfn.NUMBERVALUE('EAPG Table'!$B$7:$B$666),0))))</f>
        <v/>
      </c>
      <c r="I282" s="172" t="str">
        <f>IF($F282="", "", INDEX('EAPG Table'!$D:$D, MATCH(1*$F282, 'EAPG Table'!$B:$B, 0)))</f>
        <v/>
      </c>
      <c r="J282" s="148"/>
      <c r="K282" s="205" t="str">
        <f>IF(""=$F282,"",TRIM(INDEX('EAPG Table'!$F:$F,MATCH(1*$F282,'EAPG Table'!$B:$B,0))))</f>
        <v/>
      </c>
      <c r="L282" s="200"/>
      <c r="M282" s="172" t="str">
        <f t="shared" si="50"/>
        <v/>
      </c>
      <c r="N282" s="172" t="str">
        <f t="shared" si="44"/>
        <v/>
      </c>
      <c r="O282" s="207" t="str">
        <f t="shared" si="51"/>
        <v/>
      </c>
      <c r="P282" s="207" t="str">
        <f>IF(""=$F282,"",IF("00450"=$F282,0&lt;COUNTIFS($H:$H,"&gt;="&amp;$H282,$D:$D,$D282,$F:$F,$F282,$C:$C,"EAPG")-COUNTIFS($H282:$H$520,$H282,$D282:$D$520,$D282,$F282:$F$520,$F282,$C282:$C$520,"EAPG"),FALSE))</f>
        <v/>
      </c>
      <c r="Q282" s="207" t="str">
        <f t="shared" si="45"/>
        <v/>
      </c>
      <c r="R282" s="208" t="str">
        <f t="shared" si="52"/>
        <v/>
      </c>
      <c r="S282" s="172"/>
      <c r="T282" s="215" t="str">
        <f t="shared" si="46"/>
        <v/>
      </c>
      <c r="U282" s="216" t="str">
        <f>IF($F282="","",MAX(0.25,IF(AND("2"=$I282,1&lt;COUNTIF($I:$I,2)),0.5^(COUNTIFS($I:$I,"2",$D:$D,$D282,$H:$H,"&gt;="&amp;$H282)-COUNTIFS($I282:$I$520,"2",$D282:$D$520,$D282,$H282:$H$520,$H282)),1)))</f>
        <v/>
      </c>
      <c r="V282" s="216" t="str">
        <f>IF($F282="","",MAX(0.25,IF(AND("Yes"=$N282,1&lt;COUNTIFS($N:$N,"Yes",$D:$D,$D282,$F:$F,$F282,$C:$C,"EAPG")),0.5^(COUNTIFS($N:$N,"Yes",$H:$H,"&gt;="&amp;$H282,$D:$D,$D282,$F:$F,$F282,$C:$C,"EAPG")-COUNTIFS($N282:$N$520,"Yes",$H282:$H$520,$H282,$D282:$D$520,$D282,$F282:$F$520,$F282,$C282:$C$520,"EAPG")),1)))</f>
        <v/>
      </c>
      <c r="W282" s="210" t="str">
        <f t="shared" si="47"/>
        <v/>
      </c>
      <c r="X282" s="172"/>
      <c r="Y282" s="211" t="str">
        <f t="shared" si="48"/>
        <v/>
      </c>
      <c r="Z282" s="212" t="str">
        <f t="shared" si="53"/>
        <v/>
      </c>
      <c r="AA282" s="213" t="str">
        <f t="shared" si="49"/>
        <v/>
      </c>
    </row>
    <row r="283" spans="2:27" ht="15" x14ac:dyDescent="0.25">
      <c r="B283" s="200">
        <f t="shared" si="54"/>
        <v>263</v>
      </c>
      <c r="C283" s="148"/>
      <c r="D283" s="232"/>
      <c r="E283" s="202"/>
      <c r="F283" s="203"/>
      <c r="G283" s="202" t="str">
        <f t="array" ref="G283">IF($F283="","",INDEX('EAPG Table'!$C$7:$C$666,MATCH(_xlfn.NUMBERVALUE('Interactive EAPG Calculator'!$F283),_xlfn.NUMBERVALUE('EAPG Table'!$B$7:$B$666),0)))</f>
        <v/>
      </c>
      <c r="H283" s="204" t="str">
        <f t="array" ref="H283">IF($F283="","",IF("EAPG"&lt;&gt;C283,0,INDEX('EAPG Table'!$I$7:$I$666,MATCH(_xlfn.NUMBERVALUE($F283),_xlfn.NUMBERVALUE('EAPG Table'!$B$7:$B$666),0))))</f>
        <v/>
      </c>
      <c r="I283" s="172" t="str">
        <f>IF($F283="", "", INDEX('EAPG Table'!$D:$D, MATCH(1*$F283, 'EAPG Table'!$B:$B, 0)))</f>
        <v/>
      </c>
      <c r="J283" s="148"/>
      <c r="K283" s="205" t="str">
        <f>IF(""=$F283,"",TRIM(INDEX('EAPG Table'!$F:$F,MATCH(1*$F283,'EAPG Table'!$B:$B,0))))</f>
        <v/>
      </c>
      <c r="L283" s="200"/>
      <c r="M283" s="172" t="str">
        <f t="shared" si="50"/>
        <v/>
      </c>
      <c r="N283" s="172" t="str">
        <f t="shared" si="44"/>
        <v/>
      </c>
      <c r="O283" s="207" t="str">
        <f t="shared" si="51"/>
        <v/>
      </c>
      <c r="P283" s="207" t="str">
        <f>IF(""=$F283,"",IF("00450"=$F283,0&lt;COUNTIFS($H:$H,"&gt;="&amp;$H283,$D:$D,$D283,$F:$F,$F283,$C:$C,"EAPG")-COUNTIFS($H283:$H$520,$H283,$D283:$D$520,$D283,$F283:$F$520,$F283,$C283:$C$520,"EAPG"),FALSE))</f>
        <v/>
      </c>
      <c r="Q283" s="207" t="str">
        <f t="shared" si="45"/>
        <v/>
      </c>
      <c r="R283" s="208" t="str">
        <f t="shared" si="52"/>
        <v/>
      </c>
      <c r="S283" s="172"/>
      <c r="T283" s="215" t="str">
        <f t="shared" si="46"/>
        <v/>
      </c>
      <c r="U283" s="216" t="str">
        <f>IF($F283="","",MAX(0.25,IF(AND("2"=$I283,1&lt;COUNTIF($I:$I,2)),0.5^(COUNTIFS($I:$I,"2",$D:$D,$D283,$H:$H,"&gt;="&amp;$H283)-COUNTIFS($I283:$I$520,"2",$D283:$D$520,$D283,$H283:$H$520,$H283)),1)))</f>
        <v/>
      </c>
      <c r="V283" s="216" t="str">
        <f>IF($F283="","",MAX(0.25,IF(AND("Yes"=$N283,1&lt;COUNTIFS($N:$N,"Yes",$D:$D,$D283,$F:$F,$F283,$C:$C,"EAPG")),0.5^(COUNTIFS($N:$N,"Yes",$H:$H,"&gt;="&amp;$H283,$D:$D,$D283,$F:$F,$F283,$C:$C,"EAPG")-COUNTIFS($N283:$N$520,"Yes",$H283:$H$520,$H283,$D283:$D$520,$D283,$F283:$F$520,$F283,$C283:$C$520,"EAPG")),1)))</f>
        <v/>
      </c>
      <c r="W283" s="210" t="str">
        <f t="shared" si="47"/>
        <v/>
      </c>
      <c r="X283" s="172"/>
      <c r="Y283" s="211" t="str">
        <f t="shared" si="48"/>
        <v/>
      </c>
      <c r="Z283" s="212" t="str">
        <f t="shared" si="53"/>
        <v/>
      </c>
      <c r="AA283" s="213" t="str">
        <f t="shared" si="49"/>
        <v/>
      </c>
    </row>
    <row r="284" spans="2:27" ht="15" x14ac:dyDescent="0.25">
      <c r="B284" s="200">
        <f t="shared" si="54"/>
        <v>264</v>
      </c>
      <c r="C284" s="148"/>
      <c r="D284" s="232"/>
      <c r="E284" s="202"/>
      <c r="F284" s="203"/>
      <c r="G284" s="202" t="str">
        <f t="array" ref="G284">IF($F284="","",INDEX('EAPG Table'!$C$7:$C$666,MATCH(_xlfn.NUMBERVALUE('Interactive EAPG Calculator'!$F284),_xlfn.NUMBERVALUE('EAPG Table'!$B$7:$B$666),0)))</f>
        <v/>
      </c>
      <c r="H284" s="204" t="str">
        <f t="array" ref="H284">IF($F284="","",IF("EAPG"&lt;&gt;C284,0,INDEX('EAPG Table'!$I$7:$I$666,MATCH(_xlfn.NUMBERVALUE($F284),_xlfn.NUMBERVALUE('EAPG Table'!$B$7:$B$666),0))))</f>
        <v/>
      </c>
      <c r="I284" s="172" t="str">
        <f>IF($F284="", "", INDEX('EAPG Table'!$D:$D, MATCH(1*$F284, 'EAPG Table'!$B:$B, 0)))</f>
        <v/>
      </c>
      <c r="J284" s="148"/>
      <c r="K284" s="205" t="str">
        <f>IF(""=$F284,"",TRIM(INDEX('EAPG Table'!$F:$F,MATCH(1*$F284,'EAPG Table'!$B:$B,0))))</f>
        <v/>
      </c>
      <c r="L284" s="200"/>
      <c r="M284" s="172" t="str">
        <f t="shared" si="50"/>
        <v/>
      </c>
      <c r="N284" s="172" t="str">
        <f t="shared" si="44"/>
        <v/>
      </c>
      <c r="O284" s="207" t="str">
        <f t="shared" si="51"/>
        <v/>
      </c>
      <c r="P284" s="207" t="str">
        <f>IF(""=$F284,"",IF("00450"=$F284,0&lt;COUNTIFS($H:$H,"&gt;="&amp;$H284,$D:$D,$D284,$F:$F,$F284,$C:$C,"EAPG")-COUNTIFS($H284:$H$520,$H284,$D284:$D$520,$D284,$F284:$F$520,$F284,$C284:$C$520,"EAPG"),FALSE))</f>
        <v/>
      </c>
      <c r="Q284" s="207" t="str">
        <f t="shared" si="45"/>
        <v/>
      </c>
      <c r="R284" s="208" t="str">
        <f t="shared" si="52"/>
        <v/>
      </c>
      <c r="S284" s="172"/>
      <c r="T284" s="215" t="str">
        <f t="shared" si="46"/>
        <v/>
      </c>
      <c r="U284" s="216" t="str">
        <f>IF($F284="","",MAX(0.25,IF(AND("2"=$I284,1&lt;COUNTIF($I:$I,2)),0.5^(COUNTIFS($I:$I,"2",$D:$D,$D284,$H:$H,"&gt;="&amp;$H284)-COUNTIFS($I284:$I$520,"2",$D284:$D$520,$D284,$H284:$H$520,$H284)),1)))</f>
        <v/>
      </c>
      <c r="V284" s="216" t="str">
        <f>IF($F284="","",MAX(0.25,IF(AND("Yes"=$N284,1&lt;COUNTIFS($N:$N,"Yes",$D:$D,$D284,$F:$F,$F284,$C:$C,"EAPG")),0.5^(COUNTIFS($N:$N,"Yes",$H:$H,"&gt;="&amp;$H284,$D:$D,$D284,$F:$F,$F284,$C:$C,"EAPG")-COUNTIFS($N284:$N$520,"Yes",$H284:$H$520,$H284,$D284:$D$520,$D284,$F284:$F$520,$F284,$C284:$C$520,"EAPG")),1)))</f>
        <v/>
      </c>
      <c r="W284" s="210" t="str">
        <f t="shared" si="47"/>
        <v/>
      </c>
      <c r="X284" s="172"/>
      <c r="Y284" s="211" t="str">
        <f t="shared" si="48"/>
        <v/>
      </c>
      <c r="Z284" s="212" t="str">
        <f t="shared" si="53"/>
        <v/>
      </c>
      <c r="AA284" s="213" t="str">
        <f t="shared" si="49"/>
        <v/>
      </c>
    </row>
    <row r="285" spans="2:27" ht="15" x14ac:dyDescent="0.25">
      <c r="B285" s="217">
        <f t="shared" si="54"/>
        <v>265</v>
      </c>
      <c r="C285" s="149"/>
      <c r="D285" s="233"/>
      <c r="E285" s="219"/>
      <c r="F285" s="220"/>
      <c r="G285" s="219" t="str">
        <f t="array" ref="G285">IF($F285="","",INDEX('EAPG Table'!$C$7:$C$666,MATCH(_xlfn.NUMBERVALUE('Interactive EAPG Calculator'!$F285),_xlfn.NUMBERVALUE('EAPG Table'!$B$7:$B$666),0)))</f>
        <v/>
      </c>
      <c r="H285" s="221" t="str">
        <f t="array" ref="H285">IF($F285="","",IF("EAPG"&lt;&gt;C285,0,INDEX('EAPG Table'!$I$7:$I$666,MATCH(_xlfn.NUMBERVALUE($F285),_xlfn.NUMBERVALUE('EAPG Table'!$B$7:$B$666),0))))</f>
        <v/>
      </c>
      <c r="I285" s="222" t="str">
        <f>IF($F285="", "", INDEX('EAPG Table'!$D:$D, MATCH(1*$F285, 'EAPG Table'!$B:$B, 0)))</f>
        <v/>
      </c>
      <c r="J285" s="149"/>
      <c r="K285" s="223" t="str">
        <f>IF(""=$F285,"",TRIM(INDEX('EAPG Table'!$F:$F,MATCH(1*$F285,'EAPG Table'!$B:$B,0))))</f>
        <v/>
      </c>
      <c r="L285" s="200"/>
      <c r="M285" s="222" t="str">
        <f t="shared" si="50"/>
        <v/>
      </c>
      <c r="N285" s="222" t="str">
        <f t="shared" si="44"/>
        <v/>
      </c>
      <c r="O285" s="224" t="str">
        <f t="shared" si="51"/>
        <v/>
      </c>
      <c r="P285" s="224" t="str">
        <f>IF(""=$F285,"",IF("00450"=$F285,0&lt;COUNTIFS($H:$H,"&gt;="&amp;$H285,$D:$D,$D285,$F:$F,$F285,$C:$C,"EAPG")-COUNTIFS($H285:$H$520,$H285,$D285:$D$520,$D285,$F285:$F$520,$F285,$C285:$C$520,"EAPG"),FALSE))</f>
        <v/>
      </c>
      <c r="Q285" s="224" t="str">
        <f t="shared" si="45"/>
        <v/>
      </c>
      <c r="R285" s="225" t="str">
        <f t="shared" si="52"/>
        <v/>
      </c>
      <c r="S285" s="172"/>
      <c r="T285" s="226" t="str">
        <f t="shared" si="46"/>
        <v/>
      </c>
      <c r="U285" s="227" t="str">
        <f>IF($F285="","",MAX(0.25,IF(AND("2"=$I285,1&lt;COUNTIF($I:$I,2)),0.5^(COUNTIFS($I:$I,"2",$D:$D,$D285,$H:$H,"&gt;="&amp;$H285)-COUNTIFS($I285:$I$520,"2",$D285:$D$520,$D285,$H285:$H$520,$H285)),1)))</f>
        <v/>
      </c>
      <c r="V285" s="227" t="str">
        <f>IF($F285="","",MAX(0.25,IF(AND("Yes"=$N285,1&lt;COUNTIFS($N:$N,"Yes",$D:$D,$D285,$F:$F,$F285,$C:$C,"EAPG")),0.5^(COUNTIFS($N:$N,"Yes",$H:$H,"&gt;="&amp;$H285,$D:$D,$D285,$F:$F,$F285,$C:$C,"EAPG")-COUNTIFS($N285:$N$520,"Yes",$H285:$H$520,$H285,$D285:$D$520,$D285,$F285:$F$520,$F285,$C285:$C$520,"EAPG")),1)))</f>
        <v/>
      </c>
      <c r="W285" s="228" t="str">
        <f t="shared" si="47"/>
        <v/>
      </c>
      <c r="X285" s="172"/>
      <c r="Y285" s="229" t="str">
        <f t="shared" si="48"/>
        <v/>
      </c>
      <c r="Z285" s="230" t="str">
        <f t="shared" si="53"/>
        <v/>
      </c>
      <c r="AA285" s="231" t="str">
        <f t="shared" si="49"/>
        <v/>
      </c>
    </row>
    <row r="286" spans="2:27" ht="15" x14ac:dyDescent="0.25">
      <c r="B286" s="200">
        <f t="shared" si="54"/>
        <v>266</v>
      </c>
      <c r="C286" s="148"/>
      <c r="D286" s="232"/>
      <c r="E286" s="202"/>
      <c r="F286" s="203"/>
      <c r="G286" s="202" t="str">
        <f t="array" ref="G286">IF($F286="","",INDEX('EAPG Table'!$C$7:$C$666,MATCH(_xlfn.NUMBERVALUE('Interactive EAPG Calculator'!$F286),_xlfn.NUMBERVALUE('EAPG Table'!$B$7:$B$666),0)))</f>
        <v/>
      </c>
      <c r="H286" s="204" t="str">
        <f t="array" ref="H286">IF($F286="","",IF("EAPG"&lt;&gt;C286,0,INDEX('EAPG Table'!$I$7:$I$666,MATCH(_xlfn.NUMBERVALUE($F286),_xlfn.NUMBERVALUE('EAPG Table'!$B$7:$B$666),0))))</f>
        <v/>
      </c>
      <c r="I286" s="172" t="str">
        <f>IF($F286="", "", INDEX('EAPG Table'!$D:$D, MATCH(1*$F286, 'EAPG Table'!$B:$B, 0)))</f>
        <v/>
      </c>
      <c r="J286" s="148"/>
      <c r="K286" s="205" t="str">
        <f>IF(""=$F286,"",TRIM(INDEX('EAPG Table'!$F:$F,MATCH(1*$F286,'EAPG Table'!$B:$B,0))))</f>
        <v/>
      </c>
      <c r="L286" s="200"/>
      <c r="M286" s="172" t="str">
        <f t="shared" si="50"/>
        <v/>
      </c>
      <c r="N286" s="172" t="str">
        <f t="shared" si="44"/>
        <v/>
      </c>
      <c r="O286" s="207" t="str">
        <f t="shared" si="51"/>
        <v/>
      </c>
      <c r="P286" s="207" t="str">
        <f>IF(""=$F286,"",IF("00450"=$F286,0&lt;COUNTIFS($H:$H,"&gt;="&amp;$H286,$D:$D,$D286,$F:$F,$F286,$C:$C,"EAPG")-COUNTIFS($H286:$H$520,$H286,$D286:$D$520,$D286,$F286:$F$520,$F286,$C286:$C$520,"EAPG"),FALSE))</f>
        <v/>
      </c>
      <c r="Q286" s="207" t="str">
        <f t="shared" si="45"/>
        <v/>
      </c>
      <c r="R286" s="208" t="str">
        <f t="shared" si="52"/>
        <v/>
      </c>
      <c r="S286" s="172"/>
      <c r="T286" s="215" t="str">
        <f t="shared" si="46"/>
        <v/>
      </c>
      <c r="U286" s="216" t="str">
        <f>IF($F286="","",MAX(0.25,IF(AND("2"=$I286,1&lt;COUNTIF($I:$I,2)),0.5^(COUNTIFS($I:$I,"2",$D:$D,$D286,$H:$H,"&gt;="&amp;$H286)-COUNTIFS($I286:$I$520,"2",$D286:$D$520,$D286,$H286:$H$520,$H286)),1)))</f>
        <v/>
      </c>
      <c r="V286" s="216" t="str">
        <f>IF($F286="","",MAX(0.25,IF(AND("Yes"=$N286,1&lt;COUNTIFS($N:$N,"Yes",$D:$D,$D286,$F:$F,$F286,$C:$C,"EAPG")),0.5^(COUNTIFS($N:$N,"Yes",$H:$H,"&gt;="&amp;$H286,$D:$D,$D286,$F:$F,$F286,$C:$C,"EAPG")-COUNTIFS($N286:$N$520,"Yes",$H286:$H$520,$H286,$D286:$D$520,$D286,$F286:$F$520,$F286,$C286:$C$520,"EAPG")),1)))</f>
        <v/>
      </c>
      <c r="W286" s="210" t="str">
        <f t="shared" si="47"/>
        <v/>
      </c>
      <c r="X286" s="172"/>
      <c r="Y286" s="211" t="str">
        <f t="shared" si="48"/>
        <v/>
      </c>
      <c r="Z286" s="212" t="str">
        <f t="shared" si="53"/>
        <v/>
      </c>
      <c r="AA286" s="213" t="str">
        <f t="shared" si="49"/>
        <v/>
      </c>
    </row>
    <row r="287" spans="2:27" ht="15" x14ac:dyDescent="0.25">
      <c r="B287" s="200">
        <f t="shared" si="54"/>
        <v>267</v>
      </c>
      <c r="C287" s="148"/>
      <c r="D287" s="232"/>
      <c r="E287" s="202"/>
      <c r="F287" s="203"/>
      <c r="G287" s="202" t="str">
        <f t="array" ref="G287">IF($F287="","",INDEX('EAPG Table'!$C$7:$C$666,MATCH(_xlfn.NUMBERVALUE('Interactive EAPG Calculator'!$F287),_xlfn.NUMBERVALUE('EAPG Table'!$B$7:$B$666),0)))</f>
        <v/>
      </c>
      <c r="H287" s="204" t="str">
        <f t="array" ref="H287">IF($F287="","",IF("EAPG"&lt;&gt;C287,0,INDEX('EAPG Table'!$I$7:$I$666,MATCH(_xlfn.NUMBERVALUE($F287),_xlfn.NUMBERVALUE('EAPG Table'!$B$7:$B$666),0))))</f>
        <v/>
      </c>
      <c r="I287" s="172" t="str">
        <f>IF($F287="", "", INDEX('EAPG Table'!$D:$D, MATCH(1*$F287, 'EAPG Table'!$B:$B, 0)))</f>
        <v/>
      </c>
      <c r="J287" s="148"/>
      <c r="K287" s="205" t="str">
        <f>IF(""=$F287,"",TRIM(INDEX('EAPG Table'!$F:$F,MATCH(1*$F287,'EAPG Table'!$B:$B,0))))</f>
        <v/>
      </c>
      <c r="L287" s="200"/>
      <c r="M287" s="172" t="str">
        <f t="shared" si="50"/>
        <v/>
      </c>
      <c r="N287" s="172" t="str">
        <f t="shared" si="44"/>
        <v/>
      </c>
      <c r="O287" s="207" t="str">
        <f t="shared" si="51"/>
        <v/>
      </c>
      <c r="P287" s="207" t="str">
        <f>IF(""=$F287,"",IF("00450"=$F287,0&lt;COUNTIFS($H:$H,"&gt;="&amp;$H287,$D:$D,$D287,$F:$F,$F287,$C:$C,"EAPG")-COUNTIFS($H287:$H$520,$H287,$D287:$D$520,$D287,$F287:$F$520,$F287,$C287:$C$520,"EAPG"),FALSE))</f>
        <v/>
      </c>
      <c r="Q287" s="207" t="str">
        <f t="shared" si="45"/>
        <v/>
      </c>
      <c r="R287" s="208" t="str">
        <f t="shared" si="52"/>
        <v/>
      </c>
      <c r="S287" s="172"/>
      <c r="T287" s="215" t="str">
        <f t="shared" si="46"/>
        <v/>
      </c>
      <c r="U287" s="216" t="str">
        <f>IF($F287="","",MAX(0.25,IF(AND("2"=$I287,1&lt;COUNTIF($I:$I,2)),0.5^(COUNTIFS($I:$I,"2",$D:$D,$D287,$H:$H,"&gt;="&amp;$H287)-COUNTIFS($I287:$I$520,"2",$D287:$D$520,$D287,$H287:$H$520,$H287)),1)))</f>
        <v/>
      </c>
      <c r="V287" s="216" t="str">
        <f>IF($F287="","",MAX(0.25,IF(AND("Yes"=$N287,1&lt;COUNTIFS($N:$N,"Yes",$D:$D,$D287,$F:$F,$F287,$C:$C,"EAPG")),0.5^(COUNTIFS($N:$N,"Yes",$H:$H,"&gt;="&amp;$H287,$D:$D,$D287,$F:$F,$F287,$C:$C,"EAPG")-COUNTIFS($N287:$N$520,"Yes",$H287:$H$520,$H287,$D287:$D$520,$D287,$F287:$F$520,$F287,$C287:$C$520,"EAPG")),1)))</f>
        <v/>
      </c>
      <c r="W287" s="210" t="str">
        <f t="shared" si="47"/>
        <v/>
      </c>
      <c r="X287" s="172"/>
      <c r="Y287" s="211" t="str">
        <f t="shared" si="48"/>
        <v/>
      </c>
      <c r="Z287" s="212" t="str">
        <f t="shared" si="53"/>
        <v/>
      </c>
      <c r="AA287" s="213" t="str">
        <f t="shared" si="49"/>
        <v/>
      </c>
    </row>
    <row r="288" spans="2:27" ht="15" x14ac:dyDescent="0.25">
      <c r="B288" s="200">
        <f t="shared" si="54"/>
        <v>268</v>
      </c>
      <c r="C288" s="148"/>
      <c r="D288" s="232"/>
      <c r="E288" s="202"/>
      <c r="F288" s="203"/>
      <c r="G288" s="202" t="str">
        <f t="array" ref="G288">IF($F288="","",INDEX('EAPG Table'!$C$7:$C$666,MATCH(_xlfn.NUMBERVALUE('Interactive EAPG Calculator'!$F288),_xlfn.NUMBERVALUE('EAPG Table'!$B$7:$B$666),0)))</f>
        <v/>
      </c>
      <c r="H288" s="204" t="str">
        <f t="array" ref="H288">IF($F288="","",IF("EAPG"&lt;&gt;C288,0,INDEX('EAPG Table'!$I$7:$I$666,MATCH(_xlfn.NUMBERVALUE($F288),_xlfn.NUMBERVALUE('EAPG Table'!$B$7:$B$666),0))))</f>
        <v/>
      </c>
      <c r="I288" s="172" t="str">
        <f>IF($F288="", "", INDEX('EAPG Table'!$D:$D, MATCH(1*$F288, 'EAPG Table'!$B:$B, 0)))</f>
        <v/>
      </c>
      <c r="J288" s="148"/>
      <c r="K288" s="205" t="str">
        <f>IF(""=$F288,"",TRIM(INDEX('EAPG Table'!$F:$F,MATCH(1*$F288,'EAPG Table'!$B:$B,0))))</f>
        <v/>
      </c>
      <c r="L288" s="200"/>
      <c r="M288" s="172" t="str">
        <f t="shared" si="50"/>
        <v/>
      </c>
      <c r="N288" s="172" t="str">
        <f t="shared" si="44"/>
        <v/>
      </c>
      <c r="O288" s="207" t="str">
        <f t="shared" si="51"/>
        <v/>
      </c>
      <c r="P288" s="207" t="str">
        <f>IF(""=$F288,"",IF("00450"=$F288,0&lt;COUNTIFS($H:$H,"&gt;="&amp;$H288,$D:$D,$D288,$F:$F,$F288,$C:$C,"EAPG")-COUNTIFS($H288:$H$520,$H288,$D288:$D$520,$D288,$F288:$F$520,$F288,$C288:$C$520,"EAPG"),FALSE))</f>
        <v/>
      </c>
      <c r="Q288" s="207" t="str">
        <f t="shared" si="45"/>
        <v/>
      </c>
      <c r="R288" s="208" t="str">
        <f t="shared" si="52"/>
        <v/>
      </c>
      <c r="S288" s="172"/>
      <c r="T288" s="215" t="str">
        <f t="shared" si="46"/>
        <v/>
      </c>
      <c r="U288" s="216" t="str">
        <f>IF($F288="","",MAX(0.25,IF(AND("2"=$I288,1&lt;COUNTIF($I:$I,2)),0.5^(COUNTIFS($I:$I,"2",$D:$D,$D288,$H:$H,"&gt;="&amp;$H288)-COUNTIFS($I288:$I$520,"2",$D288:$D$520,$D288,$H288:$H$520,$H288)),1)))</f>
        <v/>
      </c>
      <c r="V288" s="216" t="str">
        <f>IF($F288="","",MAX(0.25,IF(AND("Yes"=$N288,1&lt;COUNTIFS($N:$N,"Yes",$D:$D,$D288,$F:$F,$F288,$C:$C,"EAPG")),0.5^(COUNTIFS($N:$N,"Yes",$H:$H,"&gt;="&amp;$H288,$D:$D,$D288,$F:$F,$F288,$C:$C,"EAPG")-COUNTIFS($N288:$N$520,"Yes",$H288:$H$520,$H288,$D288:$D$520,$D288,$F288:$F$520,$F288,$C288:$C$520,"EAPG")),1)))</f>
        <v/>
      </c>
      <c r="W288" s="210" t="str">
        <f t="shared" si="47"/>
        <v/>
      </c>
      <c r="X288" s="172"/>
      <c r="Y288" s="211" t="str">
        <f t="shared" si="48"/>
        <v/>
      </c>
      <c r="Z288" s="212" t="str">
        <f t="shared" si="53"/>
        <v/>
      </c>
      <c r="AA288" s="213" t="str">
        <f t="shared" si="49"/>
        <v/>
      </c>
    </row>
    <row r="289" spans="2:27" ht="15" x14ac:dyDescent="0.25">
      <c r="B289" s="200">
        <f t="shared" si="54"/>
        <v>269</v>
      </c>
      <c r="C289" s="148"/>
      <c r="D289" s="232"/>
      <c r="E289" s="202"/>
      <c r="F289" s="203"/>
      <c r="G289" s="202" t="str">
        <f t="array" ref="G289">IF($F289="","",INDEX('EAPG Table'!$C$7:$C$666,MATCH(_xlfn.NUMBERVALUE('Interactive EAPG Calculator'!$F289),_xlfn.NUMBERVALUE('EAPG Table'!$B$7:$B$666),0)))</f>
        <v/>
      </c>
      <c r="H289" s="204" t="str">
        <f t="array" ref="H289">IF($F289="","",IF("EAPG"&lt;&gt;C289,0,INDEX('EAPG Table'!$I$7:$I$666,MATCH(_xlfn.NUMBERVALUE($F289),_xlfn.NUMBERVALUE('EAPG Table'!$B$7:$B$666),0))))</f>
        <v/>
      </c>
      <c r="I289" s="172" t="str">
        <f>IF($F289="", "", INDEX('EAPG Table'!$D:$D, MATCH(1*$F289, 'EAPG Table'!$B:$B, 0)))</f>
        <v/>
      </c>
      <c r="J289" s="148"/>
      <c r="K289" s="205" t="str">
        <f>IF(""=$F289,"",TRIM(INDEX('EAPG Table'!$F:$F,MATCH(1*$F289,'EAPG Table'!$B:$B,0))))</f>
        <v/>
      </c>
      <c r="L289" s="200"/>
      <c r="M289" s="172" t="str">
        <f t="shared" si="50"/>
        <v/>
      </c>
      <c r="N289" s="172" t="str">
        <f t="shared" si="44"/>
        <v/>
      </c>
      <c r="O289" s="207" t="str">
        <f t="shared" si="51"/>
        <v/>
      </c>
      <c r="P289" s="207" t="str">
        <f>IF(""=$F289,"",IF("00450"=$F289,0&lt;COUNTIFS($H:$H,"&gt;="&amp;$H289,$D:$D,$D289,$F:$F,$F289,$C:$C,"EAPG")-COUNTIFS($H289:$H$520,$H289,$D289:$D$520,$D289,$F289:$F$520,$F289,$C289:$C$520,"EAPG"),FALSE))</f>
        <v/>
      </c>
      <c r="Q289" s="207" t="str">
        <f t="shared" si="45"/>
        <v/>
      </c>
      <c r="R289" s="208" t="str">
        <f t="shared" si="52"/>
        <v/>
      </c>
      <c r="S289" s="172"/>
      <c r="T289" s="215" t="str">
        <f t="shared" si="46"/>
        <v/>
      </c>
      <c r="U289" s="216" t="str">
        <f>IF($F289="","",MAX(0.25,IF(AND("2"=$I289,1&lt;COUNTIF($I:$I,2)),0.5^(COUNTIFS($I:$I,"2",$D:$D,$D289,$H:$H,"&gt;="&amp;$H289)-COUNTIFS($I289:$I$520,"2",$D289:$D$520,$D289,$H289:$H$520,$H289)),1)))</f>
        <v/>
      </c>
      <c r="V289" s="216" t="str">
        <f>IF($F289="","",MAX(0.25,IF(AND("Yes"=$N289,1&lt;COUNTIFS($N:$N,"Yes",$D:$D,$D289,$F:$F,$F289,$C:$C,"EAPG")),0.5^(COUNTIFS($N:$N,"Yes",$H:$H,"&gt;="&amp;$H289,$D:$D,$D289,$F:$F,$F289,$C:$C,"EAPG")-COUNTIFS($N289:$N$520,"Yes",$H289:$H$520,$H289,$D289:$D$520,$D289,$F289:$F$520,$F289,$C289:$C$520,"EAPG")),1)))</f>
        <v/>
      </c>
      <c r="W289" s="210" t="str">
        <f t="shared" si="47"/>
        <v/>
      </c>
      <c r="X289" s="172"/>
      <c r="Y289" s="211" t="str">
        <f t="shared" si="48"/>
        <v/>
      </c>
      <c r="Z289" s="212" t="str">
        <f t="shared" si="53"/>
        <v/>
      </c>
      <c r="AA289" s="213" t="str">
        <f t="shared" si="49"/>
        <v/>
      </c>
    </row>
    <row r="290" spans="2:27" ht="15" x14ac:dyDescent="0.25">
      <c r="B290" s="217">
        <f t="shared" si="54"/>
        <v>270</v>
      </c>
      <c r="C290" s="149"/>
      <c r="D290" s="233"/>
      <c r="E290" s="219"/>
      <c r="F290" s="220"/>
      <c r="G290" s="219" t="str">
        <f t="array" ref="G290">IF($F290="","",INDEX('EAPG Table'!$C$7:$C$666,MATCH(_xlfn.NUMBERVALUE('Interactive EAPG Calculator'!$F290),_xlfn.NUMBERVALUE('EAPG Table'!$B$7:$B$666),0)))</f>
        <v/>
      </c>
      <c r="H290" s="221" t="str">
        <f t="array" ref="H290">IF($F290="","",IF("EAPG"&lt;&gt;C290,0,INDEX('EAPG Table'!$I$7:$I$666,MATCH(_xlfn.NUMBERVALUE($F290),_xlfn.NUMBERVALUE('EAPG Table'!$B$7:$B$666),0))))</f>
        <v/>
      </c>
      <c r="I290" s="222" t="str">
        <f>IF($F290="", "", INDEX('EAPG Table'!$D:$D, MATCH(1*$F290, 'EAPG Table'!$B:$B, 0)))</f>
        <v/>
      </c>
      <c r="J290" s="149"/>
      <c r="K290" s="223" t="str">
        <f>IF(""=$F290,"",TRIM(INDEX('EAPG Table'!$F:$F,MATCH(1*$F290,'EAPG Table'!$B:$B,0))))</f>
        <v/>
      </c>
      <c r="L290" s="200"/>
      <c r="M290" s="222" t="str">
        <f t="shared" si="50"/>
        <v/>
      </c>
      <c r="N290" s="222" t="str">
        <f t="shared" si="44"/>
        <v/>
      </c>
      <c r="O290" s="224" t="str">
        <f t="shared" si="51"/>
        <v/>
      </c>
      <c r="P290" s="224" t="str">
        <f>IF(""=$F290,"",IF("00450"=$F290,0&lt;COUNTIFS($H:$H,"&gt;="&amp;$H290,$D:$D,$D290,$F:$F,$F290,$C:$C,"EAPG")-COUNTIFS($H290:$H$520,$H290,$D290:$D$520,$D290,$F290:$F$520,$F290,$C290:$C$520,"EAPG"),FALSE))</f>
        <v/>
      </c>
      <c r="Q290" s="224" t="str">
        <f t="shared" si="45"/>
        <v/>
      </c>
      <c r="R290" s="225" t="str">
        <f t="shared" si="52"/>
        <v/>
      </c>
      <c r="S290" s="172"/>
      <c r="T290" s="226" t="str">
        <f t="shared" si="46"/>
        <v/>
      </c>
      <c r="U290" s="227" t="str">
        <f>IF($F290="","",MAX(0.25,IF(AND("2"=$I290,1&lt;COUNTIF($I:$I,2)),0.5^(COUNTIFS($I:$I,"2",$D:$D,$D290,$H:$H,"&gt;="&amp;$H290)-COUNTIFS($I290:$I$520,"2",$D290:$D$520,$D290,$H290:$H$520,$H290)),1)))</f>
        <v/>
      </c>
      <c r="V290" s="227" t="str">
        <f>IF($F290="","",MAX(0.25,IF(AND("Yes"=$N290,1&lt;COUNTIFS($N:$N,"Yes",$D:$D,$D290,$F:$F,$F290,$C:$C,"EAPG")),0.5^(COUNTIFS($N:$N,"Yes",$H:$H,"&gt;="&amp;$H290,$D:$D,$D290,$F:$F,$F290,$C:$C,"EAPG")-COUNTIFS($N290:$N$520,"Yes",$H290:$H$520,$H290,$D290:$D$520,$D290,$F290:$F$520,$F290,$C290:$C$520,"EAPG")),1)))</f>
        <v/>
      </c>
      <c r="W290" s="228" t="str">
        <f t="shared" si="47"/>
        <v/>
      </c>
      <c r="X290" s="172"/>
      <c r="Y290" s="229" t="str">
        <f t="shared" si="48"/>
        <v/>
      </c>
      <c r="Z290" s="230" t="str">
        <f t="shared" si="53"/>
        <v/>
      </c>
      <c r="AA290" s="231" t="str">
        <f t="shared" si="49"/>
        <v/>
      </c>
    </row>
    <row r="291" spans="2:27" ht="15" x14ac:dyDescent="0.25">
      <c r="B291" s="200">
        <f t="shared" si="54"/>
        <v>271</v>
      </c>
      <c r="C291" s="148"/>
      <c r="D291" s="232"/>
      <c r="E291" s="202"/>
      <c r="F291" s="203"/>
      <c r="G291" s="202" t="str">
        <f t="array" ref="G291">IF($F291="","",INDEX('EAPG Table'!$C$7:$C$666,MATCH(_xlfn.NUMBERVALUE('Interactive EAPG Calculator'!$F291),_xlfn.NUMBERVALUE('EAPG Table'!$B$7:$B$666),0)))</f>
        <v/>
      </c>
      <c r="H291" s="204" t="str">
        <f t="array" ref="H291">IF($F291="","",IF("EAPG"&lt;&gt;C291,0,INDEX('EAPG Table'!$I$7:$I$666,MATCH(_xlfn.NUMBERVALUE($F291),_xlfn.NUMBERVALUE('EAPG Table'!$B$7:$B$666),0))))</f>
        <v/>
      </c>
      <c r="I291" s="172" t="str">
        <f>IF($F291="", "", INDEX('EAPG Table'!$D:$D, MATCH(1*$F291, 'EAPG Table'!$B:$B, 0)))</f>
        <v/>
      </c>
      <c r="J291" s="148"/>
      <c r="K291" s="205" t="str">
        <f>IF(""=$F291,"",TRIM(INDEX('EAPG Table'!$F:$F,MATCH(1*$F291,'EAPG Table'!$B:$B,0))))</f>
        <v/>
      </c>
      <c r="L291" s="200"/>
      <c r="M291" s="172" t="str">
        <f t="shared" si="50"/>
        <v/>
      </c>
      <c r="N291" s="172" t="str">
        <f t="shared" si="44"/>
        <v/>
      </c>
      <c r="O291" s="207" t="str">
        <f t="shared" si="51"/>
        <v/>
      </c>
      <c r="P291" s="207" t="str">
        <f>IF(""=$F291,"",IF("00450"=$F291,0&lt;COUNTIFS($H:$H,"&gt;="&amp;$H291,$D:$D,$D291,$F:$F,$F291,$C:$C,"EAPG")-COUNTIFS($H291:$H$520,$H291,$D291:$D$520,$D291,$F291:$F$520,$F291,$C291:$C$520,"EAPG"),FALSE))</f>
        <v/>
      </c>
      <c r="Q291" s="207" t="str">
        <f t="shared" si="45"/>
        <v/>
      </c>
      <c r="R291" s="208" t="str">
        <f t="shared" si="52"/>
        <v/>
      </c>
      <c r="S291" s="172"/>
      <c r="T291" s="215" t="str">
        <f t="shared" si="46"/>
        <v/>
      </c>
      <c r="U291" s="216" t="str">
        <f>IF($F291="","",MAX(0.25,IF(AND("2"=$I291,1&lt;COUNTIF($I:$I,2)),0.5^(COUNTIFS($I:$I,"2",$D:$D,$D291,$H:$H,"&gt;="&amp;$H291)-COUNTIFS($I291:$I$520,"2",$D291:$D$520,$D291,$H291:$H$520,$H291)),1)))</f>
        <v/>
      </c>
      <c r="V291" s="216" t="str">
        <f>IF($F291="","",MAX(0.25,IF(AND("Yes"=$N291,1&lt;COUNTIFS($N:$N,"Yes",$D:$D,$D291,$F:$F,$F291,$C:$C,"EAPG")),0.5^(COUNTIFS($N:$N,"Yes",$H:$H,"&gt;="&amp;$H291,$D:$D,$D291,$F:$F,$F291,$C:$C,"EAPG")-COUNTIFS($N291:$N$520,"Yes",$H291:$H$520,$H291,$D291:$D$520,$D291,$F291:$F$520,$F291,$C291:$C$520,"EAPG")),1)))</f>
        <v/>
      </c>
      <c r="W291" s="210" t="str">
        <f t="shared" si="47"/>
        <v/>
      </c>
      <c r="X291" s="172"/>
      <c r="Y291" s="211" t="str">
        <f t="shared" si="48"/>
        <v/>
      </c>
      <c r="Z291" s="212" t="str">
        <f t="shared" si="53"/>
        <v/>
      </c>
      <c r="AA291" s="213" t="str">
        <f t="shared" si="49"/>
        <v/>
      </c>
    </row>
    <row r="292" spans="2:27" ht="15" x14ac:dyDescent="0.25">
      <c r="B292" s="200">
        <f t="shared" si="54"/>
        <v>272</v>
      </c>
      <c r="C292" s="148"/>
      <c r="D292" s="232"/>
      <c r="E292" s="202"/>
      <c r="F292" s="203"/>
      <c r="G292" s="202" t="str">
        <f t="array" ref="G292">IF($F292="","",INDEX('EAPG Table'!$C$7:$C$666,MATCH(_xlfn.NUMBERVALUE('Interactive EAPG Calculator'!$F292),_xlfn.NUMBERVALUE('EAPG Table'!$B$7:$B$666),0)))</f>
        <v/>
      </c>
      <c r="H292" s="204" t="str">
        <f t="array" ref="H292">IF($F292="","",IF("EAPG"&lt;&gt;C292,0,INDEX('EAPG Table'!$I$7:$I$666,MATCH(_xlfn.NUMBERVALUE($F292),_xlfn.NUMBERVALUE('EAPG Table'!$B$7:$B$666),0))))</f>
        <v/>
      </c>
      <c r="I292" s="172" t="str">
        <f>IF($F292="", "", INDEX('EAPG Table'!$D:$D, MATCH(1*$F292, 'EAPG Table'!$B:$B, 0)))</f>
        <v/>
      </c>
      <c r="J292" s="148"/>
      <c r="K292" s="205" t="str">
        <f>IF(""=$F292,"",TRIM(INDEX('EAPG Table'!$F:$F,MATCH(1*$F292,'EAPG Table'!$B:$B,0))))</f>
        <v/>
      </c>
      <c r="L292" s="200"/>
      <c r="M292" s="172" t="str">
        <f t="shared" si="50"/>
        <v/>
      </c>
      <c r="N292" s="172" t="str">
        <f t="shared" si="44"/>
        <v/>
      </c>
      <c r="O292" s="207" t="str">
        <f t="shared" si="51"/>
        <v/>
      </c>
      <c r="P292" s="207" t="str">
        <f>IF(""=$F292,"",IF("00450"=$F292,0&lt;COUNTIFS($H:$H,"&gt;="&amp;$H292,$D:$D,$D292,$F:$F,$F292,$C:$C,"EAPG")-COUNTIFS($H292:$H$520,$H292,$D292:$D$520,$D292,$F292:$F$520,$F292,$C292:$C$520,"EAPG"),FALSE))</f>
        <v/>
      </c>
      <c r="Q292" s="207" t="str">
        <f t="shared" si="45"/>
        <v/>
      </c>
      <c r="R292" s="208" t="str">
        <f t="shared" si="52"/>
        <v/>
      </c>
      <c r="S292" s="172"/>
      <c r="T292" s="215" t="str">
        <f t="shared" si="46"/>
        <v/>
      </c>
      <c r="U292" s="216" t="str">
        <f>IF($F292="","",MAX(0.25,IF(AND("2"=$I292,1&lt;COUNTIF($I:$I,2)),0.5^(COUNTIFS($I:$I,"2",$D:$D,$D292,$H:$H,"&gt;="&amp;$H292)-COUNTIFS($I292:$I$520,"2",$D292:$D$520,$D292,$H292:$H$520,$H292)),1)))</f>
        <v/>
      </c>
      <c r="V292" s="216" t="str">
        <f>IF($F292="","",MAX(0.25,IF(AND("Yes"=$N292,1&lt;COUNTIFS($N:$N,"Yes",$D:$D,$D292,$F:$F,$F292,$C:$C,"EAPG")),0.5^(COUNTIFS($N:$N,"Yes",$H:$H,"&gt;="&amp;$H292,$D:$D,$D292,$F:$F,$F292,$C:$C,"EAPG")-COUNTIFS($N292:$N$520,"Yes",$H292:$H$520,$H292,$D292:$D$520,$D292,$F292:$F$520,$F292,$C292:$C$520,"EAPG")),1)))</f>
        <v/>
      </c>
      <c r="W292" s="210" t="str">
        <f t="shared" si="47"/>
        <v/>
      </c>
      <c r="X292" s="172"/>
      <c r="Y292" s="211" t="str">
        <f t="shared" si="48"/>
        <v/>
      </c>
      <c r="Z292" s="212" t="str">
        <f t="shared" si="53"/>
        <v/>
      </c>
      <c r="AA292" s="213" t="str">
        <f t="shared" si="49"/>
        <v/>
      </c>
    </row>
    <row r="293" spans="2:27" ht="15" x14ac:dyDescent="0.25">
      <c r="B293" s="200">
        <f t="shared" si="54"/>
        <v>273</v>
      </c>
      <c r="C293" s="148"/>
      <c r="D293" s="232"/>
      <c r="E293" s="202"/>
      <c r="F293" s="203"/>
      <c r="G293" s="202" t="str">
        <f t="array" ref="G293">IF($F293="","",INDEX('EAPG Table'!$C$7:$C$666,MATCH(_xlfn.NUMBERVALUE('Interactive EAPG Calculator'!$F293),_xlfn.NUMBERVALUE('EAPG Table'!$B$7:$B$666),0)))</f>
        <v/>
      </c>
      <c r="H293" s="204" t="str">
        <f t="array" ref="H293">IF($F293="","",IF("EAPG"&lt;&gt;C293,0,INDEX('EAPG Table'!$I$7:$I$666,MATCH(_xlfn.NUMBERVALUE($F293),_xlfn.NUMBERVALUE('EAPG Table'!$B$7:$B$666),0))))</f>
        <v/>
      </c>
      <c r="I293" s="172" t="str">
        <f>IF($F293="", "", INDEX('EAPG Table'!$D:$D, MATCH(1*$F293, 'EAPG Table'!$B:$B, 0)))</f>
        <v/>
      </c>
      <c r="J293" s="148"/>
      <c r="K293" s="205" t="str">
        <f>IF(""=$F293,"",TRIM(INDEX('EAPG Table'!$F:$F,MATCH(1*$F293,'EAPG Table'!$B:$B,0))))</f>
        <v/>
      </c>
      <c r="L293" s="200"/>
      <c r="M293" s="172" t="str">
        <f t="shared" si="50"/>
        <v/>
      </c>
      <c r="N293" s="172" t="str">
        <f t="shared" si="44"/>
        <v/>
      </c>
      <c r="O293" s="207" t="str">
        <f t="shared" si="51"/>
        <v/>
      </c>
      <c r="P293" s="207" t="str">
        <f>IF(""=$F293,"",IF("00450"=$F293,0&lt;COUNTIFS($H:$H,"&gt;="&amp;$H293,$D:$D,$D293,$F:$F,$F293,$C:$C,"EAPG")-COUNTIFS($H293:$H$520,$H293,$D293:$D$520,$D293,$F293:$F$520,$F293,$C293:$C$520,"EAPG"),FALSE))</f>
        <v/>
      </c>
      <c r="Q293" s="207" t="str">
        <f t="shared" si="45"/>
        <v/>
      </c>
      <c r="R293" s="208" t="str">
        <f t="shared" si="52"/>
        <v/>
      </c>
      <c r="S293" s="172"/>
      <c r="T293" s="215" t="str">
        <f t="shared" si="46"/>
        <v/>
      </c>
      <c r="U293" s="216" t="str">
        <f>IF($F293="","",MAX(0.25,IF(AND("2"=$I293,1&lt;COUNTIF($I:$I,2)),0.5^(COUNTIFS($I:$I,"2",$D:$D,$D293,$H:$H,"&gt;="&amp;$H293)-COUNTIFS($I293:$I$520,"2",$D293:$D$520,$D293,$H293:$H$520,$H293)),1)))</f>
        <v/>
      </c>
      <c r="V293" s="216" t="str">
        <f>IF($F293="","",MAX(0.25,IF(AND("Yes"=$N293,1&lt;COUNTIFS($N:$N,"Yes",$D:$D,$D293,$F:$F,$F293,$C:$C,"EAPG")),0.5^(COUNTIFS($N:$N,"Yes",$H:$H,"&gt;="&amp;$H293,$D:$D,$D293,$F:$F,$F293,$C:$C,"EAPG")-COUNTIFS($N293:$N$520,"Yes",$H293:$H$520,$H293,$D293:$D$520,$D293,$F293:$F$520,$F293,$C293:$C$520,"EAPG")),1)))</f>
        <v/>
      </c>
      <c r="W293" s="210" t="str">
        <f t="shared" si="47"/>
        <v/>
      </c>
      <c r="X293" s="172"/>
      <c r="Y293" s="211" t="str">
        <f t="shared" si="48"/>
        <v/>
      </c>
      <c r="Z293" s="212" t="str">
        <f t="shared" si="53"/>
        <v/>
      </c>
      <c r="AA293" s="213" t="str">
        <f t="shared" si="49"/>
        <v/>
      </c>
    </row>
    <row r="294" spans="2:27" ht="15" x14ac:dyDescent="0.25">
      <c r="B294" s="200">
        <f t="shared" si="54"/>
        <v>274</v>
      </c>
      <c r="C294" s="148"/>
      <c r="D294" s="232"/>
      <c r="E294" s="202"/>
      <c r="F294" s="203"/>
      <c r="G294" s="202" t="str">
        <f t="array" ref="G294">IF($F294="","",INDEX('EAPG Table'!$C$7:$C$666,MATCH(_xlfn.NUMBERVALUE('Interactive EAPG Calculator'!$F294),_xlfn.NUMBERVALUE('EAPG Table'!$B$7:$B$666),0)))</f>
        <v/>
      </c>
      <c r="H294" s="204" t="str">
        <f t="array" ref="H294">IF($F294="","",IF("EAPG"&lt;&gt;C294,0,INDEX('EAPG Table'!$I$7:$I$666,MATCH(_xlfn.NUMBERVALUE($F294),_xlfn.NUMBERVALUE('EAPG Table'!$B$7:$B$666),0))))</f>
        <v/>
      </c>
      <c r="I294" s="172" t="str">
        <f>IF($F294="", "", INDEX('EAPG Table'!$D:$D, MATCH(1*$F294, 'EAPG Table'!$B:$B, 0)))</f>
        <v/>
      </c>
      <c r="J294" s="148"/>
      <c r="K294" s="205" t="str">
        <f>IF(""=$F294,"",TRIM(INDEX('EAPG Table'!$F:$F,MATCH(1*$F294,'EAPG Table'!$B:$B,0))))</f>
        <v/>
      </c>
      <c r="L294" s="200"/>
      <c r="M294" s="172" t="str">
        <f t="shared" si="50"/>
        <v/>
      </c>
      <c r="N294" s="172" t="str">
        <f t="shared" si="44"/>
        <v/>
      </c>
      <c r="O294" s="207" t="str">
        <f t="shared" si="51"/>
        <v/>
      </c>
      <c r="P294" s="207" t="str">
        <f>IF(""=$F294,"",IF("00450"=$F294,0&lt;COUNTIFS($H:$H,"&gt;="&amp;$H294,$D:$D,$D294,$F:$F,$F294,$C:$C,"EAPG")-COUNTIFS($H294:$H$520,$H294,$D294:$D$520,$D294,$F294:$F$520,$F294,$C294:$C$520,"EAPG"),FALSE))</f>
        <v/>
      </c>
      <c r="Q294" s="207" t="str">
        <f t="shared" si="45"/>
        <v/>
      </c>
      <c r="R294" s="208" t="str">
        <f t="shared" si="52"/>
        <v/>
      </c>
      <c r="S294" s="172"/>
      <c r="T294" s="215" t="str">
        <f t="shared" si="46"/>
        <v/>
      </c>
      <c r="U294" s="216" t="str">
        <f>IF($F294="","",MAX(0.25,IF(AND("2"=$I294,1&lt;COUNTIF($I:$I,2)),0.5^(COUNTIFS($I:$I,"2",$D:$D,$D294,$H:$H,"&gt;="&amp;$H294)-COUNTIFS($I294:$I$520,"2",$D294:$D$520,$D294,$H294:$H$520,$H294)),1)))</f>
        <v/>
      </c>
      <c r="V294" s="216" t="str">
        <f>IF($F294="","",MAX(0.25,IF(AND("Yes"=$N294,1&lt;COUNTIFS($N:$N,"Yes",$D:$D,$D294,$F:$F,$F294,$C:$C,"EAPG")),0.5^(COUNTIFS($N:$N,"Yes",$H:$H,"&gt;="&amp;$H294,$D:$D,$D294,$F:$F,$F294,$C:$C,"EAPG")-COUNTIFS($N294:$N$520,"Yes",$H294:$H$520,$H294,$D294:$D$520,$D294,$F294:$F$520,$F294,$C294:$C$520,"EAPG")),1)))</f>
        <v/>
      </c>
      <c r="W294" s="210" t="str">
        <f t="shared" si="47"/>
        <v/>
      </c>
      <c r="X294" s="172"/>
      <c r="Y294" s="211" t="str">
        <f t="shared" si="48"/>
        <v/>
      </c>
      <c r="Z294" s="212" t="str">
        <f t="shared" si="53"/>
        <v/>
      </c>
      <c r="AA294" s="213" t="str">
        <f t="shared" si="49"/>
        <v/>
      </c>
    </row>
    <row r="295" spans="2:27" ht="15" x14ac:dyDescent="0.25">
      <c r="B295" s="217">
        <f t="shared" si="54"/>
        <v>275</v>
      </c>
      <c r="C295" s="149"/>
      <c r="D295" s="233"/>
      <c r="E295" s="219"/>
      <c r="F295" s="220"/>
      <c r="G295" s="219" t="str">
        <f t="array" ref="G295">IF($F295="","",INDEX('EAPG Table'!$C$7:$C$666,MATCH(_xlfn.NUMBERVALUE('Interactive EAPG Calculator'!$F295),_xlfn.NUMBERVALUE('EAPG Table'!$B$7:$B$666),0)))</f>
        <v/>
      </c>
      <c r="H295" s="221" t="str">
        <f t="array" ref="H295">IF($F295="","",IF("EAPG"&lt;&gt;C295,0,INDEX('EAPG Table'!$I$7:$I$666,MATCH(_xlfn.NUMBERVALUE($F295),_xlfn.NUMBERVALUE('EAPG Table'!$B$7:$B$666),0))))</f>
        <v/>
      </c>
      <c r="I295" s="222" t="str">
        <f>IF($F295="", "", INDEX('EAPG Table'!$D:$D, MATCH(1*$F295, 'EAPG Table'!$B:$B, 0)))</f>
        <v/>
      </c>
      <c r="J295" s="149"/>
      <c r="K295" s="223" t="str">
        <f>IF(""=$F295,"",TRIM(INDEX('EAPG Table'!$F:$F,MATCH(1*$F295,'EAPG Table'!$B:$B,0))))</f>
        <v/>
      </c>
      <c r="L295" s="200"/>
      <c r="M295" s="222" t="str">
        <f t="shared" si="50"/>
        <v/>
      </c>
      <c r="N295" s="222" t="str">
        <f t="shared" si="44"/>
        <v/>
      </c>
      <c r="O295" s="224" t="str">
        <f t="shared" si="51"/>
        <v/>
      </c>
      <c r="P295" s="224" t="str">
        <f>IF(""=$F295,"",IF("00450"=$F295,0&lt;COUNTIFS($H:$H,"&gt;="&amp;$H295,$D:$D,$D295,$F:$F,$F295,$C:$C,"EAPG")-COUNTIFS($H295:$H$520,$H295,$D295:$D$520,$D295,$F295:$F$520,$F295,$C295:$C$520,"EAPG"),FALSE))</f>
        <v/>
      </c>
      <c r="Q295" s="224" t="str">
        <f t="shared" si="45"/>
        <v/>
      </c>
      <c r="R295" s="225" t="str">
        <f t="shared" si="52"/>
        <v/>
      </c>
      <c r="S295" s="172"/>
      <c r="T295" s="226" t="str">
        <f t="shared" si="46"/>
        <v/>
      </c>
      <c r="U295" s="227" t="str">
        <f>IF($F295="","",MAX(0.25,IF(AND("2"=$I295,1&lt;COUNTIF($I:$I,2)),0.5^(COUNTIFS($I:$I,"2",$D:$D,$D295,$H:$H,"&gt;="&amp;$H295)-COUNTIFS($I295:$I$520,"2",$D295:$D$520,$D295,$H295:$H$520,$H295)),1)))</f>
        <v/>
      </c>
      <c r="V295" s="227" t="str">
        <f>IF($F295="","",MAX(0.25,IF(AND("Yes"=$N295,1&lt;COUNTIFS($N:$N,"Yes",$D:$D,$D295,$F:$F,$F295,$C:$C,"EAPG")),0.5^(COUNTIFS($N:$N,"Yes",$H:$H,"&gt;="&amp;$H295,$D:$D,$D295,$F:$F,$F295,$C:$C,"EAPG")-COUNTIFS($N295:$N$520,"Yes",$H295:$H$520,$H295,$D295:$D$520,$D295,$F295:$F$520,$F295,$C295:$C$520,"EAPG")),1)))</f>
        <v/>
      </c>
      <c r="W295" s="228" t="str">
        <f t="shared" si="47"/>
        <v/>
      </c>
      <c r="X295" s="172"/>
      <c r="Y295" s="229" t="str">
        <f t="shared" si="48"/>
        <v/>
      </c>
      <c r="Z295" s="230" t="str">
        <f t="shared" si="53"/>
        <v/>
      </c>
      <c r="AA295" s="231" t="str">
        <f t="shared" si="49"/>
        <v/>
      </c>
    </row>
    <row r="296" spans="2:27" ht="15" x14ac:dyDescent="0.25">
      <c r="B296" s="200">
        <f t="shared" si="54"/>
        <v>276</v>
      </c>
      <c r="C296" s="148"/>
      <c r="D296" s="232"/>
      <c r="E296" s="202"/>
      <c r="F296" s="203"/>
      <c r="G296" s="202" t="str">
        <f t="array" ref="G296">IF($F296="","",INDEX('EAPG Table'!$C$7:$C$666,MATCH(_xlfn.NUMBERVALUE('Interactive EAPG Calculator'!$F296),_xlfn.NUMBERVALUE('EAPG Table'!$B$7:$B$666),0)))</f>
        <v/>
      </c>
      <c r="H296" s="204" t="str">
        <f t="array" ref="H296">IF($F296="","",IF("EAPG"&lt;&gt;C296,0,INDEX('EAPG Table'!$I$7:$I$666,MATCH(_xlfn.NUMBERVALUE($F296),_xlfn.NUMBERVALUE('EAPG Table'!$B$7:$B$666),0))))</f>
        <v/>
      </c>
      <c r="I296" s="172" t="str">
        <f>IF($F296="", "", INDEX('EAPG Table'!$D:$D, MATCH(1*$F296, 'EAPG Table'!$B:$B, 0)))</f>
        <v/>
      </c>
      <c r="J296" s="148"/>
      <c r="K296" s="205" t="str">
        <f>IF(""=$F296,"",TRIM(INDEX('EAPG Table'!$F:$F,MATCH(1*$F296,'EAPG Table'!$B:$B,0))))</f>
        <v/>
      </c>
      <c r="L296" s="200"/>
      <c r="M296" s="172" t="str">
        <f t="shared" si="50"/>
        <v/>
      </c>
      <c r="N296" s="172" t="str">
        <f t="shared" si="44"/>
        <v/>
      </c>
      <c r="O296" s="207" t="str">
        <f t="shared" si="51"/>
        <v/>
      </c>
      <c r="P296" s="207" t="str">
        <f>IF(""=$F296,"",IF("00450"=$F296,0&lt;COUNTIFS($H:$H,"&gt;="&amp;$H296,$D:$D,$D296,$F:$F,$F296,$C:$C,"EAPG")-COUNTIFS($H296:$H$520,$H296,$D296:$D$520,$D296,$F296:$F$520,$F296,$C296:$C$520,"EAPG"),FALSE))</f>
        <v/>
      </c>
      <c r="Q296" s="207" t="str">
        <f t="shared" si="45"/>
        <v/>
      </c>
      <c r="R296" s="208" t="str">
        <f t="shared" si="52"/>
        <v/>
      </c>
      <c r="S296" s="172"/>
      <c r="T296" s="215" t="str">
        <f t="shared" si="46"/>
        <v/>
      </c>
      <c r="U296" s="216" t="str">
        <f>IF($F296="","",MAX(0.25,IF(AND("2"=$I296,1&lt;COUNTIF($I:$I,2)),0.5^(COUNTIFS($I:$I,"2",$D:$D,$D296,$H:$H,"&gt;="&amp;$H296)-COUNTIFS($I296:$I$520,"2",$D296:$D$520,$D296,$H296:$H$520,$H296)),1)))</f>
        <v/>
      </c>
      <c r="V296" s="216" t="str">
        <f>IF($F296="","",MAX(0.25,IF(AND("Yes"=$N296,1&lt;COUNTIFS($N:$N,"Yes",$D:$D,$D296,$F:$F,$F296,$C:$C,"EAPG")),0.5^(COUNTIFS($N:$N,"Yes",$H:$H,"&gt;="&amp;$H296,$D:$D,$D296,$F:$F,$F296,$C:$C,"EAPG")-COUNTIFS($N296:$N$520,"Yes",$H296:$H$520,$H296,$D296:$D$520,$D296,$F296:$F$520,$F296,$C296:$C$520,"EAPG")),1)))</f>
        <v/>
      </c>
      <c r="W296" s="210" t="str">
        <f t="shared" si="47"/>
        <v/>
      </c>
      <c r="X296" s="172"/>
      <c r="Y296" s="211" t="str">
        <f t="shared" si="48"/>
        <v/>
      </c>
      <c r="Z296" s="212" t="str">
        <f t="shared" si="53"/>
        <v/>
      </c>
      <c r="AA296" s="213" t="str">
        <f t="shared" si="49"/>
        <v/>
      </c>
    </row>
    <row r="297" spans="2:27" ht="15" x14ac:dyDescent="0.25">
      <c r="B297" s="200">
        <f t="shared" si="54"/>
        <v>277</v>
      </c>
      <c r="C297" s="148"/>
      <c r="D297" s="232"/>
      <c r="E297" s="202"/>
      <c r="F297" s="203"/>
      <c r="G297" s="202" t="str">
        <f t="array" ref="G297">IF($F297="","",INDEX('EAPG Table'!$C$7:$C$666,MATCH(_xlfn.NUMBERVALUE('Interactive EAPG Calculator'!$F297),_xlfn.NUMBERVALUE('EAPG Table'!$B$7:$B$666),0)))</f>
        <v/>
      </c>
      <c r="H297" s="204" t="str">
        <f t="array" ref="H297">IF($F297="","",IF("EAPG"&lt;&gt;C297,0,INDEX('EAPG Table'!$I$7:$I$666,MATCH(_xlfn.NUMBERVALUE($F297),_xlfn.NUMBERVALUE('EAPG Table'!$B$7:$B$666),0))))</f>
        <v/>
      </c>
      <c r="I297" s="172" t="str">
        <f>IF($F297="", "", INDEX('EAPG Table'!$D:$D, MATCH(1*$F297, 'EAPG Table'!$B:$B, 0)))</f>
        <v/>
      </c>
      <c r="J297" s="148"/>
      <c r="K297" s="205" t="str">
        <f>IF(""=$F297,"",TRIM(INDEX('EAPG Table'!$F:$F,MATCH(1*$F297,'EAPG Table'!$B:$B,0))))</f>
        <v/>
      </c>
      <c r="L297" s="200"/>
      <c r="M297" s="172" t="str">
        <f t="shared" si="50"/>
        <v/>
      </c>
      <c r="N297" s="172" t="str">
        <f t="shared" si="44"/>
        <v/>
      </c>
      <c r="O297" s="207" t="str">
        <f t="shared" si="51"/>
        <v/>
      </c>
      <c r="P297" s="207" t="str">
        <f>IF(""=$F297,"",IF("00450"=$F297,0&lt;COUNTIFS($H:$H,"&gt;="&amp;$H297,$D:$D,$D297,$F:$F,$F297,$C:$C,"EAPG")-COUNTIFS($H297:$H$520,$H297,$D297:$D$520,$D297,$F297:$F$520,$F297,$C297:$C$520,"EAPG"),FALSE))</f>
        <v/>
      </c>
      <c r="Q297" s="207" t="str">
        <f t="shared" si="45"/>
        <v/>
      </c>
      <c r="R297" s="208" t="str">
        <f t="shared" si="52"/>
        <v/>
      </c>
      <c r="S297" s="172"/>
      <c r="T297" s="215" t="str">
        <f t="shared" si="46"/>
        <v/>
      </c>
      <c r="U297" s="216" t="str">
        <f>IF($F297="","",MAX(0.25,IF(AND("2"=$I297,1&lt;COUNTIF($I:$I,2)),0.5^(COUNTIFS($I:$I,"2",$D:$D,$D297,$H:$H,"&gt;="&amp;$H297)-COUNTIFS($I297:$I$520,"2",$D297:$D$520,$D297,$H297:$H$520,$H297)),1)))</f>
        <v/>
      </c>
      <c r="V297" s="216" t="str">
        <f>IF($F297="","",MAX(0.25,IF(AND("Yes"=$N297,1&lt;COUNTIFS($N:$N,"Yes",$D:$D,$D297,$F:$F,$F297,$C:$C,"EAPG")),0.5^(COUNTIFS($N:$N,"Yes",$H:$H,"&gt;="&amp;$H297,$D:$D,$D297,$F:$F,$F297,$C:$C,"EAPG")-COUNTIFS($N297:$N$520,"Yes",$H297:$H$520,$H297,$D297:$D$520,$D297,$F297:$F$520,$F297,$C297:$C$520,"EAPG")),1)))</f>
        <v/>
      </c>
      <c r="W297" s="210" t="str">
        <f t="shared" si="47"/>
        <v/>
      </c>
      <c r="X297" s="172"/>
      <c r="Y297" s="211" t="str">
        <f t="shared" si="48"/>
        <v/>
      </c>
      <c r="Z297" s="212" t="str">
        <f t="shared" si="53"/>
        <v/>
      </c>
      <c r="AA297" s="213" t="str">
        <f t="shared" si="49"/>
        <v/>
      </c>
    </row>
    <row r="298" spans="2:27" ht="15" x14ac:dyDescent="0.25">
      <c r="B298" s="200">
        <f t="shared" si="54"/>
        <v>278</v>
      </c>
      <c r="C298" s="148"/>
      <c r="D298" s="232"/>
      <c r="E298" s="202"/>
      <c r="F298" s="203"/>
      <c r="G298" s="202" t="str">
        <f t="array" ref="G298">IF($F298="","",INDEX('EAPG Table'!$C$7:$C$666,MATCH(_xlfn.NUMBERVALUE('Interactive EAPG Calculator'!$F298),_xlfn.NUMBERVALUE('EAPG Table'!$B$7:$B$666),0)))</f>
        <v/>
      </c>
      <c r="H298" s="204" t="str">
        <f t="array" ref="H298">IF($F298="","",IF("EAPG"&lt;&gt;C298,0,INDEX('EAPG Table'!$I$7:$I$666,MATCH(_xlfn.NUMBERVALUE($F298),_xlfn.NUMBERVALUE('EAPG Table'!$B$7:$B$666),0))))</f>
        <v/>
      </c>
      <c r="I298" s="172" t="str">
        <f>IF($F298="", "", INDEX('EAPG Table'!$D:$D, MATCH(1*$F298, 'EAPG Table'!$B:$B, 0)))</f>
        <v/>
      </c>
      <c r="J298" s="148"/>
      <c r="K298" s="205" t="str">
        <f>IF(""=$F298,"",TRIM(INDEX('EAPG Table'!$F:$F,MATCH(1*$F298,'EAPG Table'!$B:$B,0))))</f>
        <v/>
      </c>
      <c r="L298" s="200"/>
      <c r="M298" s="172" t="str">
        <f t="shared" si="50"/>
        <v/>
      </c>
      <c r="N298" s="172" t="str">
        <f t="shared" si="44"/>
        <v/>
      </c>
      <c r="O298" s="207" t="str">
        <f t="shared" si="51"/>
        <v/>
      </c>
      <c r="P298" s="207" t="str">
        <f>IF(""=$F298,"",IF("00450"=$F298,0&lt;COUNTIFS($H:$H,"&gt;="&amp;$H298,$D:$D,$D298,$F:$F,$F298,$C:$C,"EAPG")-COUNTIFS($H298:$H$520,$H298,$D298:$D$520,$D298,$F298:$F$520,$F298,$C298:$C$520,"EAPG"),FALSE))</f>
        <v/>
      </c>
      <c r="Q298" s="207" t="str">
        <f t="shared" si="45"/>
        <v/>
      </c>
      <c r="R298" s="208" t="str">
        <f t="shared" si="52"/>
        <v/>
      </c>
      <c r="S298" s="172"/>
      <c r="T298" s="215" t="str">
        <f t="shared" si="46"/>
        <v/>
      </c>
      <c r="U298" s="216" t="str">
        <f>IF($F298="","",MAX(0.25,IF(AND("2"=$I298,1&lt;COUNTIF($I:$I,2)),0.5^(COUNTIFS($I:$I,"2",$D:$D,$D298,$H:$H,"&gt;="&amp;$H298)-COUNTIFS($I298:$I$520,"2",$D298:$D$520,$D298,$H298:$H$520,$H298)),1)))</f>
        <v/>
      </c>
      <c r="V298" s="216" t="str">
        <f>IF($F298="","",MAX(0.25,IF(AND("Yes"=$N298,1&lt;COUNTIFS($N:$N,"Yes",$D:$D,$D298,$F:$F,$F298,$C:$C,"EAPG")),0.5^(COUNTIFS($N:$N,"Yes",$H:$H,"&gt;="&amp;$H298,$D:$D,$D298,$F:$F,$F298,$C:$C,"EAPG")-COUNTIFS($N298:$N$520,"Yes",$H298:$H$520,$H298,$D298:$D$520,$D298,$F298:$F$520,$F298,$C298:$C$520,"EAPG")),1)))</f>
        <v/>
      </c>
      <c r="W298" s="210" t="str">
        <f t="shared" si="47"/>
        <v/>
      </c>
      <c r="X298" s="172"/>
      <c r="Y298" s="211" t="str">
        <f t="shared" si="48"/>
        <v/>
      </c>
      <c r="Z298" s="212" t="str">
        <f t="shared" si="53"/>
        <v/>
      </c>
      <c r="AA298" s="213" t="str">
        <f t="shared" si="49"/>
        <v/>
      </c>
    </row>
    <row r="299" spans="2:27" ht="15" x14ac:dyDescent="0.25">
      <c r="B299" s="200">
        <f t="shared" si="54"/>
        <v>279</v>
      </c>
      <c r="C299" s="148"/>
      <c r="D299" s="232"/>
      <c r="E299" s="202"/>
      <c r="F299" s="203"/>
      <c r="G299" s="202" t="str">
        <f t="array" ref="G299">IF($F299="","",INDEX('EAPG Table'!$C$7:$C$666,MATCH(_xlfn.NUMBERVALUE('Interactive EAPG Calculator'!$F299),_xlfn.NUMBERVALUE('EAPG Table'!$B$7:$B$666),0)))</f>
        <v/>
      </c>
      <c r="H299" s="204" t="str">
        <f t="array" ref="H299">IF($F299="","",IF("EAPG"&lt;&gt;C299,0,INDEX('EAPG Table'!$I$7:$I$666,MATCH(_xlfn.NUMBERVALUE($F299),_xlfn.NUMBERVALUE('EAPG Table'!$B$7:$B$666),0))))</f>
        <v/>
      </c>
      <c r="I299" s="172" t="str">
        <f>IF($F299="", "", INDEX('EAPG Table'!$D:$D, MATCH(1*$F299, 'EAPG Table'!$B:$B, 0)))</f>
        <v/>
      </c>
      <c r="J299" s="148"/>
      <c r="K299" s="205" t="str">
        <f>IF(""=$F299,"",TRIM(INDEX('EAPG Table'!$F:$F,MATCH(1*$F299,'EAPG Table'!$B:$B,0))))</f>
        <v/>
      </c>
      <c r="L299" s="200"/>
      <c r="M299" s="172" t="str">
        <f t="shared" si="50"/>
        <v/>
      </c>
      <c r="N299" s="172" t="str">
        <f t="shared" si="44"/>
        <v/>
      </c>
      <c r="O299" s="207" t="str">
        <f t="shared" si="51"/>
        <v/>
      </c>
      <c r="P299" s="207" t="str">
        <f>IF(""=$F299,"",IF("00450"=$F299,0&lt;COUNTIFS($H:$H,"&gt;="&amp;$H299,$D:$D,$D299,$F:$F,$F299,$C:$C,"EAPG")-COUNTIFS($H299:$H$520,$H299,$D299:$D$520,$D299,$F299:$F$520,$F299,$C299:$C$520,"EAPG"),FALSE))</f>
        <v/>
      </c>
      <c r="Q299" s="207" t="str">
        <f t="shared" si="45"/>
        <v/>
      </c>
      <c r="R299" s="208" t="str">
        <f t="shared" si="52"/>
        <v/>
      </c>
      <c r="S299" s="172"/>
      <c r="T299" s="215" t="str">
        <f t="shared" si="46"/>
        <v/>
      </c>
      <c r="U299" s="216" t="str">
        <f>IF($F299="","",MAX(0.25,IF(AND("2"=$I299,1&lt;COUNTIF($I:$I,2)),0.5^(COUNTIFS($I:$I,"2",$D:$D,$D299,$H:$H,"&gt;="&amp;$H299)-COUNTIFS($I299:$I$520,"2",$D299:$D$520,$D299,$H299:$H$520,$H299)),1)))</f>
        <v/>
      </c>
      <c r="V299" s="216" t="str">
        <f>IF($F299="","",MAX(0.25,IF(AND("Yes"=$N299,1&lt;COUNTIFS($N:$N,"Yes",$D:$D,$D299,$F:$F,$F299,$C:$C,"EAPG")),0.5^(COUNTIFS($N:$N,"Yes",$H:$H,"&gt;="&amp;$H299,$D:$D,$D299,$F:$F,$F299,$C:$C,"EAPG")-COUNTIFS($N299:$N$520,"Yes",$H299:$H$520,$H299,$D299:$D$520,$D299,$F299:$F$520,$F299,$C299:$C$520,"EAPG")),1)))</f>
        <v/>
      </c>
      <c r="W299" s="210" t="str">
        <f t="shared" si="47"/>
        <v/>
      </c>
      <c r="X299" s="172"/>
      <c r="Y299" s="211" t="str">
        <f t="shared" si="48"/>
        <v/>
      </c>
      <c r="Z299" s="212" t="str">
        <f t="shared" si="53"/>
        <v/>
      </c>
      <c r="AA299" s="213" t="str">
        <f t="shared" si="49"/>
        <v/>
      </c>
    </row>
    <row r="300" spans="2:27" ht="15" x14ac:dyDescent="0.25">
      <c r="B300" s="217">
        <f t="shared" si="54"/>
        <v>280</v>
      </c>
      <c r="C300" s="149"/>
      <c r="D300" s="233"/>
      <c r="E300" s="219"/>
      <c r="F300" s="220"/>
      <c r="G300" s="219" t="str">
        <f t="array" ref="G300">IF($F300="","",INDEX('EAPG Table'!$C$7:$C$666,MATCH(_xlfn.NUMBERVALUE('Interactive EAPG Calculator'!$F300),_xlfn.NUMBERVALUE('EAPG Table'!$B$7:$B$666),0)))</f>
        <v/>
      </c>
      <c r="H300" s="221" t="str">
        <f t="array" ref="H300">IF($F300="","",IF("EAPG"&lt;&gt;C300,0,INDEX('EAPG Table'!$I$7:$I$666,MATCH(_xlfn.NUMBERVALUE($F300),_xlfn.NUMBERVALUE('EAPG Table'!$B$7:$B$666),0))))</f>
        <v/>
      </c>
      <c r="I300" s="222" t="str">
        <f>IF($F300="", "", INDEX('EAPG Table'!$D:$D, MATCH(1*$F300, 'EAPG Table'!$B:$B, 0)))</f>
        <v/>
      </c>
      <c r="J300" s="149"/>
      <c r="K300" s="223" t="str">
        <f>IF(""=$F300,"",TRIM(INDEX('EAPG Table'!$F:$F,MATCH(1*$F300,'EAPG Table'!$B:$B,0))))</f>
        <v/>
      </c>
      <c r="L300" s="200"/>
      <c r="M300" s="222" t="str">
        <f t="shared" si="50"/>
        <v/>
      </c>
      <c r="N300" s="222" t="str">
        <f t="shared" si="44"/>
        <v/>
      </c>
      <c r="O300" s="224" t="str">
        <f t="shared" si="51"/>
        <v/>
      </c>
      <c r="P300" s="224" t="str">
        <f>IF(""=$F300,"",IF("00450"=$F300,0&lt;COUNTIFS($H:$H,"&gt;="&amp;$H300,$D:$D,$D300,$F:$F,$F300,$C:$C,"EAPG")-COUNTIFS($H300:$H$520,$H300,$D300:$D$520,$D300,$F300:$F$520,$F300,$C300:$C$520,"EAPG"),FALSE))</f>
        <v/>
      </c>
      <c r="Q300" s="224" t="str">
        <f t="shared" si="45"/>
        <v/>
      </c>
      <c r="R300" s="225" t="str">
        <f t="shared" si="52"/>
        <v/>
      </c>
      <c r="S300" s="172"/>
      <c r="T300" s="226" t="str">
        <f t="shared" si="46"/>
        <v/>
      </c>
      <c r="U300" s="227" t="str">
        <f>IF($F300="","",MAX(0.25,IF(AND("2"=$I300,1&lt;COUNTIF($I:$I,2)),0.5^(COUNTIFS($I:$I,"2",$D:$D,$D300,$H:$H,"&gt;="&amp;$H300)-COUNTIFS($I300:$I$520,"2",$D300:$D$520,$D300,$H300:$H$520,$H300)),1)))</f>
        <v/>
      </c>
      <c r="V300" s="227" t="str">
        <f>IF($F300="","",MAX(0.25,IF(AND("Yes"=$N300,1&lt;COUNTIFS($N:$N,"Yes",$D:$D,$D300,$F:$F,$F300,$C:$C,"EAPG")),0.5^(COUNTIFS($N:$N,"Yes",$H:$H,"&gt;="&amp;$H300,$D:$D,$D300,$F:$F,$F300,$C:$C,"EAPG")-COUNTIFS($N300:$N$520,"Yes",$H300:$H$520,$H300,$D300:$D$520,$D300,$F300:$F$520,$F300,$C300:$C$520,"EAPG")),1)))</f>
        <v/>
      </c>
      <c r="W300" s="228" t="str">
        <f t="shared" si="47"/>
        <v/>
      </c>
      <c r="X300" s="172"/>
      <c r="Y300" s="229" t="str">
        <f t="shared" si="48"/>
        <v/>
      </c>
      <c r="Z300" s="230" t="str">
        <f t="shared" si="53"/>
        <v/>
      </c>
      <c r="AA300" s="231" t="str">
        <f t="shared" si="49"/>
        <v/>
      </c>
    </row>
    <row r="301" spans="2:27" ht="15" x14ac:dyDescent="0.25">
      <c r="B301" s="200">
        <f t="shared" si="54"/>
        <v>281</v>
      </c>
      <c r="C301" s="148"/>
      <c r="D301" s="232"/>
      <c r="E301" s="202"/>
      <c r="F301" s="203"/>
      <c r="G301" s="202" t="str">
        <f t="array" ref="G301">IF($F301="","",INDEX('EAPG Table'!$C$7:$C$666,MATCH(_xlfn.NUMBERVALUE('Interactive EAPG Calculator'!$F301),_xlfn.NUMBERVALUE('EAPG Table'!$B$7:$B$666),0)))</f>
        <v/>
      </c>
      <c r="H301" s="204" t="str">
        <f t="array" ref="H301">IF($F301="","",IF("EAPG"&lt;&gt;C301,0,INDEX('EAPG Table'!$I$7:$I$666,MATCH(_xlfn.NUMBERVALUE($F301),_xlfn.NUMBERVALUE('EAPG Table'!$B$7:$B$666),0))))</f>
        <v/>
      </c>
      <c r="I301" s="172" t="str">
        <f>IF($F301="", "", INDEX('EAPG Table'!$D:$D, MATCH(1*$F301, 'EAPG Table'!$B:$B, 0)))</f>
        <v/>
      </c>
      <c r="J301" s="148"/>
      <c r="K301" s="205" t="str">
        <f>IF(""=$F301,"",TRIM(INDEX('EAPG Table'!$F:$F,MATCH(1*$F301,'EAPG Table'!$B:$B,0))))</f>
        <v/>
      </c>
      <c r="L301" s="200"/>
      <c r="M301" s="172" t="str">
        <f t="shared" si="50"/>
        <v/>
      </c>
      <c r="N301" s="172" t="str">
        <f t="shared" si="44"/>
        <v/>
      </c>
      <c r="O301" s="207" t="str">
        <f t="shared" si="51"/>
        <v/>
      </c>
      <c r="P301" s="207" t="str">
        <f>IF(""=$F301,"",IF("00450"=$F301,0&lt;COUNTIFS($H:$H,"&gt;="&amp;$H301,$D:$D,$D301,$F:$F,$F301,$C:$C,"EAPG")-COUNTIFS($H301:$H$520,$H301,$D301:$D$520,$D301,$F301:$F$520,$F301,$C301:$C$520,"EAPG"),FALSE))</f>
        <v/>
      </c>
      <c r="Q301" s="207" t="str">
        <f t="shared" si="45"/>
        <v/>
      </c>
      <c r="R301" s="208" t="str">
        <f t="shared" si="52"/>
        <v/>
      </c>
      <c r="S301" s="172"/>
      <c r="T301" s="215" t="str">
        <f t="shared" si="46"/>
        <v/>
      </c>
      <c r="U301" s="216" t="str">
        <f>IF($F301="","",MAX(0.25,IF(AND("2"=$I301,1&lt;COUNTIF($I:$I,2)),0.5^(COUNTIFS($I:$I,"2",$D:$D,$D301,$H:$H,"&gt;="&amp;$H301)-COUNTIFS($I301:$I$520,"2",$D301:$D$520,$D301,$H301:$H$520,$H301)),1)))</f>
        <v/>
      </c>
      <c r="V301" s="216" t="str">
        <f>IF($F301="","",MAX(0.25,IF(AND("Yes"=$N301,1&lt;COUNTIFS($N:$N,"Yes",$D:$D,$D301,$F:$F,$F301,$C:$C,"EAPG")),0.5^(COUNTIFS($N:$N,"Yes",$H:$H,"&gt;="&amp;$H301,$D:$D,$D301,$F:$F,$F301,$C:$C,"EAPG")-COUNTIFS($N301:$N$520,"Yes",$H301:$H$520,$H301,$D301:$D$520,$D301,$F301:$F$520,$F301,$C301:$C$520,"EAPG")),1)))</f>
        <v/>
      </c>
      <c r="W301" s="210" t="str">
        <f t="shared" si="47"/>
        <v/>
      </c>
      <c r="X301" s="172"/>
      <c r="Y301" s="211" t="str">
        <f t="shared" si="48"/>
        <v/>
      </c>
      <c r="Z301" s="212" t="str">
        <f t="shared" si="53"/>
        <v/>
      </c>
      <c r="AA301" s="213" t="str">
        <f t="shared" si="49"/>
        <v/>
      </c>
    </row>
    <row r="302" spans="2:27" ht="15" x14ac:dyDescent="0.25">
      <c r="B302" s="200">
        <f t="shared" si="54"/>
        <v>282</v>
      </c>
      <c r="C302" s="148"/>
      <c r="D302" s="232"/>
      <c r="E302" s="202"/>
      <c r="F302" s="203"/>
      <c r="G302" s="202" t="str">
        <f t="array" ref="G302">IF($F302="","",INDEX('EAPG Table'!$C$7:$C$666,MATCH(_xlfn.NUMBERVALUE('Interactive EAPG Calculator'!$F302),_xlfn.NUMBERVALUE('EAPG Table'!$B$7:$B$666),0)))</f>
        <v/>
      </c>
      <c r="H302" s="204" t="str">
        <f t="array" ref="H302">IF($F302="","",IF("EAPG"&lt;&gt;C302,0,INDEX('EAPG Table'!$I$7:$I$666,MATCH(_xlfn.NUMBERVALUE($F302),_xlfn.NUMBERVALUE('EAPG Table'!$B$7:$B$666),0))))</f>
        <v/>
      </c>
      <c r="I302" s="172" t="str">
        <f>IF($F302="", "", INDEX('EAPG Table'!$D:$D, MATCH(1*$F302, 'EAPG Table'!$B:$B, 0)))</f>
        <v/>
      </c>
      <c r="J302" s="148"/>
      <c r="K302" s="205" t="str">
        <f>IF(""=$F302,"",TRIM(INDEX('EAPG Table'!$F:$F,MATCH(1*$F302,'EAPG Table'!$B:$B,0))))</f>
        <v/>
      </c>
      <c r="L302" s="200"/>
      <c r="M302" s="172" t="str">
        <f t="shared" si="50"/>
        <v/>
      </c>
      <c r="N302" s="172" t="str">
        <f t="shared" si="44"/>
        <v/>
      </c>
      <c r="O302" s="207" t="str">
        <f t="shared" si="51"/>
        <v/>
      </c>
      <c r="P302" s="207" t="str">
        <f>IF(""=$F302,"",IF("00450"=$F302,0&lt;COUNTIFS($H:$H,"&gt;="&amp;$H302,$D:$D,$D302,$F:$F,$F302,$C:$C,"EAPG")-COUNTIFS($H302:$H$520,$H302,$D302:$D$520,$D302,$F302:$F$520,$F302,$C302:$C$520,"EAPG"),FALSE))</f>
        <v/>
      </c>
      <c r="Q302" s="207" t="str">
        <f t="shared" si="45"/>
        <v/>
      </c>
      <c r="R302" s="208" t="str">
        <f t="shared" si="52"/>
        <v/>
      </c>
      <c r="S302" s="172"/>
      <c r="T302" s="215" t="str">
        <f t="shared" si="46"/>
        <v/>
      </c>
      <c r="U302" s="216" t="str">
        <f>IF($F302="","",MAX(0.25,IF(AND("2"=$I302,1&lt;COUNTIF($I:$I,2)),0.5^(COUNTIFS($I:$I,"2",$D:$D,$D302,$H:$H,"&gt;="&amp;$H302)-COUNTIFS($I302:$I$520,"2",$D302:$D$520,$D302,$H302:$H$520,$H302)),1)))</f>
        <v/>
      </c>
      <c r="V302" s="216" t="str">
        <f>IF($F302="","",MAX(0.25,IF(AND("Yes"=$N302,1&lt;COUNTIFS($N:$N,"Yes",$D:$D,$D302,$F:$F,$F302,$C:$C,"EAPG")),0.5^(COUNTIFS($N:$N,"Yes",$H:$H,"&gt;="&amp;$H302,$D:$D,$D302,$F:$F,$F302,$C:$C,"EAPG")-COUNTIFS($N302:$N$520,"Yes",$H302:$H$520,$H302,$D302:$D$520,$D302,$F302:$F$520,$F302,$C302:$C$520,"EAPG")),1)))</f>
        <v/>
      </c>
      <c r="W302" s="210" t="str">
        <f t="shared" si="47"/>
        <v/>
      </c>
      <c r="X302" s="172"/>
      <c r="Y302" s="211" t="str">
        <f t="shared" si="48"/>
        <v/>
      </c>
      <c r="Z302" s="212" t="str">
        <f t="shared" si="53"/>
        <v/>
      </c>
      <c r="AA302" s="213" t="str">
        <f t="shared" si="49"/>
        <v/>
      </c>
    </row>
    <row r="303" spans="2:27" ht="15" x14ac:dyDescent="0.25">
      <c r="B303" s="200">
        <f t="shared" si="54"/>
        <v>283</v>
      </c>
      <c r="C303" s="148"/>
      <c r="D303" s="232"/>
      <c r="E303" s="202"/>
      <c r="F303" s="203"/>
      <c r="G303" s="202" t="str">
        <f t="array" ref="G303">IF($F303="","",INDEX('EAPG Table'!$C$7:$C$666,MATCH(_xlfn.NUMBERVALUE('Interactive EAPG Calculator'!$F303),_xlfn.NUMBERVALUE('EAPG Table'!$B$7:$B$666),0)))</f>
        <v/>
      </c>
      <c r="H303" s="204" t="str">
        <f t="array" ref="H303">IF($F303="","",IF("EAPG"&lt;&gt;C303,0,INDEX('EAPG Table'!$I$7:$I$666,MATCH(_xlfn.NUMBERVALUE($F303),_xlfn.NUMBERVALUE('EAPG Table'!$B$7:$B$666),0))))</f>
        <v/>
      </c>
      <c r="I303" s="172" t="str">
        <f>IF($F303="", "", INDEX('EAPG Table'!$D:$D, MATCH(1*$F303, 'EAPG Table'!$B:$B, 0)))</f>
        <v/>
      </c>
      <c r="J303" s="148"/>
      <c r="K303" s="205" t="str">
        <f>IF(""=$F303,"",TRIM(INDEX('EAPG Table'!$F:$F,MATCH(1*$F303,'EAPG Table'!$B:$B,0))))</f>
        <v/>
      </c>
      <c r="L303" s="200"/>
      <c r="M303" s="172" t="str">
        <f t="shared" si="50"/>
        <v/>
      </c>
      <c r="N303" s="172" t="str">
        <f t="shared" si="44"/>
        <v/>
      </c>
      <c r="O303" s="207" t="str">
        <f t="shared" si="51"/>
        <v/>
      </c>
      <c r="P303" s="207" t="str">
        <f>IF(""=$F303,"",IF("00450"=$F303,0&lt;COUNTIFS($H:$H,"&gt;="&amp;$H303,$D:$D,$D303,$F:$F,$F303,$C:$C,"EAPG")-COUNTIFS($H303:$H$520,$H303,$D303:$D$520,$D303,$F303:$F$520,$F303,$C303:$C$520,"EAPG"),FALSE))</f>
        <v/>
      </c>
      <c r="Q303" s="207" t="str">
        <f t="shared" si="45"/>
        <v/>
      </c>
      <c r="R303" s="208" t="str">
        <f t="shared" si="52"/>
        <v/>
      </c>
      <c r="S303" s="172"/>
      <c r="T303" s="215" t="str">
        <f t="shared" si="46"/>
        <v/>
      </c>
      <c r="U303" s="216" t="str">
        <f>IF($F303="","",MAX(0.25,IF(AND("2"=$I303,1&lt;COUNTIF($I:$I,2)),0.5^(COUNTIFS($I:$I,"2",$D:$D,$D303,$H:$H,"&gt;="&amp;$H303)-COUNTIFS($I303:$I$520,"2",$D303:$D$520,$D303,$H303:$H$520,$H303)),1)))</f>
        <v/>
      </c>
      <c r="V303" s="216" t="str">
        <f>IF($F303="","",MAX(0.25,IF(AND("Yes"=$N303,1&lt;COUNTIFS($N:$N,"Yes",$D:$D,$D303,$F:$F,$F303,$C:$C,"EAPG")),0.5^(COUNTIFS($N:$N,"Yes",$H:$H,"&gt;="&amp;$H303,$D:$D,$D303,$F:$F,$F303,$C:$C,"EAPG")-COUNTIFS($N303:$N$520,"Yes",$H303:$H$520,$H303,$D303:$D$520,$D303,$F303:$F$520,$F303,$C303:$C$520,"EAPG")),1)))</f>
        <v/>
      </c>
      <c r="W303" s="210" t="str">
        <f t="shared" si="47"/>
        <v/>
      </c>
      <c r="X303" s="172"/>
      <c r="Y303" s="211" t="str">
        <f t="shared" si="48"/>
        <v/>
      </c>
      <c r="Z303" s="212" t="str">
        <f t="shared" si="53"/>
        <v/>
      </c>
      <c r="AA303" s="213" t="str">
        <f t="shared" si="49"/>
        <v/>
      </c>
    </row>
    <row r="304" spans="2:27" ht="15" x14ac:dyDescent="0.25">
      <c r="B304" s="200">
        <f t="shared" si="54"/>
        <v>284</v>
      </c>
      <c r="C304" s="148"/>
      <c r="D304" s="232"/>
      <c r="E304" s="202"/>
      <c r="F304" s="203"/>
      <c r="G304" s="202" t="str">
        <f t="array" ref="G304">IF($F304="","",INDEX('EAPG Table'!$C$7:$C$666,MATCH(_xlfn.NUMBERVALUE('Interactive EAPG Calculator'!$F304),_xlfn.NUMBERVALUE('EAPG Table'!$B$7:$B$666),0)))</f>
        <v/>
      </c>
      <c r="H304" s="204" t="str">
        <f t="array" ref="H304">IF($F304="","",IF("EAPG"&lt;&gt;C304,0,INDEX('EAPG Table'!$I$7:$I$666,MATCH(_xlfn.NUMBERVALUE($F304),_xlfn.NUMBERVALUE('EAPG Table'!$B$7:$B$666),0))))</f>
        <v/>
      </c>
      <c r="I304" s="172" t="str">
        <f>IF($F304="", "", INDEX('EAPG Table'!$D:$D, MATCH(1*$F304, 'EAPG Table'!$B:$B, 0)))</f>
        <v/>
      </c>
      <c r="J304" s="148"/>
      <c r="K304" s="205" t="str">
        <f>IF(""=$F304,"",TRIM(INDEX('EAPG Table'!$F:$F,MATCH(1*$F304,'EAPG Table'!$B:$B,0))))</f>
        <v/>
      </c>
      <c r="L304" s="200"/>
      <c r="M304" s="172" t="str">
        <f t="shared" si="50"/>
        <v/>
      </c>
      <c r="N304" s="172" t="str">
        <f t="shared" si="44"/>
        <v/>
      </c>
      <c r="O304" s="207" t="str">
        <f t="shared" si="51"/>
        <v/>
      </c>
      <c r="P304" s="207" t="str">
        <f>IF(""=$F304,"",IF("00450"=$F304,0&lt;COUNTIFS($H:$H,"&gt;="&amp;$H304,$D:$D,$D304,$F:$F,$F304,$C:$C,"EAPG")-COUNTIFS($H304:$H$520,$H304,$D304:$D$520,$D304,$F304:$F$520,$F304,$C304:$C$520,"EAPG"),FALSE))</f>
        <v/>
      </c>
      <c r="Q304" s="207" t="str">
        <f t="shared" si="45"/>
        <v/>
      </c>
      <c r="R304" s="208" t="str">
        <f t="shared" si="52"/>
        <v/>
      </c>
      <c r="S304" s="172"/>
      <c r="T304" s="215" t="str">
        <f t="shared" si="46"/>
        <v/>
      </c>
      <c r="U304" s="216" t="str">
        <f>IF($F304="","",MAX(0.25,IF(AND("2"=$I304,1&lt;COUNTIF($I:$I,2)),0.5^(COUNTIFS($I:$I,"2",$D:$D,$D304,$H:$H,"&gt;="&amp;$H304)-COUNTIFS($I304:$I$520,"2",$D304:$D$520,$D304,$H304:$H$520,$H304)),1)))</f>
        <v/>
      </c>
      <c r="V304" s="216" t="str">
        <f>IF($F304="","",MAX(0.25,IF(AND("Yes"=$N304,1&lt;COUNTIFS($N:$N,"Yes",$D:$D,$D304,$F:$F,$F304,$C:$C,"EAPG")),0.5^(COUNTIFS($N:$N,"Yes",$H:$H,"&gt;="&amp;$H304,$D:$D,$D304,$F:$F,$F304,$C:$C,"EAPG")-COUNTIFS($N304:$N$520,"Yes",$H304:$H$520,$H304,$D304:$D$520,$D304,$F304:$F$520,$F304,$C304:$C$520,"EAPG")),1)))</f>
        <v/>
      </c>
      <c r="W304" s="210" t="str">
        <f t="shared" si="47"/>
        <v/>
      </c>
      <c r="X304" s="172"/>
      <c r="Y304" s="211" t="str">
        <f t="shared" si="48"/>
        <v/>
      </c>
      <c r="Z304" s="212" t="str">
        <f t="shared" si="53"/>
        <v/>
      </c>
      <c r="AA304" s="213" t="str">
        <f t="shared" si="49"/>
        <v/>
      </c>
    </row>
    <row r="305" spans="2:27" ht="15" x14ac:dyDescent="0.25">
      <c r="B305" s="217">
        <f t="shared" si="54"/>
        <v>285</v>
      </c>
      <c r="C305" s="149"/>
      <c r="D305" s="233"/>
      <c r="E305" s="219"/>
      <c r="F305" s="220"/>
      <c r="G305" s="219" t="str">
        <f t="array" ref="G305">IF($F305="","",INDEX('EAPG Table'!$C$7:$C$666,MATCH(_xlfn.NUMBERVALUE('Interactive EAPG Calculator'!$F305),_xlfn.NUMBERVALUE('EAPG Table'!$B$7:$B$666),0)))</f>
        <v/>
      </c>
      <c r="H305" s="221" t="str">
        <f t="array" ref="H305">IF($F305="","",IF("EAPG"&lt;&gt;C305,0,INDEX('EAPG Table'!$I$7:$I$666,MATCH(_xlfn.NUMBERVALUE($F305),_xlfn.NUMBERVALUE('EAPG Table'!$B$7:$B$666),0))))</f>
        <v/>
      </c>
      <c r="I305" s="222" t="str">
        <f>IF($F305="", "", INDEX('EAPG Table'!$D:$D, MATCH(1*$F305, 'EAPG Table'!$B:$B, 0)))</f>
        <v/>
      </c>
      <c r="J305" s="149"/>
      <c r="K305" s="223" t="str">
        <f>IF(""=$F305,"",TRIM(INDEX('EAPG Table'!$F:$F,MATCH(1*$F305,'EAPG Table'!$B:$B,0))))</f>
        <v/>
      </c>
      <c r="L305" s="200"/>
      <c r="M305" s="222" t="str">
        <f t="shared" si="50"/>
        <v/>
      </c>
      <c r="N305" s="222" t="str">
        <f t="shared" si="44"/>
        <v/>
      </c>
      <c r="O305" s="224" t="str">
        <f t="shared" si="51"/>
        <v/>
      </c>
      <c r="P305" s="224" t="str">
        <f>IF(""=$F305,"",IF("00450"=$F305,0&lt;COUNTIFS($H:$H,"&gt;="&amp;$H305,$D:$D,$D305,$F:$F,$F305,$C:$C,"EAPG")-COUNTIFS($H305:$H$520,$H305,$D305:$D$520,$D305,$F305:$F$520,$F305,$C305:$C$520,"EAPG"),FALSE))</f>
        <v/>
      </c>
      <c r="Q305" s="224" t="str">
        <f t="shared" si="45"/>
        <v/>
      </c>
      <c r="R305" s="225" t="str">
        <f t="shared" si="52"/>
        <v/>
      </c>
      <c r="S305" s="172"/>
      <c r="T305" s="226" t="str">
        <f t="shared" si="46"/>
        <v/>
      </c>
      <c r="U305" s="227" t="str">
        <f>IF($F305="","",MAX(0.25,IF(AND("2"=$I305,1&lt;COUNTIF($I:$I,2)),0.5^(COUNTIFS($I:$I,"2",$D:$D,$D305,$H:$H,"&gt;="&amp;$H305)-COUNTIFS($I305:$I$520,"2",$D305:$D$520,$D305,$H305:$H$520,$H305)),1)))</f>
        <v/>
      </c>
      <c r="V305" s="227" t="str">
        <f>IF($F305="","",MAX(0.25,IF(AND("Yes"=$N305,1&lt;COUNTIFS($N:$N,"Yes",$D:$D,$D305,$F:$F,$F305,$C:$C,"EAPG")),0.5^(COUNTIFS($N:$N,"Yes",$H:$H,"&gt;="&amp;$H305,$D:$D,$D305,$F:$F,$F305,$C:$C,"EAPG")-COUNTIFS($N305:$N$520,"Yes",$H305:$H$520,$H305,$D305:$D$520,$D305,$F305:$F$520,$F305,$C305:$C$520,"EAPG")),1)))</f>
        <v/>
      </c>
      <c r="W305" s="228" t="str">
        <f t="shared" si="47"/>
        <v/>
      </c>
      <c r="X305" s="172"/>
      <c r="Y305" s="229" t="str">
        <f t="shared" si="48"/>
        <v/>
      </c>
      <c r="Z305" s="230" t="str">
        <f t="shared" si="53"/>
        <v/>
      </c>
      <c r="AA305" s="231" t="str">
        <f t="shared" si="49"/>
        <v/>
      </c>
    </row>
    <row r="306" spans="2:27" ht="15" x14ac:dyDescent="0.25">
      <c r="B306" s="200">
        <f t="shared" si="54"/>
        <v>286</v>
      </c>
      <c r="C306" s="148"/>
      <c r="D306" s="232"/>
      <c r="E306" s="202"/>
      <c r="F306" s="203"/>
      <c r="G306" s="202" t="str">
        <f t="array" ref="G306">IF($F306="","",INDEX('EAPG Table'!$C$7:$C$666,MATCH(_xlfn.NUMBERVALUE('Interactive EAPG Calculator'!$F306),_xlfn.NUMBERVALUE('EAPG Table'!$B$7:$B$666),0)))</f>
        <v/>
      </c>
      <c r="H306" s="204" t="str">
        <f t="array" ref="H306">IF($F306="","",IF("EAPG"&lt;&gt;C306,0,INDEX('EAPG Table'!$I$7:$I$666,MATCH(_xlfn.NUMBERVALUE($F306),_xlfn.NUMBERVALUE('EAPG Table'!$B$7:$B$666),0))))</f>
        <v/>
      </c>
      <c r="I306" s="172" t="str">
        <f>IF($F306="", "", INDEX('EAPG Table'!$D:$D, MATCH(1*$F306, 'EAPG Table'!$B:$B, 0)))</f>
        <v/>
      </c>
      <c r="J306" s="148"/>
      <c r="K306" s="205" t="str">
        <f>IF(""=$F306,"",TRIM(INDEX('EAPG Table'!$F:$F,MATCH(1*$F306,'EAPG Table'!$B:$B,0))))</f>
        <v/>
      </c>
      <c r="L306" s="200"/>
      <c r="M306" s="172" t="str">
        <f t="shared" si="50"/>
        <v/>
      </c>
      <c r="N306" s="172" t="str">
        <f t="shared" si="44"/>
        <v/>
      </c>
      <c r="O306" s="207" t="str">
        <f t="shared" si="51"/>
        <v/>
      </c>
      <c r="P306" s="207" t="str">
        <f>IF(""=$F306,"",IF("00450"=$F306,0&lt;COUNTIFS($H:$H,"&gt;="&amp;$H306,$D:$D,$D306,$F:$F,$F306,$C:$C,"EAPG")-COUNTIFS($H306:$H$520,$H306,$D306:$D$520,$D306,$F306:$F$520,$F306,$C306:$C$520,"EAPG"),FALSE))</f>
        <v/>
      </c>
      <c r="Q306" s="207" t="str">
        <f t="shared" si="45"/>
        <v/>
      </c>
      <c r="R306" s="208" t="str">
        <f t="shared" si="52"/>
        <v/>
      </c>
      <c r="S306" s="172"/>
      <c r="T306" s="215" t="str">
        <f t="shared" si="46"/>
        <v/>
      </c>
      <c r="U306" s="216" t="str">
        <f>IF($F306="","",MAX(0.25,IF(AND("2"=$I306,1&lt;COUNTIF($I:$I,2)),0.5^(COUNTIFS($I:$I,"2",$D:$D,$D306,$H:$H,"&gt;="&amp;$H306)-COUNTIFS($I306:$I$520,"2",$D306:$D$520,$D306,$H306:$H$520,$H306)),1)))</f>
        <v/>
      </c>
      <c r="V306" s="216" t="str">
        <f>IF($F306="","",MAX(0.25,IF(AND("Yes"=$N306,1&lt;COUNTIFS($N:$N,"Yes",$D:$D,$D306,$F:$F,$F306,$C:$C,"EAPG")),0.5^(COUNTIFS($N:$N,"Yes",$H:$H,"&gt;="&amp;$H306,$D:$D,$D306,$F:$F,$F306,$C:$C,"EAPG")-COUNTIFS($N306:$N$520,"Yes",$H306:$H$520,$H306,$D306:$D$520,$D306,$F306:$F$520,$F306,$C306:$C$520,"EAPG")),1)))</f>
        <v/>
      </c>
      <c r="W306" s="210" t="str">
        <f t="shared" si="47"/>
        <v/>
      </c>
      <c r="X306" s="172"/>
      <c r="Y306" s="211" t="str">
        <f t="shared" si="48"/>
        <v/>
      </c>
      <c r="Z306" s="212" t="str">
        <f t="shared" si="53"/>
        <v/>
      </c>
      <c r="AA306" s="213" t="str">
        <f t="shared" si="49"/>
        <v/>
      </c>
    </row>
    <row r="307" spans="2:27" ht="15" x14ac:dyDescent="0.25">
      <c r="B307" s="200">
        <f t="shared" si="54"/>
        <v>287</v>
      </c>
      <c r="C307" s="148"/>
      <c r="D307" s="232"/>
      <c r="E307" s="202"/>
      <c r="F307" s="203"/>
      <c r="G307" s="202" t="str">
        <f t="array" ref="G307">IF($F307="","",INDEX('EAPG Table'!$C$7:$C$666,MATCH(_xlfn.NUMBERVALUE('Interactive EAPG Calculator'!$F307),_xlfn.NUMBERVALUE('EAPG Table'!$B$7:$B$666),0)))</f>
        <v/>
      </c>
      <c r="H307" s="204" t="str">
        <f t="array" ref="H307">IF($F307="","",IF("EAPG"&lt;&gt;C307,0,INDEX('EAPG Table'!$I$7:$I$666,MATCH(_xlfn.NUMBERVALUE($F307),_xlfn.NUMBERVALUE('EAPG Table'!$B$7:$B$666),0))))</f>
        <v/>
      </c>
      <c r="I307" s="172" t="str">
        <f>IF($F307="", "", INDEX('EAPG Table'!$D:$D, MATCH(1*$F307, 'EAPG Table'!$B:$B, 0)))</f>
        <v/>
      </c>
      <c r="J307" s="148"/>
      <c r="K307" s="205" t="str">
        <f>IF(""=$F307,"",TRIM(INDEX('EAPG Table'!$F:$F,MATCH(1*$F307,'EAPG Table'!$B:$B,0))))</f>
        <v/>
      </c>
      <c r="L307" s="200"/>
      <c r="M307" s="172" t="str">
        <f t="shared" si="50"/>
        <v/>
      </c>
      <c r="N307" s="172" t="str">
        <f t="shared" si="44"/>
        <v/>
      </c>
      <c r="O307" s="207" t="str">
        <f t="shared" si="51"/>
        <v/>
      </c>
      <c r="P307" s="207" t="str">
        <f>IF(""=$F307,"",IF("00450"=$F307,0&lt;COUNTIFS($H:$H,"&gt;="&amp;$H307,$D:$D,$D307,$F:$F,$F307,$C:$C,"EAPG")-COUNTIFS($H307:$H$520,$H307,$D307:$D$520,$D307,$F307:$F$520,$F307,$C307:$C$520,"EAPG"),FALSE))</f>
        <v/>
      </c>
      <c r="Q307" s="207" t="str">
        <f t="shared" si="45"/>
        <v/>
      </c>
      <c r="R307" s="208" t="str">
        <f t="shared" si="52"/>
        <v/>
      </c>
      <c r="S307" s="172"/>
      <c r="T307" s="215" t="str">
        <f t="shared" si="46"/>
        <v/>
      </c>
      <c r="U307" s="216" t="str">
        <f>IF($F307="","",MAX(0.25,IF(AND("2"=$I307,1&lt;COUNTIF($I:$I,2)),0.5^(COUNTIFS($I:$I,"2",$D:$D,$D307,$H:$H,"&gt;="&amp;$H307)-COUNTIFS($I307:$I$520,"2",$D307:$D$520,$D307,$H307:$H$520,$H307)),1)))</f>
        <v/>
      </c>
      <c r="V307" s="216" t="str">
        <f>IF($F307="","",MAX(0.25,IF(AND("Yes"=$N307,1&lt;COUNTIFS($N:$N,"Yes",$D:$D,$D307,$F:$F,$F307,$C:$C,"EAPG")),0.5^(COUNTIFS($N:$N,"Yes",$H:$H,"&gt;="&amp;$H307,$D:$D,$D307,$F:$F,$F307,$C:$C,"EAPG")-COUNTIFS($N307:$N$520,"Yes",$H307:$H$520,$H307,$D307:$D$520,$D307,$F307:$F$520,$F307,$C307:$C$520,"EAPG")),1)))</f>
        <v/>
      </c>
      <c r="W307" s="210" t="str">
        <f t="shared" si="47"/>
        <v/>
      </c>
      <c r="X307" s="172"/>
      <c r="Y307" s="211" t="str">
        <f t="shared" si="48"/>
        <v/>
      </c>
      <c r="Z307" s="212" t="str">
        <f t="shared" si="53"/>
        <v/>
      </c>
      <c r="AA307" s="213" t="str">
        <f t="shared" si="49"/>
        <v/>
      </c>
    </row>
    <row r="308" spans="2:27" ht="15" x14ac:dyDescent="0.25">
      <c r="B308" s="200">
        <f t="shared" si="54"/>
        <v>288</v>
      </c>
      <c r="C308" s="148"/>
      <c r="D308" s="232"/>
      <c r="E308" s="202"/>
      <c r="F308" s="203"/>
      <c r="G308" s="202" t="str">
        <f t="array" ref="G308">IF($F308="","",INDEX('EAPG Table'!$C$7:$C$666,MATCH(_xlfn.NUMBERVALUE('Interactive EAPG Calculator'!$F308),_xlfn.NUMBERVALUE('EAPG Table'!$B$7:$B$666),0)))</f>
        <v/>
      </c>
      <c r="H308" s="204" t="str">
        <f t="array" ref="H308">IF($F308="","",IF("EAPG"&lt;&gt;C308,0,INDEX('EAPG Table'!$I$7:$I$666,MATCH(_xlfn.NUMBERVALUE($F308),_xlfn.NUMBERVALUE('EAPG Table'!$B$7:$B$666),0))))</f>
        <v/>
      </c>
      <c r="I308" s="172" t="str">
        <f>IF($F308="", "", INDEX('EAPG Table'!$D:$D, MATCH(1*$F308, 'EAPG Table'!$B:$B, 0)))</f>
        <v/>
      </c>
      <c r="J308" s="148"/>
      <c r="K308" s="205" t="str">
        <f>IF(""=$F308,"",TRIM(INDEX('EAPG Table'!$F:$F,MATCH(1*$F308,'EAPG Table'!$B:$B,0))))</f>
        <v/>
      </c>
      <c r="L308" s="200"/>
      <c r="M308" s="172" t="str">
        <f t="shared" si="50"/>
        <v/>
      </c>
      <c r="N308" s="172" t="str">
        <f t="shared" si="44"/>
        <v/>
      </c>
      <c r="O308" s="207" t="str">
        <f t="shared" si="51"/>
        <v/>
      </c>
      <c r="P308" s="207" t="str">
        <f>IF(""=$F308,"",IF("00450"=$F308,0&lt;COUNTIFS($H:$H,"&gt;="&amp;$H308,$D:$D,$D308,$F:$F,$F308,$C:$C,"EAPG")-COUNTIFS($H308:$H$520,$H308,$D308:$D$520,$D308,$F308:$F$520,$F308,$C308:$C$520,"EAPG"),FALSE))</f>
        <v/>
      </c>
      <c r="Q308" s="207" t="str">
        <f t="shared" si="45"/>
        <v/>
      </c>
      <c r="R308" s="208" t="str">
        <f t="shared" si="52"/>
        <v/>
      </c>
      <c r="S308" s="172"/>
      <c r="T308" s="215" t="str">
        <f t="shared" si="46"/>
        <v/>
      </c>
      <c r="U308" s="216" t="str">
        <f>IF($F308="","",MAX(0.25,IF(AND("2"=$I308,1&lt;COUNTIF($I:$I,2)),0.5^(COUNTIFS($I:$I,"2",$D:$D,$D308,$H:$H,"&gt;="&amp;$H308)-COUNTIFS($I308:$I$520,"2",$D308:$D$520,$D308,$H308:$H$520,$H308)),1)))</f>
        <v/>
      </c>
      <c r="V308" s="216" t="str">
        <f>IF($F308="","",MAX(0.25,IF(AND("Yes"=$N308,1&lt;COUNTIFS($N:$N,"Yes",$D:$D,$D308,$F:$F,$F308,$C:$C,"EAPG")),0.5^(COUNTIFS($N:$N,"Yes",$H:$H,"&gt;="&amp;$H308,$D:$D,$D308,$F:$F,$F308,$C:$C,"EAPG")-COUNTIFS($N308:$N$520,"Yes",$H308:$H$520,$H308,$D308:$D$520,$D308,$F308:$F$520,$F308,$C308:$C$520,"EAPG")),1)))</f>
        <v/>
      </c>
      <c r="W308" s="210" t="str">
        <f t="shared" si="47"/>
        <v/>
      </c>
      <c r="X308" s="172"/>
      <c r="Y308" s="211" t="str">
        <f t="shared" si="48"/>
        <v/>
      </c>
      <c r="Z308" s="212" t="str">
        <f t="shared" si="53"/>
        <v/>
      </c>
      <c r="AA308" s="213" t="str">
        <f t="shared" si="49"/>
        <v/>
      </c>
    </row>
    <row r="309" spans="2:27" ht="15" x14ac:dyDescent="0.25">
      <c r="B309" s="200">
        <f t="shared" si="54"/>
        <v>289</v>
      </c>
      <c r="C309" s="148"/>
      <c r="D309" s="232"/>
      <c r="E309" s="202"/>
      <c r="F309" s="203"/>
      <c r="G309" s="202" t="str">
        <f t="array" ref="G309">IF($F309="","",INDEX('EAPG Table'!$C$7:$C$666,MATCH(_xlfn.NUMBERVALUE('Interactive EAPG Calculator'!$F309),_xlfn.NUMBERVALUE('EAPG Table'!$B$7:$B$666),0)))</f>
        <v/>
      </c>
      <c r="H309" s="204" t="str">
        <f t="array" ref="H309">IF($F309="","",IF("EAPG"&lt;&gt;C309,0,INDEX('EAPG Table'!$I$7:$I$666,MATCH(_xlfn.NUMBERVALUE($F309),_xlfn.NUMBERVALUE('EAPG Table'!$B$7:$B$666),0))))</f>
        <v/>
      </c>
      <c r="I309" s="172" t="str">
        <f>IF($F309="", "", INDEX('EAPG Table'!$D:$D, MATCH(1*$F309, 'EAPG Table'!$B:$B, 0)))</f>
        <v/>
      </c>
      <c r="J309" s="148"/>
      <c r="K309" s="205" t="str">
        <f>IF(""=$F309,"",TRIM(INDEX('EAPG Table'!$F:$F,MATCH(1*$F309,'EAPG Table'!$B:$B,0))))</f>
        <v/>
      </c>
      <c r="L309" s="200"/>
      <c r="M309" s="172" t="str">
        <f t="shared" si="50"/>
        <v/>
      </c>
      <c r="N309" s="172" t="str">
        <f t="shared" si="44"/>
        <v/>
      </c>
      <c r="O309" s="207" t="str">
        <f t="shared" si="51"/>
        <v/>
      </c>
      <c r="P309" s="207" t="str">
        <f>IF(""=$F309,"",IF("00450"=$F309,0&lt;COUNTIFS($H:$H,"&gt;="&amp;$H309,$D:$D,$D309,$F:$F,$F309,$C:$C,"EAPG")-COUNTIFS($H309:$H$520,$H309,$D309:$D$520,$D309,$F309:$F$520,$F309,$C309:$C$520,"EAPG"),FALSE))</f>
        <v/>
      </c>
      <c r="Q309" s="207" t="str">
        <f t="shared" si="45"/>
        <v/>
      </c>
      <c r="R309" s="208" t="str">
        <f t="shared" si="52"/>
        <v/>
      </c>
      <c r="S309" s="172"/>
      <c r="T309" s="215" t="str">
        <f t="shared" si="46"/>
        <v/>
      </c>
      <c r="U309" s="216" t="str">
        <f>IF($F309="","",MAX(0.25,IF(AND("2"=$I309,1&lt;COUNTIF($I:$I,2)),0.5^(COUNTIFS($I:$I,"2",$D:$D,$D309,$H:$H,"&gt;="&amp;$H309)-COUNTIFS($I309:$I$520,"2",$D309:$D$520,$D309,$H309:$H$520,$H309)),1)))</f>
        <v/>
      </c>
      <c r="V309" s="216" t="str">
        <f>IF($F309="","",MAX(0.25,IF(AND("Yes"=$N309,1&lt;COUNTIFS($N:$N,"Yes",$D:$D,$D309,$F:$F,$F309,$C:$C,"EAPG")),0.5^(COUNTIFS($N:$N,"Yes",$H:$H,"&gt;="&amp;$H309,$D:$D,$D309,$F:$F,$F309,$C:$C,"EAPG")-COUNTIFS($N309:$N$520,"Yes",$H309:$H$520,$H309,$D309:$D$520,$D309,$F309:$F$520,$F309,$C309:$C$520,"EAPG")),1)))</f>
        <v/>
      </c>
      <c r="W309" s="210" t="str">
        <f t="shared" si="47"/>
        <v/>
      </c>
      <c r="X309" s="172"/>
      <c r="Y309" s="211" t="str">
        <f t="shared" si="48"/>
        <v/>
      </c>
      <c r="Z309" s="212" t="str">
        <f t="shared" si="53"/>
        <v/>
      </c>
      <c r="AA309" s="213" t="str">
        <f t="shared" si="49"/>
        <v/>
      </c>
    </row>
    <row r="310" spans="2:27" ht="15" x14ac:dyDescent="0.25">
      <c r="B310" s="217">
        <f t="shared" si="54"/>
        <v>290</v>
      </c>
      <c r="C310" s="149"/>
      <c r="D310" s="233"/>
      <c r="E310" s="219"/>
      <c r="F310" s="220"/>
      <c r="G310" s="219" t="str">
        <f t="array" ref="G310">IF($F310="","",INDEX('EAPG Table'!$C$7:$C$666,MATCH(_xlfn.NUMBERVALUE('Interactive EAPG Calculator'!$F310),_xlfn.NUMBERVALUE('EAPG Table'!$B$7:$B$666),0)))</f>
        <v/>
      </c>
      <c r="H310" s="221" t="str">
        <f t="array" ref="H310">IF($F310="","",IF("EAPG"&lt;&gt;C310,0,INDEX('EAPG Table'!$I$7:$I$666,MATCH(_xlfn.NUMBERVALUE($F310),_xlfn.NUMBERVALUE('EAPG Table'!$B$7:$B$666),0))))</f>
        <v/>
      </c>
      <c r="I310" s="222" t="str">
        <f>IF($F310="", "", INDEX('EAPG Table'!$D:$D, MATCH(1*$F310, 'EAPG Table'!$B:$B, 0)))</f>
        <v/>
      </c>
      <c r="J310" s="149"/>
      <c r="K310" s="223" t="str">
        <f>IF(""=$F310,"",TRIM(INDEX('EAPG Table'!$F:$F,MATCH(1*$F310,'EAPG Table'!$B:$B,0))))</f>
        <v/>
      </c>
      <c r="L310" s="200"/>
      <c r="M310" s="222" t="str">
        <f t="shared" si="50"/>
        <v/>
      </c>
      <c r="N310" s="222" t="str">
        <f t="shared" si="44"/>
        <v/>
      </c>
      <c r="O310" s="224" t="str">
        <f t="shared" si="51"/>
        <v/>
      </c>
      <c r="P310" s="224" t="str">
        <f>IF(""=$F310,"",IF("00450"=$F310,0&lt;COUNTIFS($H:$H,"&gt;="&amp;$H310,$D:$D,$D310,$F:$F,$F310,$C:$C,"EAPG")-COUNTIFS($H310:$H$520,$H310,$D310:$D$520,$D310,$F310:$F$520,$F310,$C310:$C$520,"EAPG"),FALSE))</f>
        <v/>
      </c>
      <c r="Q310" s="224" t="str">
        <f t="shared" si="45"/>
        <v/>
      </c>
      <c r="R310" s="225" t="str">
        <f t="shared" si="52"/>
        <v/>
      </c>
      <c r="S310" s="172"/>
      <c r="T310" s="226" t="str">
        <f t="shared" si="46"/>
        <v/>
      </c>
      <c r="U310" s="227" t="str">
        <f>IF($F310="","",MAX(0.25,IF(AND("2"=$I310,1&lt;COUNTIF($I:$I,2)),0.5^(COUNTIFS($I:$I,"2",$D:$D,$D310,$H:$H,"&gt;="&amp;$H310)-COUNTIFS($I310:$I$520,"2",$D310:$D$520,$D310,$H310:$H$520,$H310)),1)))</f>
        <v/>
      </c>
      <c r="V310" s="227" t="str">
        <f>IF($F310="","",MAX(0.25,IF(AND("Yes"=$N310,1&lt;COUNTIFS($N:$N,"Yes",$D:$D,$D310,$F:$F,$F310,$C:$C,"EAPG")),0.5^(COUNTIFS($N:$N,"Yes",$H:$H,"&gt;="&amp;$H310,$D:$D,$D310,$F:$F,$F310,$C:$C,"EAPG")-COUNTIFS($N310:$N$520,"Yes",$H310:$H$520,$H310,$D310:$D$520,$D310,$F310:$F$520,$F310,$C310:$C$520,"EAPG")),1)))</f>
        <v/>
      </c>
      <c r="W310" s="228" t="str">
        <f t="shared" si="47"/>
        <v/>
      </c>
      <c r="X310" s="172"/>
      <c r="Y310" s="229" t="str">
        <f t="shared" si="48"/>
        <v/>
      </c>
      <c r="Z310" s="230" t="str">
        <f t="shared" si="53"/>
        <v/>
      </c>
      <c r="AA310" s="231" t="str">
        <f t="shared" si="49"/>
        <v/>
      </c>
    </row>
    <row r="311" spans="2:27" ht="15" x14ac:dyDescent="0.25">
      <c r="B311" s="200">
        <f t="shared" si="54"/>
        <v>291</v>
      </c>
      <c r="C311" s="148"/>
      <c r="D311" s="232"/>
      <c r="E311" s="202"/>
      <c r="F311" s="203"/>
      <c r="G311" s="202" t="str">
        <f t="array" ref="G311">IF($F311="","",INDEX('EAPG Table'!$C$7:$C$666,MATCH(_xlfn.NUMBERVALUE('Interactive EAPG Calculator'!$F311),_xlfn.NUMBERVALUE('EAPG Table'!$B$7:$B$666),0)))</f>
        <v/>
      </c>
      <c r="H311" s="204" t="str">
        <f t="array" ref="H311">IF($F311="","",IF("EAPG"&lt;&gt;C311,0,INDEX('EAPG Table'!$I$7:$I$666,MATCH(_xlfn.NUMBERVALUE($F311),_xlfn.NUMBERVALUE('EAPG Table'!$B$7:$B$666),0))))</f>
        <v/>
      </c>
      <c r="I311" s="172" t="str">
        <f>IF($F311="", "", INDEX('EAPG Table'!$D:$D, MATCH(1*$F311, 'EAPG Table'!$B:$B, 0)))</f>
        <v/>
      </c>
      <c r="J311" s="148"/>
      <c r="K311" s="205" t="str">
        <f>IF(""=$F311,"",TRIM(INDEX('EAPG Table'!$F:$F,MATCH(1*$F311,'EAPG Table'!$B:$B,0))))</f>
        <v/>
      </c>
      <c r="L311" s="200"/>
      <c r="M311" s="172" t="str">
        <f t="shared" si="50"/>
        <v/>
      </c>
      <c r="N311" s="172" t="str">
        <f t="shared" si="44"/>
        <v/>
      </c>
      <c r="O311" s="207" t="str">
        <f t="shared" si="51"/>
        <v/>
      </c>
      <c r="P311" s="207" t="str">
        <f>IF(""=$F311,"",IF("00450"=$F311,0&lt;COUNTIFS($H:$H,"&gt;="&amp;$H311,$D:$D,$D311,$F:$F,$F311,$C:$C,"EAPG")-COUNTIFS($H311:$H$520,$H311,$D311:$D$520,$D311,$F311:$F$520,$F311,$C311:$C$520,"EAPG"),FALSE))</f>
        <v/>
      </c>
      <c r="Q311" s="207" t="str">
        <f t="shared" si="45"/>
        <v/>
      </c>
      <c r="R311" s="208" t="str">
        <f t="shared" si="52"/>
        <v/>
      </c>
      <c r="S311" s="172"/>
      <c r="T311" s="215" t="str">
        <f t="shared" si="46"/>
        <v/>
      </c>
      <c r="U311" s="216" t="str">
        <f>IF($F311="","",MAX(0.25,IF(AND("2"=$I311,1&lt;COUNTIF($I:$I,2)),0.5^(COUNTIFS($I:$I,"2",$D:$D,$D311,$H:$H,"&gt;="&amp;$H311)-COUNTIFS($I311:$I$520,"2",$D311:$D$520,$D311,$H311:$H$520,$H311)),1)))</f>
        <v/>
      </c>
      <c r="V311" s="216" t="str">
        <f>IF($F311="","",MAX(0.25,IF(AND("Yes"=$N311,1&lt;COUNTIFS($N:$N,"Yes",$D:$D,$D311,$F:$F,$F311,$C:$C,"EAPG")),0.5^(COUNTIFS($N:$N,"Yes",$H:$H,"&gt;="&amp;$H311,$D:$D,$D311,$F:$F,$F311,$C:$C,"EAPG")-COUNTIFS($N311:$N$520,"Yes",$H311:$H$520,$H311,$D311:$D$520,$D311,$F311:$F$520,$F311,$C311:$C$520,"EAPG")),1)))</f>
        <v/>
      </c>
      <c r="W311" s="210" t="str">
        <f t="shared" si="47"/>
        <v/>
      </c>
      <c r="X311" s="172"/>
      <c r="Y311" s="211" t="str">
        <f t="shared" si="48"/>
        <v/>
      </c>
      <c r="Z311" s="212" t="str">
        <f t="shared" si="53"/>
        <v/>
      </c>
      <c r="AA311" s="213" t="str">
        <f t="shared" si="49"/>
        <v/>
      </c>
    </row>
    <row r="312" spans="2:27" ht="15" x14ac:dyDescent="0.25">
      <c r="B312" s="200">
        <f t="shared" si="54"/>
        <v>292</v>
      </c>
      <c r="C312" s="148"/>
      <c r="D312" s="232"/>
      <c r="E312" s="202"/>
      <c r="F312" s="203"/>
      <c r="G312" s="202" t="str">
        <f t="array" ref="G312">IF($F312="","",INDEX('EAPG Table'!$C$7:$C$666,MATCH(_xlfn.NUMBERVALUE('Interactive EAPG Calculator'!$F312),_xlfn.NUMBERVALUE('EAPG Table'!$B$7:$B$666),0)))</f>
        <v/>
      </c>
      <c r="H312" s="204" t="str">
        <f t="array" ref="H312">IF($F312="","",IF("EAPG"&lt;&gt;C312,0,INDEX('EAPG Table'!$I$7:$I$666,MATCH(_xlfn.NUMBERVALUE($F312),_xlfn.NUMBERVALUE('EAPG Table'!$B$7:$B$666),0))))</f>
        <v/>
      </c>
      <c r="I312" s="172" t="str">
        <f>IF($F312="", "", INDEX('EAPG Table'!$D:$D, MATCH(1*$F312, 'EAPG Table'!$B:$B, 0)))</f>
        <v/>
      </c>
      <c r="J312" s="148"/>
      <c r="K312" s="205" t="str">
        <f>IF(""=$F312,"",TRIM(INDEX('EAPG Table'!$F:$F,MATCH(1*$F312,'EAPG Table'!$B:$B,0))))</f>
        <v/>
      </c>
      <c r="L312" s="200"/>
      <c r="M312" s="172" t="str">
        <f t="shared" si="50"/>
        <v/>
      </c>
      <c r="N312" s="172" t="str">
        <f t="shared" si="44"/>
        <v/>
      </c>
      <c r="O312" s="207" t="str">
        <f t="shared" si="51"/>
        <v/>
      </c>
      <c r="P312" s="207" t="str">
        <f>IF(""=$F312,"",IF("00450"=$F312,0&lt;COUNTIFS($H:$H,"&gt;="&amp;$H312,$D:$D,$D312,$F:$F,$F312,$C:$C,"EAPG")-COUNTIFS($H312:$H$520,$H312,$D312:$D$520,$D312,$F312:$F$520,$F312,$C312:$C$520,"EAPG"),FALSE))</f>
        <v/>
      </c>
      <c r="Q312" s="207" t="str">
        <f t="shared" si="45"/>
        <v/>
      </c>
      <c r="R312" s="208" t="str">
        <f t="shared" si="52"/>
        <v/>
      </c>
      <c r="S312" s="172"/>
      <c r="T312" s="215" t="str">
        <f t="shared" si="46"/>
        <v/>
      </c>
      <c r="U312" s="216" t="str">
        <f>IF($F312="","",MAX(0.25,IF(AND("2"=$I312,1&lt;COUNTIF($I:$I,2)),0.5^(COUNTIFS($I:$I,"2",$D:$D,$D312,$H:$H,"&gt;="&amp;$H312)-COUNTIFS($I312:$I$520,"2",$D312:$D$520,$D312,$H312:$H$520,$H312)),1)))</f>
        <v/>
      </c>
      <c r="V312" s="216" t="str">
        <f>IF($F312="","",MAX(0.25,IF(AND("Yes"=$N312,1&lt;COUNTIFS($N:$N,"Yes",$D:$D,$D312,$F:$F,$F312,$C:$C,"EAPG")),0.5^(COUNTIFS($N:$N,"Yes",$H:$H,"&gt;="&amp;$H312,$D:$D,$D312,$F:$F,$F312,$C:$C,"EAPG")-COUNTIFS($N312:$N$520,"Yes",$H312:$H$520,$H312,$D312:$D$520,$D312,$F312:$F$520,$F312,$C312:$C$520,"EAPG")),1)))</f>
        <v/>
      </c>
      <c r="W312" s="210" t="str">
        <f t="shared" si="47"/>
        <v/>
      </c>
      <c r="X312" s="172"/>
      <c r="Y312" s="211" t="str">
        <f t="shared" si="48"/>
        <v/>
      </c>
      <c r="Z312" s="212" t="str">
        <f t="shared" si="53"/>
        <v/>
      </c>
      <c r="AA312" s="213" t="str">
        <f t="shared" si="49"/>
        <v/>
      </c>
    </row>
    <row r="313" spans="2:27" ht="15" x14ac:dyDescent="0.25">
      <c r="B313" s="200">
        <f t="shared" si="54"/>
        <v>293</v>
      </c>
      <c r="C313" s="148"/>
      <c r="D313" s="232"/>
      <c r="E313" s="202"/>
      <c r="F313" s="203"/>
      <c r="G313" s="202" t="str">
        <f t="array" ref="G313">IF($F313="","",INDEX('EAPG Table'!$C$7:$C$666,MATCH(_xlfn.NUMBERVALUE('Interactive EAPG Calculator'!$F313),_xlfn.NUMBERVALUE('EAPG Table'!$B$7:$B$666),0)))</f>
        <v/>
      </c>
      <c r="H313" s="204" t="str">
        <f t="array" ref="H313">IF($F313="","",IF("EAPG"&lt;&gt;C313,0,INDEX('EAPG Table'!$I$7:$I$666,MATCH(_xlfn.NUMBERVALUE($F313),_xlfn.NUMBERVALUE('EAPG Table'!$B$7:$B$666),0))))</f>
        <v/>
      </c>
      <c r="I313" s="172" t="str">
        <f>IF($F313="", "", INDEX('EAPG Table'!$D:$D, MATCH(1*$F313, 'EAPG Table'!$B:$B, 0)))</f>
        <v/>
      </c>
      <c r="J313" s="148"/>
      <c r="K313" s="205" t="str">
        <f>IF(""=$F313,"",TRIM(INDEX('EAPG Table'!$F:$F,MATCH(1*$F313,'EAPG Table'!$B:$B,0))))</f>
        <v/>
      </c>
      <c r="L313" s="200"/>
      <c r="M313" s="172" t="str">
        <f t="shared" si="50"/>
        <v/>
      </c>
      <c r="N313" s="172" t="str">
        <f t="shared" si="44"/>
        <v/>
      </c>
      <c r="O313" s="207" t="str">
        <f t="shared" si="51"/>
        <v/>
      </c>
      <c r="P313" s="207" t="str">
        <f>IF(""=$F313,"",IF("00450"=$F313,0&lt;COUNTIFS($H:$H,"&gt;="&amp;$H313,$D:$D,$D313,$F:$F,$F313,$C:$C,"EAPG")-COUNTIFS($H313:$H$520,$H313,$D313:$D$520,$D313,$F313:$F$520,$F313,$C313:$C$520,"EAPG"),FALSE))</f>
        <v/>
      </c>
      <c r="Q313" s="207" t="str">
        <f t="shared" si="45"/>
        <v/>
      </c>
      <c r="R313" s="208" t="str">
        <f t="shared" si="52"/>
        <v/>
      </c>
      <c r="S313" s="172"/>
      <c r="T313" s="215" t="str">
        <f t="shared" si="46"/>
        <v/>
      </c>
      <c r="U313" s="216" t="str">
        <f>IF($F313="","",MAX(0.25,IF(AND("2"=$I313,1&lt;COUNTIF($I:$I,2)),0.5^(COUNTIFS($I:$I,"2",$D:$D,$D313,$H:$H,"&gt;="&amp;$H313)-COUNTIFS($I313:$I$520,"2",$D313:$D$520,$D313,$H313:$H$520,$H313)),1)))</f>
        <v/>
      </c>
      <c r="V313" s="216" t="str">
        <f>IF($F313="","",MAX(0.25,IF(AND("Yes"=$N313,1&lt;COUNTIFS($N:$N,"Yes",$D:$D,$D313,$F:$F,$F313,$C:$C,"EAPG")),0.5^(COUNTIFS($N:$N,"Yes",$H:$H,"&gt;="&amp;$H313,$D:$D,$D313,$F:$F,$F313,$C:$C,"EAPG")-COUNTIFS($N313:$N$520,"Yes",$H313:$H$520,$H313,$D313:$D$520,$D313,$F313:$F$520,$F313,$C313:$C$520,"EAPG")),1)))</f>
        <v/>
      </c>
      <c r="W313" s="210" t="str">
        <f t="shared" si="47"/>
        <v/>
      </c>
      <c r="X313" s="172"/>
      <c r="Y313" s="211" t="str">
        <f t="shared" si="48"/>
        <v/>
      </c>
      <c r="Z313" s="212" t="str">
        <f t="shared" si="53"/>
        <v/>
      </c>
      <c r="AA313" s="213" t="str">
        <f t="shared" si="49"/>
        <v/>
      </c>
    </row>
    <row r="314" spans="2:27" ht="15" x14ac:dyDescent="0.25">
      <c r="B314" s="200">
        <f t="shared" si="54"/>
        <v>294</v>
      </c>
      <c r="C314" s="148"/>
      <c r="D314" s="232"/>
      <c r="E314" s="202"/>
      <c r="F314" s="203"/>
      <c r="G314" s="202" t="str">
        <f t="array" ref="G314">IF($F314="","",INDEX('EAPG Table'!$C$7:$C$666,MATCH(_xlfn.NUMBERVALUE('Interactive EAPG Calculator'!$F314),_xlfn.NUMBERVALUE('EAPG Table'!$B$7:$B$666),0)))</f>
        <v/>
      </c>
      <c r="H314" s="204" t="str">
        <f t="array" ref="H314">IF($F314="","",IF("EAPG"&lt;&gt;C314,0,INDEX('EAPG Table'!$I$7:$I$666,MATCH(_xlfn.NUMBERVALUE($F314),_xlfn.NUMBERVALUE('EAPG Table'!$B$7:$B$666),0))))</f>
        <v/>
      </c>
      <c r="I314" s="172" t="str">
        <f>IF($F314="", "", INDEX('EAPG Table'!$D:$D, MATCH(1*$F314, 'EAPG Table'!$B:$B, 0)))</f>
        <v/>
      </c>
      <c r="J314" s="148"/>
      <c r="K314" s="205" t="str">
        <f>IF(""=$F314,"",TRIM(INDEX('EAPG Table'!$F:$F,MATCH(1*$F314,'EAPG Table'!$B:$B,0))))</f>
        <v/>
      </c>
      <c r="L314" s="200"/>
      <c r="M314" s="172" t="str">
        <f t="shared" si="50"/>
        <v/>
      </c>
      <c r="N314" s="172" t="str">
        <f t="shared" si="44"/>
        <v/>
      </c>
      <c r="O314" s="207" t="str">
        <f t="shared" si="51"/>
        <v/>
      </c>
      <c r="P314" s="207" t="str">
        <f>IF(""=$F314,"",IF("00450"=$F314,0&lt;COUNTIFS($H:$H,"&gt;="&amp;$H314,$D:$D,$D314,$F:$F,$F314,$C:$C,"EAPG")-COUNTIFS($H314:$H$520,$H314,$D314:$D$520,$D314,$F314:$F$520,$F314,$C314:$C$520,"EAPG"),FALSE))</f>
        <v/>
      </c>
      <c r="Q314" s="207" t="str">
        <f t="shared" si="45"/>
        <v/>
      </c>
      <c r="R314" s="208" t="str">
        <f t="shared" si="52"/>
        <v/>
      </c>
      <c r="S314" s="172"/>
      <c r="T314" s="215" t="str">
        <f t="shared" si="46"/>
        <v/>
      </c>
      <c r="U314" s="216" t="str">
        <f>IF($F314="","",MAX(0.25,IF(AND("2"=$I314,1&lt;COUNTIF($I:$I,2)),0.5^(COUNTIFS($I:$I,"2",$D:$D,$D314,$H:$H,"&gt;="&amp;$H314)-COUNTIFS($I314:$I$520,"2",$D314:$D$520,$D314,$H314:$H$520,$H314)),1)))</f>
        <v/>
      </c>
      <c r="V314" s="216" t="str">
        <f>IF($F314="","",MAX(0.25,IF(AND("Yes"=$N314,1&lt;COUNTIFS($N:$N,"Yes",$D:$D,$D314,$F:$F,$F314,$C:$C,"EAPG")),0.5^(COUNTIFS($N:$N,"Yes",$H:$H,"&gt;="&amp;$H314,$D:$D,$D314,$F:$F,$F314,$C:$C,"EAPG")-COUNTIFS($N314:$N$520,"Yes",$H314:$H$520,$H314,$D314:$D$520,$D314,$F314:$F$520,$F314,$C314:$C$520,"EAPG")),1)))</f>
        <v/>
      </c>
      <c r="W314" s="210" t="str">
        <f t="shared" si="47"/>
        <v/>
      </c>
      <c r="X314" s="172"/>
      <c r="Y314" s="211" t="str">
        <f t="shared" si="48"/>
        <v/>
      </c>
      <c r="Z314" s="212" t="str">
        <f t="shared" si="53"/>
        <v/>
      </c>
      <c r="AA314" s="213" t="str">
        <f t="shared" si="49"/>
        <v/>
      </c>
    </row>
    <row r="315" spans="2:27" ht="15" x14ac:dyDescent="0.25">
      <c r="B315" s="217">
        <f t="shared" si="54"/>
        <v>295</v>
      </c>
      <c r="C315" s="149"/>
      <c r="D315" s="233"/>
      <c r="E315" s="219"/>
      <c r="F315" s="220"/>
      <c r="G315" s="219" t="str">
        <f t="array" ref="G315">IF($F315="","",INDEX('EAPG Table'!$C$7:$C$666,MATCH(_xlfn.NUMBERVALUE('Interactive EAPG Calculator'!$F315),_xlfn.NUMBERVALUE('EAPG Table'!$B$7:$B$666),0)))</f>
        <v/>
      </c>
      <c r="H315" s="221" t="str">
        <f t="array" ref="H315">IF($F315="","",IF("EAPG"&lt;&gt;C315,0,INDEX('EAPG Table'!$I$7:$I$666,MATCH(_xlfn.NUMBERVALUE($F315),_xlfn.NUMBERVALUE('EAPG Table'!$B$7:$B$666),0))))</f>
        <v/>
      </c>
      <c r="I315" s="222" t="str">
        <f>IF($F315="", "", INDEX('EAPG Table'!$D:$D, MATCH(1*$F315, 'EAPG Table'!$B:$B, 0)))</f>
        <v/>
      </c>
      <c r="J315" s="149"/>
      <c r="K315" s="223" t="str">
        <f>IF(""=$F315,"",TRIM(INDEX('EAPG Table'!$F:$F,MATCH(1*$F315,'EAPG Table'!$B:$B,0))))</f>
        <v/>
      </c>
      <c r="L315" s="200"/>
      <c r="M315" s="222" t="str">
        <f t="shared" si="50"/>
        <v/>
      </c>
      <c r="N315" s="222" t="str">
        <f t="shared" si="44"/>
        <v/>
      </c>
      <c r="O315" s="224" t="str">
        <f t="shared" si="51"/>
        <v/>
      </c>
      <c r="P315" s="224" t="str">
        <f>IF(""=$F315,"",IF("00450"=$F315,0&lt;COUNTIFS($H:$H,"&gt;="&amp;$H315,$D:$D,$D315,$F:$F,$F315,$C:$C,"EAPG")-COUNTIFS($H315:$H$520,$H315,$D315:$D$520,$D315,$F315:$F$520,$F315,$C315:$C$520,"EAPG"),FALSE))</f>
        <v/>
      </c>
      <c r="Q315" s="224" t="str">
        <f t="shared" si="45"/>
        <v/>
      </c>
      <c r="R315" s="225" t="str">
        <f t="shared" si="52"/>
        <v/>
      </c>
      <c r="S315" s="172"/>
      <c r="T315" s="226" t="str">
        <f t="shared" si="46"/>
        <v/>
      </c>
      <c r="U315" s="227" t="str">
        <f>IF($F315="","",MAX(0.25,IF(AND("2"=$I315,1&lt;COUNTIF($I:$I,2)),0.5^(COUNTIFS($I:$I,"2",$D:$D,$D315,$H:$H,"&gt;="&amp;$H315)-COUNTIFS($I315:$I$520,"2",$D315:$D$520,$D315,$H315:$H$520,$H315)),1)))</f>
        <v/>
      </c>
      <c r="V315" s="227" t="str">
        <f>IF($F315="","",MAX(0.25,IF(AND("Yes"=$N315,1&lt;COUNTIFS($N:$N,"Yes",$D:$D,$D315,$F:$F,$F315,$C:$C,"EAPG")),0.5^(COUNTIFS($N:$N,"Yes",$H:$H,"&gt;="&amp;$H315,$D:$D,$D315,$F:$F,$F315,$C:$C,"EAPG")-COUNTIFS($N315:$N$520,"Yes",$H315:$H$520,$H315,$D315:$D$520,$D315,$F315:$F$520,$F315,$C315:$C$520,"EAPG")),1)))</f>
        <v/>
      </c>
      <c r="W315" s="228" t="str">
        <f t="shared" si="47"/>
        <v/>
      </c>
      <c r="X315" s="172"/>
      <c r="Y315" s="229" t="str">
        <f t="shared" si="48"/>
        <v/>
      </c>
      <c r="Z315" s="230" t="str">
        <f t="shared" si="53"/>
        <v/>
      </c>
      <c r="AA315" s="231" t="str">
        <f t="shared" si="49"/>
        <v/>
      </c>
    </row>
    <row r="316" spans="2:27" ht="15" x14ac:dyDescent="0.25">
      <c r="B316" s="200">
        <f t="shared" si="54"/>
        <v>296</v>
      </c>
      <c r="C316" s="148"/>
      <c r="D316" s="232"/>
      <c r="E316" s="202"/>
      <c r="F316" s="203"/>
      <c r="G316" s="202" t="str">
        <f t="array" ref="G316">IF($F316="","",INDEX('EAPG Table'!$C$7:$C$666,MATCH(_xlfn.NUMBERVALUE('Interactive EAPG Calculator'!$F316),_xlfn.NUMBERVALUE('EAPG Table'!$B$7:$B$666),0)))</f>
        <v/>
      </c>
      <c r="H316" s="204" t="str">
        <f t="array" ref="H316">IF($F316="","",IF("EAPG"&lt;&gt;C316,0,INDEX('EAPG Table'!$I$7:$I$666,MATCH(_xlfn.NUMBERVALUE($F316),_xlfn.NUMBERVALUE('EAPG Table'!$B$7:$B$666),0))))</f>
        <v/>
      </c>
      <c r="I316" s="172" t="str">
        <f>IF($F316="", "", INDEX('EAPG Table'!$D:$D, MATCH(1*$F316, 'EAPG Table'!$B:$B, 0)))</f>
        <v/>
      </c>
      <c r="J316" s="148"/>
      <c r="K316" s="205" t="str">
        <f>IF(""=$F316,"",TRIM(INDEX('EAPG Table'!$F:$F,MATCH(1*$F316,'EAPG Table'!$B:$B,0))))</f>
        <v/>
      </c>
      <c r="L316" s="200"/>
      <c r="M316" s="172" t="str">
        <f t="shared" si="50"/>
        <v/>
      </c>
      <c r="N316" s="172" t="str">
        <f t="shared" si="44"/>
        <v/>
      </c>
      <c r="O316" s="207" t="str">
        <f t="shared" si="51"/>
        <v/>
      </c>
      <c r="P316" s="207" t="str">
        <f>IF(""=$F316,"",IF("00450"=$F316,0&lt;COUNTIFS($H:$H,"&gt;="&amp;$H316,$D:$D,$D316,$F:$F,$F316,$C:$C,"EAPG")-COUNTIFS($H316:$H$520,$H316,$D316:$D$520,$D316,$F316:$F$520,$F316,$C316:$C$520,"EAPG"),FALSE))</f>
        <v/>
      </c>
      <c r="Q316" s="207" t="str">
        <f t="shared" si="45"/>
        <v/>
      </c>
      <c r="R316" s="208" t="str">
        <f t="shared" si="52"/>
        <v/>
      </c>
      <c r="S316" s="172"/>
      <c r="T316" s="215" t="str">
        <f t="shared" si="46"/>
        <v/>
      </c>
      <c r="U316" s="216" t="str">
        <f>IF($F316="","",MAX(0.25,IF(AND("2"=$I316,1&lt;COUNTIF($I:$I,2)),0.5^(COUNTIFS($I:$I,"2",$D:$D,$D316,$H:$H,"&gt;="&amp;$H316)-COUNTIFS($I316:$I$520,"2",$D316:$D$520,$D316,$H316:$H$520,$H316)),1)))</f>
        <v/>
      </c>
      <c r="V316" s="216" t="str">
        <f>IF($F316="","",MAX(0.25,IF(AND("Yes"=$N316,1&lt;COUNTIFS($N:$N,"Yes",$D:$D,$D316,$F:$F,$F316,$C:$C,"EAPG")),0.5^(COUNTIFS($N:$N,"Yes",$H:$H,"&gt;="&amp;$H316,$D:$D,$D316,$F:$F,$F316,$C:$C,"EAPG")-COUNTIFS($N316:$N$520,"Yes",$H316:$H$520,$H316,$D316:$D$520,$D316,$F316:$F$520,$F316,$C316:$C$520,"EAPG")),1)))</f>
        <v/>
      </c>
      <c r="W316" s="210" t="str">
        <f t="shared" si="47"/>
        <v/>
      </c>
      <c r="X316" s="172"/>
      <c r="Y316" s="211" t="str">
        <f t="shared" si="48"/>
        <v/>
      </c>
      <c r="Z316" s="212" t="str">
        <f t="shared" si="53"/>
        <v/>
      </c>
      <c r="AA316" s="213" t="str">
        <f t="shared" si="49"/>
        <v/>
      </c>
    </row>
    <row r="317" spans="2:27" ht="15" x14ac:dyDescent="0.25">
      <c r="B317" s="200">
        <f t="shared" si="54"/>
        <v>297</v>
      </c>
      <c r="C317" s="148"/>
      <c r="D317" s="232"/>
      <c r="E317" s="202"/>
      <c r="F317" s="203"/>
      <c r="G317" s="202" t="str">
        <f t="array" ref="G317">IF($F317="","",INDEX('EAPG Table'!$C$7:$C$666,MATCH(_xlfn.NUMBERVALUE('Interactive EAPG Calculator'!$F317),_xlfn.NUMBERVALUE('EAPG Table'!$B$7:$B$666),0)))</f>
        <v/>
      </c>
      <c r="H317" s="204" t="str">
        <f t="array" ref="H317">IF($F317="","",IF("EAPG"&lt;&gt;C317,0,INDEX('EAPG Table'!$I$7:$I$666,MATCH(_xlfn.NUMBERVALUE($F317),_xlfn.NUMBERVALUE('EAPG Table'!$B$7:$B$666),0))))</f>
        <v/>
      </c>
      <c r="I317" s="172" t="str">
        <f>IF($F317="", "", INDEX('EAPG Table'!$D:$D, MATCH(1*$F317, 'EAPG Table'!$B:$B, 0)))</f>
        <v/>
      </c>
      <c r="J317" s="148"/>
      <c r="K317" s="205" t="str">
        <f>IF(""=$F317,"",TRIM(INDEX('EAPG Table'!$F:$F,MATCH(1*$F317,'EAPG Table'!$B:$B,0))))</f>
        <v/>
      </c>
      <c r="L317" s="200"/>
      <c r="M317" s="172" t="str">
        <f t="shared" si="50"/>
        <v/>
      </c>
      <c r="N317" s="172" t="str">
        <f t="shared" si="44"/>
        <v/>
      </c>
      <c r="O317" s="207" t="str">
        <f t="shared" si="51"/>
        <v/>
      </c>
      <c r="P317" s="207" t="str">
        <f>IF(""=$F317,"",IF("00450"=$F317,0&lt;COUNTIFS($H:$H,"&gt;="&amp;$H317,$D:$D,$D317,$F:$F,$F317,$C:$C,"EAPG")-COUNTIFS($H317:$H$520,$H317,$D317:$D$520,$D317,$F317:$F$520,$F317,$C317:$C$520,"EAPG"),FALSE))</f>
        <v/>
      </c>
      <c r="Q317" s="207" t="str">
        <f t="shared" si="45"/>
        <v/>
      </c>
      <c r="R317" s="208" t="str">
        <f t="shared" si="52"/>
        <v/>
      </c>
      <c r="S317" s="172"/>
      <c r="T317" s="215" t="str">
        <f t="shared" si="46"/>
        <v/>
      </c>
      <c r="U317" s="216" t="str">
        <f>IF($F317="","",MAX(0.25,IF(AND("2"=$I317,1&lt;COUNTIF($I:$I,2)),0.5^(COUNTIFS($I:$I,"2",$D:$D,$D317,$H:$H,"&gt;="&amp;$H317)-COUNTIFS($I317:$I$520,"2",$D317:$D$520,$D317,$H317:$H$520,$H317)),1)))</f>
        <v/>
      </c>
      <c r="V317" s="216" t="str">
        <f>IF($F317="","",MAX(0.25,IF(AND("Yes"=$N317,1&lt;COUNTIFS($N:$N,"Yes",$D:$D,$D317,$F:$F,$F317,$C:$C,"EAPG")),0.5^(COUNTIFS($N:$N,"Yes",$H:$H,"&gt;="&amp;$H317,$D:$D,$D317,$F:$F,$F317,$C:$C,"EAPG")-COUNTIFS($N317:$N$520,"Yes",$H317:$H$520,$H317,$D317:$D$520,$D317,$F317:$F$520,$F317,$C317:$C$520,"EAPG")),1)))</f>
        <v/>
      </c>
      <c r="W317" s="210" t="str">
        <f t="shared" si="47"/>
        <v/>
      </c>
      <c r="X317" s="172"/>
      <c r="Y317" s="211" t="str">
        <f t="shared" si="48"/>
        <v/>
      </c>
      <c r="Z317" s="212" t="str">
        <f t="shared" si="53"/>
        <v/>
      </c>
      <c r="AA317" s="213" t="str">
        <f t="shared" si="49"/>
        <v/>
      </c>
    </row>
    <row r="318" spans="2:27" ht="15" x14ac:dyDescent="0.25">
      <c r="B318" s="200">
        <f t="shared" si="54"/>
        <v>298</v>
      </c>
      <c r="C318" s="148"/>
      <c r="D318" s="232"/>
      <c r="E318" s="202"/>
      <c r="F318" s="203"/>
      <c r="G318" s="202" t="str">
        <f t="array" ref="G318">IF($F318="","",INDEX('EAPG Table'!$C$7:$C$666,MATCH(_xlfn.NUMBERVALUE('Interactive EAPG Calculator'!$F318),_xlfn.NUMBERVALUE('EAPG Table'!$B$7:$B$666),0)))</f>
        <v/>
      </c>
      <c r="H318" s="204" t="str">
        <f t="array" ref="H318">IF($F318="","",IF("EAPG"&lt;&gt;C318,0,INDEX('EAPG Table'!$I$7:$I$666,MATCH(_xlfn.NUMBERVALUE($F318),_xlfn.NUMBERVALUE('EAPG Table'!$B$7:$B$666),0))))</f>
        <v/>
      </c>
      <c r="I318" s="172" t="str">
        <f>IF($F318="", "", INDEX('EAPG Table'!$D:$D, MATCH(1*$F318, 'EAPG Table'!$B:$B, 0)))</f>
        <v/>
      </c>
      <c r="J318" s="148"/>
      <c r="K318" s="205" t="str">
        <f>IF(""=$F318,"",TRIM(INDEX('EAPG Table'!$F:$F,MATCH(1*$F318,'EAPG Table'!$B:$B,0))))</f>
        <v/>
      </c>
      <c r="L318" s="200"/>
      <c r="M318" s="172" t="str">
        <f t="shared" si="50"/>
        <v/>
      </c>
      <c r="N318" s="172" t="str">
        <f t="shared" si="44"/>
        <v/>
      </c>
      <c r="O318" s="207" t="str">
        <f t="shared" si="51"/>
        <v/>
      </c>
      <c r="P318" s="207" t="str">
        <f>IF(""=$F318,"",IF("00450"=$F318,0&lt;COUNTIFS($H:$H,"&gt;="&amp;$H318,$D:$D,$D318,$F:$F,$F318,$C:$C,"EAPG")-COUNTIFS($H318:$H$520,$H318,$D318:$D$520,$D318,$F318:$F$520,$F318,$C318:$C$520,"EAPG"),FALSE))</f>
        <v/>
      </c>
      <c r="Q318" s="207" t="str">
        <f t="shared" si="45"/>
        <v/>
      </c>
      <c r="R318" s="208" t="str">
        <f t="shared" si="52"/>
        <v/>
      </c>
      <c r="S318" s="172"/>
      <c r="T318" s="215" t="str">
        <f t="shared" si="46"/>
        <v/>
      </c>
      <c r="U318" s="216" t="str">
        <f>IF($F318="","",MAX(0.25,IF(AND("2"=$I318,1&lt;COUNTIF($I:$I,2)),0.5^(COUNTIFS($I:$I,"2",$D:$D,$D318,$H:$H,"&gt;="&amp;$H318)-COUNTIFS($I318:$I$520,"2",$D318:$D$520,$D318,$H318:$H$520,$H318)),1)))</f>
        <v/>
      </c>
      <c r="V318" s="216" t="str">
        <f>IF($F318="","",MAX(0.25,IF(AND("Yes"=$N318,1&lt;COUNTIFS($N:$N,"Yes",$D:$D,$D318,$F:$F,$F318,$C:$C,"EAPG")),0.5^(COUNTIFS($N:$N,"Yes",$H:$H,"&gt;="&amp;$H318,$D:$D,$D318,$F:$F,$F318,$C:$C,"EAPG")-COUNTIFS($N318:$N$520,"Yes",$H318:$H$520,$H318,$D318:$D$520,$D318,$F318:$F$520,$F318,$C318:$C$520,"EAPG")),1)))</f>
        <v/>
      </c>
      <c r="W318" s="210" t="str">
        <f t="shared" si="47"/>
        <v/>
      </c>
      <c r="X318" s="172"/>
      <c r="Y318" s="211" t="str">
        <f t="shared" si="48"/>
        <v/>
      </c>
      <c r="Z318" s="212" t="str">
        <f t="shared" si="53"/>
        <v/>
      </c>
      <c r="AA318" s="213" t="str">
        <f t="shared" si="49"/>
        <v/>
      </c>
    </row>
    <row r="319" spans="2:27" ht="15" x14ac:dyDescent="0.25">
      <c r="B319" s="200">
        <f t="shared" si="54"/>
        <v>299</v>
      </c>
      <c r="C319" s="148"/>
      <c r="D319" s="232"/>
      <c r="E319" s="202"/>
      <c r="F319" s="203"/>
      <c r="G319" s="202" t="str">
        <f t="array" ref="G319">IF($F319="","",INDEX('EAPG Table'!$C$7:$C$666,MATCH(_xlfn.NUMBERVALUE('Interactive EAPG Calculator'!$F319),_xlfn.NUMBERVALUE('EAPG Table'!$B$7:$B$666),0)))</f>
        <v/>
      </c>
      <c r="H319" s="204" t="str">
        <f t="array" ref="H319">IF($F319="","",IF("EAPG"&lt;&gt;C319,0,INDEX('EAPG Table'!$I$7:$I$666,MATCH(_xlfn.NUMBERVALUE($F319),_xlfn.NUMBERVALUE('EAPG Table'!$B$7:$B$666),0))))</f>
        <v/>
      </c>
      <c r="I319" s="172" t="str">
        <f>IF($F319="", "", INDEX('EAPG Table'!$D:$D, MATCH(1*$F319, 'EAPG Table'!$B:$B, 0)))</f>
        <v/>
      </c>
      <c r="J319" s="148"/>
      <c r="K319" s="205" t="str">
        <f>IF(""=$F319,"",TRIM(INDEX('EAPG Table'!$F:$F,MATCH(1*$F319,'EAPG Table'!$B:$B,0))))</f>
        <v/>
      </c>
      <c r="L319" s="200"/>
      <c r="M319" s="172" t="str">
        <f t="shared" si="50"/>
        <v/>
      </c>
      <c r="N319" s="172" t="str">
        <f t="shared" si="44"/>
        <v/>
      </c>
      <c r="O319" s="207" t="str">
        <f t="shared" si="51"/>
        <v/>
      </c>
      <c r="P319" s="207" t="str">
        <f>IF(""=$F319,"",IF("00450"=$F319,0&lt;COUNTIFS($H:$H,"&gt;="&amp;$H319,$D:$D,$D319,$F:$F,$F319,$C:$C,"EAPG")-COUNTIFS($H319:$H$520,$H319,$D319:$D$520,$D319,$F319:$F$520,$F319,$C319:$C$520,"EAPG"),FALSE))</f>
        <v/>
      </c>
      <c r="Q319" s="207" t="str">
        <f t="shared" si="45"/>
        <v/>
      </c>
      <c r="R319" s="208" t="str">
        <f t="shared" si="52"/>
        <v/>
      </c>
      <c r="S319" s="172"/>
      <c r="T319" s="215" t="str">
        <f t="shared" si="46"/>
        <v/>
      </c>
      <c r="U319" s="216" t="str">
        <f>IF($F319="","",MAX(0.25,IF(AND("2"=$I319,1&lt;COUNTIF($I:$I,2)),0.5^(COUNTIFS($I:$I,"2",$D:$D,$D319,$H:$H,"&gt;="&amp;$H319)-COUNTIFS($I319:$I$520,"2",$D319:$D$520,$D319,$H319:$H$520,$H319)),1)))</f>
        <v/>
      </c>
      <c r="V319" s="216" t="str">
        <f>IF($F319="","",MAX(0.25,IF(AND("Yes"=$N319,1&lt;COUNTIFS($N:$N,"Yes",$D:$D,$D319,$F:$F,$F319,$C:$C,"EAPG")),0.5^(COUNTIFS($N:$N,"Yes",$H:$H,"&gt;="&amp;$H319,$D:$D,$D319,$F:$F,$F319,$C:$C,"EAPG")-COUNTIFS($N319:$N$520,"Yes",$H319:$H$520,$H319,$D319:$D$520,$D319,$F319:$F$520,$F319,$C319:$C$520,"EAPG")),1)))</f>
        <v/>
      </c>
      <c r="W319" s="210" t="str">
        <f t="shared" si="47"/>
        <v/>
      </c>
      <c r="X319" s="172"/>
      <c r="Y319" s="211" t="str">
        <f t="shared" si="48"/>
        <v/>
      </c>
      <c r="Z319" s="212" t="str">
        <f t="shared" si="53"/>
        <v/>
      </c>
      <c r="AA319" s="213" t="str">
        <f t="shared" si="49"/>
        <v/>
      </c>
    </row>
    <row r="320" spans="2:27" ht="15" x14ac:dyDescent="0.25">
      <c r="B320" s="217">
        <f t="shared" si="54"/>
        <v>300</v>
      </c>
      <c r="C320" s="149"/>
      <c r="D320" s="233"/>
      <c r="E320" s="219"/>
      <c r="F320" s="220"/>
      <c r="G320" s="219" t="str">
        <f t="array" ref="G320">IF($F320="","",INDEX('EAPG Table'!$C$7:$C$666,MATCH(_xlfn.NUMBERVALUE('Interactive EAPG Calculator'!$F320),_xlfn.NUMBERVALUE('EAPG Table'!$B$7:$B$666),0)))</f>
        <v/>
      </c>
      <c r="H320" s="221" t="str">
        <f t="array" ref="H320">IF($F320="","",IF("EAPG"&lt;&gt;C320,0,INDEX('EAPG Table'!$I$7:$I$666,MATCH(_xlfn.NUMBERVALUE($F320),_xlfn.NUMBERVALUE('EAPG Table'!$B$7:$B$666),0))))</f>
        <v/>
      </c>
      <c r="I320" s="222" t="str">
        <f>IF($F320="", "", INDEX('EAPG Table'!$D:$D, MATCH(1*$F320, 'EAPG Table'!$B:$B, 0)))</f>
        <v/>
      </c>
      <c r="J320" s="149"/>
      <c r="K320" s="223" t="str">
        <f>IF(""=$F320,"",TRIM(INDEX('EAPG Table'!$F:$F,MATCH(1*$F320,'EAPG Table'!$B:$B,0))))</f>
        <v/>
      </c>
      <c r="L320" s="200"/>
      <c r="M320" s="222" t="str">
        <f t="shared" si="50"/>
        <v/>
      </c>
      <c r="N320" s="222" t="str">
        <f t="shared" si="44"/>
        <v/>
      </c>
      <c r="O320" s="224" t="str">
        <f t="shared" si="51"/>
        <v/>
      </c>
      <c r="P320" s="224" t="str">
        <f>IF(""=$F320,"",IF("00450"=$F320,0&lt;COUNTIFS($H:$H,"&gt;="&amp;$H320,$D:$D,$D320,$F:$F,$F320,$C:$C,"EAPG")-COUNTIFS($H320:$H$520,$H320,$D320:$D$520,$D320,$F320:$F$520,$F320,$C320:$C$520,"EAPG"),FALSE))</f>
        <v/>
      </c>
      <c r="Q320" s="224" t="str">
        <f t="shared" si="45"/>
        <v/>
      </c>
      <c r="R320" s="225" t="str">
        <f t="shared" si="52"/>
        <v/>
      </c>
      <c r="S320" s="172"/>
      <c r="T320" s="226" t="str">
        <f t="shared" si="46"/>
        <v/>
      </c>
      <c r="U320" s="227" t="str">
        <f>IF($F320="","",MAX(0.25,IF(AND("2"=$I320,1&lt;COUNTIF($I:$I,2)),0.5^(COUNTIFS($I:$I,"2",$D:$D,$D320,$H:$H,"&gt;="&amp;$H320)-COUNTIFS($I320:$I$520,"2",$D320:$D$520,$D320,$H320:$H$520,$H320)),1)))</f>
        <v/>
      </c>
      <c r="V320" s="227" t="str">
        <f>IF($F320="","",MAX(0.25,IF(AND("Yes"=$N320,1&lt;COUNTIFS($N:$N,"Yes",$D:$D,$D320,$F:$F,$F320,$C:$C,"EAPG")),0.5^(COUNTIFS($N:$N,"Yes",$H:$H,"&gt;="&amp;$H320,$D:$D,$D320,$F:$F,$F320,$C:$C,"EAPG")-COUNTIFS($N320:$N$520,"Yes",$H320:$H$520,$H320,$D320:$D$520,$D320,$F320:$F$520,$F320,$C320:$C$520,"EAPG")),1)))</f>
        <v/>
      </c>
      <c r="W320" s="228" t="str">
        <f t="shared" si="47"/>
        <v/>
      </c>
      <c r="X320" s="172"/>
      <c r="Y320" s="229" t="str">
        <f t="shared" si="48"/>
        <v/>
      </c>
      <c r="Z320" s="230" t="str">
        <f t="shared" si="53"/>
        <v/>
      </c>
      <c r="AA320" s="231" t="str">
        <f t="shared" si="49"/>
        <v/>
      </c>
    </row>
    <row r="321" spans="2:27" ht="15" x14ac:dyDescent="0.25">
      <c r="B321" s="200">
        <f t="shared" si="54"/>
        <v>301</v>
      </c>
      <c r="C321" s="148"/>
      <c r="D321" s="232"/>
      <c r="E321" s="202"/>
      <c r="F321" s="203"/>
      <c r="G321" s="202" t="str">
        <f t="array" ref="G321">IF($F321="","",INDEX('EAPG Table'!$C$7:$C$666,MATCH(_xlfn.NUMBERVALUE('Interactive EAPG Calculator'!$F321),_xlfn.NUMBERVALUE('EAPG Table'!$B$7:$B$666),0)))</f>
        <v/>
      </c>
      <c r="H321" s="204" t="str">
        <f t="array" ref="H321">IF($F321="","",IF("EAPG"&lt;&gt;C321,0,INDEX('EAPG Table'!$I$7:$I$666,MATCH(_xlfn.NUMBERVALUE($F321),_xlfn.NUMBERVALUE('EAPG Table'!$B$7:$B$666),0))))</f>
        <v/>
      </c>
      <c r="I321" s="172" t="str">
        <f>IF($F321="", "", INDEX('EAPG Table'!$D:$D, MATCH(1*$F321, 'EAPG Table'!$B:$B, 0)))</f>
        <v/>
      </c>
      <c r="J321" s="148"/>
      <c r="K321" s="205" t="str">
        <f>IF(""=$F321,"",TRIM(INDEX('EAPG Table'!$F:$F,MATCH(1*$F321,'EAPG Table'!$B:$B,0))))</f>
        <v/>
      </c>
      <c r="L321" s="200"/>
      <c r="M321" s="172" t="str">
        <f t="shared" si="50"/>
        <v/>
      </c>
      <c r="N321" s="172" t="str">
        <f t="shared" si="44"/>
        <v/>
      </c>
      <c r="O321" s="207" t="str">
        <f t="shared" si="51"/>
        <v/>
      </c>
      <c r="P321" s="207" t="str">
        <f>IF(""=$F321,"",IF("00450"=$F321,0&lt;COUNTIFS($H:$H,"&gt;="&amp;$H321,$D:$D,$D321,$F:$F,$F321,$C:$C,"EAPG")-COUNTIFS($H321:$H$520,$H321,$D321:$D$520,$D321,$F321:$F$520,$F321,$C321:$C$520,"EAPG"),FALSE))</f>
        <v/>
      </c>
      <c r="Q321" s="207" t="str">
        <f t="shared" si="45"/>
        <v/>
      </c>
      <c r="R321" s="208" t="str">
        <f t="shared" si="52"/>
        <v/>
      </c>
      <c r="S321" s="172"/>
      <c r="T321" s="215" t="str">
        <f t="shared" si="46"/>
        <v/>
      </c>
      <c r="U321" s="216" t="str">
        <f>IF($F321="","",MAX(0.25,IF(AND("2"=$I321,1&lt;COUNTIF($I:$I,2)),0.5^(COUNTIFS($I:$I,"2",$D:$D,$D321,$H:$H,"&gt;="&amp;$H321)-COUNTIFS($I321:$I$520,"2",$D321:$D$520,$D321,$H321:$H$520,$H321)),1)))</f>
        <v/>
      </c>
      <c r="V321" s="216" t="str">
        <f>IF($F321="","",MAX(0.25,IF(AND("Yes"=$N321,1&lt;COUNTIFS($N:$N,"Yes",$D:$D,$D321,$F:$F,$F321,$C:$C,"EAPG")),0.5^(COUNTIFS($N:$N,"Yes",$H:$H,"&gt;="&amp;$H321,$D:$D,$D321,$F:$F,$F321,$C:$C,"EAPG")-COUNTIFS($N321:$N$520,"Yes",$H321:$H$520,$H321,$D321:$D$520,$D321,$F321:$F$520,$F321,$C321:$C$520,"EAPG")),1)))</f>
        <v/>
      </c>
      <c r="W321" s="210" t="str">
        <f t="shared" si="47"/>
        <v/>
      </c>
      <c r="X321" s="172"/>
      <c r="Y321" s="211" t="str">
        <f t="shared" si="48"/>
        <v/>
      </c>
      <c r="Z321" s="212" t="str">
        <f t="shared" si="53"/>
        <v/>
      </c>
      <c r="AA321" s="213" t="str">
        <f t="shared" si="49"/>
        <v/>
      </c>
    </row>
    <row r="322" spans="2:27" ht="15" x14ac:dyDescent="0.25">
      <c r="B322" s="200">
        <f t="shared" si="54"/>
        <v>302</v>
      </c>
      <c r="C322" s="148"/>
      <c r="D322" s="232"/>
      <c r="E322" s="202"/>
      <c r="F322" s="203"/>
      <c r="G322" s="202" t="str">
        <f t="array" ref="G322">IF($F322="","",INDEX('EAPG Table'!$C$7:$C$666,MATCH(_xlfn.NUMBERVALUE('Interactive EAPG Calculator'!$F322),_xlfn.NUMBERVALUE('EAPG Table'!$B$7:$B$666),0)))</f>
        <v/>
      </c>
      <c r="H322" s="204" t="str">
        <f t="array" ref="H322">IF($F322="","",IF("EAPG"&lt;&gt;C322,0,INDEX('EAPG Table'!$I$7:$I$666,MATCH(_xlfn.NUMBERVALUE($F322),_xlfn.NUMBERVALUE('EAPG Table'!$B$7:$B$666),0))))</f>
        <v/>
      </c>
      <c r="I322" s="172" t="str">
        <f>IF($F322="", "", INDEX('EAPG Table'!$D:$D, MATCH(1*$F322, 'EAPG Table'!$B:$B, 0)))</f>
        <v/>
      </c>
      <c r="J322" s="148"/>
      <c r="K322" s="205" t="str">
        <f>IF(""=$F322,"",TRIM(INDEX('EAPG Table'!$F:$F,MATCH(1*$F322,'EAPG Table'!$B:$B,0))))</f>
        <v/>
      </c>
      <c r="L322" s="200"/>
      <c r="M322" s="172" t="str">
        <f t="shared" si="50"/>
        <v/>
      </c>
      <c r="N322" s="172" t="str">
        <f t="shared" si="44"/>
        <v/>
      </c>
      <c r="O322" s="207" t="str">
        <f t="shared" si="51"/>
        <v/>
      </c>
      <c r="P322" s="207" t="str">
        <f>IF(""=$F322,"",IF("00450"=$F322,0&lt;COUNTIFS($H:$H,"&gt;="&amp;$H322,$D:$D,$D322,$F:$F,$F322,$C:$C,"EAPG")-COUNTIFS($H322:$H$520,$H322,$D322:$D$520,$D322,$F322:$F$520,$F322,$C322:$C$520,"EAPG"),FALSE))</f>
        <v/>
      </c>
      <c r="Q322" s="207" t="str">
        <f t="shared" si="45"/>
        <v/>
      </c>
      <c r="R322" s="208" t="str">
        <f t="shared" si="52"/>
        <v/>
      </c>
      <c r="S322" s="172"/>
      <c r="T322" s="215" t="str">
        <f t="shared" si="46"/>
        <v/>
      </c>
      <c r="U322" s="216" t="str">
        <f>IF($F322="","",MAX(0.25,IF(AND("2"=$I322,1&lt;COUNTIF($I:$I,2)),0.5^(COUNTIFS($I:$I,"2",$D:$D,$D322,$H:$H,"&gt;="&amp;$H322)-COUNTIFS($I322:$I$520,"2",$D322:$D$520,$D322,$H322:$H$520,$H322)),1)))</f>
        <v/>
      </c>
      <c r="V322" s="216" t="str">
        <f>IF($F322="","",MAX(0.25,IF(AND("Yes"=$N322,1&lt;COUNTIFS($N:$N,"Yes",$D:$D,$D322,$F:$F,$F322,$C:$C,"EAPG")),0.5^(COUNTIFS($N:$N,"Yes",$H:$H,"&gt;="&amp;$H322,$D:$D,$D322,$F:$F,$F322,$C:$C,"EAPG")-COUNTIFS($N322:$N$520,"Yes",$H322:$H$520,$H322,$D322:$D$520,$D322,$F322:$F$520,$F322,$C322:$C$520,"EAPG")),1)))</f>
        <v/>
      </c>
      <c r="W322" s="210" t="str">
        <f t="shared" si="47"/>
        <v/>
      </c>
      <c r="X322" s="172"/>
      <c r="Y322" s="211" t="str">
        <f t="shared" si="48"/>
        <v/>
      </c>
      <c r="Z322" s="212" t="str">
        <f t="shared" si="53"/>
        <v/>
      </c>
      <c r="AA322" s="213" t="str">
        <f t="shared" si="49"/>
        <v/>
      </c>
    </row>
    <row r="323" spans="2:27" ht="15" x14ac:dyDescent="0.25">
      <c r="B323" s="200">
        <f t="shared" si="54"/>
        <v>303</v>
      </c>
      <c r="C323" s="148"/>
      <c r="D323" s="232"/>
      <c r="E323" s="202"/>
      <c r="F323" s="203"/>
      <c r="G323" s="202" t="str">
        <f t="array" ref="G323">IF($F323="","",INDEX('EAPG Table'!$C$7:$C$666,MATCH(_xlfn.NUMBERVALUE('Interactive EAPG Calculator'!$F323),_xlfn.NUMBERVALUE('EAPG Table'!$B$7:$B$666),0)))</f>
        <v/>
      </c>
      <c r="H323" s="204" t="str">
        <f t="array" ref="H323">IF($F323="","",IF("EAPG"&lt;&gt;C323,0,INDEX('EAPG Table'!$I$7:$I$666,MATCH(_xlfn.NUMBERVALUE($F323),_xlfn.NUMBERVALUE('EAPG Table'!$B$7:$B$666),0))))</f>
        <v/>
      </c>
      <c r="I323" s="172" t="str">
        <f>IF($F323="", "", INDEX('EAPG Table'!$D:$D, MATCH(1*$F323, 'EAPG Table'!$B:$B, 0)))</f>
        <v/>
      </c>
      <c r="J323" s="148"/>
      <c r="K323" s="205" t="str">
        <f>IF(""=$F323,"",TRIM(INDEX('EAPG Table'!$F:$F,MATCH(1*$F323,'EAPG Table'!$B:$B,0))))</f>
        <v/>
      </c>
      <c r="L323" s="200"/>
      <c r="M323" s="172" t="str">
        <f t="shared" si="50"/>
        <v/>
      </c>
      <c r="N323" s="172" t="str">
        <f t="shared" si="44"/>
        <v/>
      </c>
      <c r="O323" s="207" t="str">
        <f t="shared" si="51"/>
        <v/>
      </c>
      <c r="P323" s="207" t="str">
        <f>IF(""=$F323,"",IF("00450"=$F323,0&lt;COUNTIFS($H:$H,"&gt;="&amp;$H323,$D:$D,$D323,$F:$F,$F323,$C:$C,"EAPG")-COUNTIFS($H323:$H$520,$H323,$D323:$D$520,$D323,$F323:$F$520,$F323,$C323:$C$520,"EAPG"),FALSE))</f>
        <v/>
      </c>
      <c r="Q323" s="207" t="str">
        <f t="shared" si="45"/>
        <v/>
      </c>
      <c r="R323" s="208" t="str">
        <f t="shared" si="52"/>
        <v/>
      </c>
      <c r="S323" s="172"/>
      <c r="T323" s="215" t="str">
        <f t="shared" si="46"/>
        <v/>
      </c>
      <c r="U323" s="216" t="str">
        <f>IF($F323="","",MAX(0.25,IF(AND("2"=$I323,1&lt;COUNTIF($I:$I,2)),0.5^(COUNTIFS($I:$I,"2",$D:$D,$D323,$H:$H,"&gt;="&amp;$H323)-COUNTIFS($I323:$I$520,"2",$D323:$D$520,$D323,$H323:$H$520,$H323)),1)))</f>
        <v/>
      </c>
      <c r="V323" s="216" t="str">
        <f>IF($F323="","",MAX(0.25,IF(AND("Yes"=$N323,1&lt;COUNTIFS($N:$N,"Yes",$D:$D,$D323,$F:$F,$F323,$C:$C,"EAPG")),0.5^(COUNTIFS($N:$N,"Yes",$H:$H,"&gt;="&amp;$H323,$D:$D,$D323,$F:$F,$F323,$C:$C,"EAPG")-COUNTIFS($N323:$N$520,"Yes",$H323:$H$520,$H323,$D323:$D$520,$D323,$F323:$F$520,$F323,$C323:$C$520,"EAPG")),1)))</f>
        <v/>
      </c>
      <c r="W323" s="210" t="str">
        <f t="shared" si="47"/>
        <v/>
      </c>
      <c r="X323" s="172"/>
      <c r="Y323" s="211" t="str">
        <f t="shared" si="48"/>
        <v/>
      </c>
      <c r="Z323" s="212" t="str">
        <f t="shared" si="53"/>
        <v/>
      </c>
      <c r="AA323" s="213" t="str">
        <f t="shared" si="49"/>
        <v/>
      </c>
    </row>
    <row r="324" spans="2:27" ht="15" x14ac:dyDescent="0.25">
      <c r="B324" s="200">
        <f t="shared" si="54"/>
        <v>304</v>
      </c>
      <c r="C324" s="148"/>
      <c r="D324" s="232"/>
      <c r="E324" s="202"/>
      <c r="F324" s="203"/>
      <c r="G324" s="202" t="str">
        <f t="array" ref="G324">IF($F324="","",INDEX('EAPG Table'!$C$7:$C$666,MATCH(_xlfn.NUMBERVALUE('Interactive EAPG Calculator'!$F324),_xlfn.NUMBERVALUE('EAPG Table'!$B$7:$B$666),0)))</f>
        <v/>
      </c>
      <c r="H324" s="204" t="str">
        <f t="array" ref="H324">IF($F324="","",IF("EAPG"&lt;&gt;C324,0,INDEX('EAPG Table'!$I$7:$I$666,MATCH(_xlfn.NUMBERVALUE($F324),_xlfn.NUMBERVALUE('EAPG Table'!$B$7:$B$666),0))))</f>
        <v/>
      </c>
      <c r="I324" s="172" t="str">
        <f>IF($F324="", "", INDEX('EAPG Table'!$D:$D, MATCH(1*$F324, 'EAPG Table'!$B:$B, 0)))</f>
        <v/>
      </c>
      <c r="J324" s="148"/>
      <c r="K324" s="205" t="str">
        <f>IF(""=$F324,"",TRIM(INDEX('EAPG Table'!$F:$F,MATCH(1*$F324,'EAPG Table'!$B:$B,0))))</f>
        <v/>
      </c>
      <c r="L324" s="200"/>
      <c r="M324" s="172" t="str">
        <f t="shared" si="50"/>
        <v/>
      </c>
      <c r="N324" s="172" t="str">
        <f t="shared" si="44"/>
        <v/>
      </c>
      <c r="O324" s="207" t="str">
        <f t="shared" si="51"/>
        <v/>
      </c>
      <c r="P324" s="207" t="str">
        <f>IF(""=$F324,"",IF("00450"=$F324,0&lt;COUNTIFS($H:$H,"&gt;="&amp;$H324,$D:$D,$D324,$F:$F,$F324,$C:$C,"EAPG")-COUNTIFS($H324:$H$520,$H324,$D324:$D$520,$D324,$F324:$F$520,$F324,$C324:$C$520,"EAPG"),FALSE))</f>
        <v/>
      </c>
      <c r="Q324" s="207" t="str">
        <f t="shared" si="45"/>
        <v/>
      </c>
      <c r="R324" s="208" t="str">
        <f t="shared" si="52"/>
        <v/>
      </c>
      <c r="S324" s="172"/>
      <c r="T324" s="215" t="str">
        <f t="shared" si="46"/>
        <v/>
      </c>
      <c r="U324" s="216" t="str">
        <f>IF($F324="","",MAX(0.25,IF(AND("2"=$I324,1&lt;COUNTIF($I:$I,2)),0.5^(COUNTIFS($I:$I,"2",$D:$D,$D324,$H:$H,"&gt;="&amp;$H324)-COUNTIFS($I324:$I$520,"2",$D324:$D$520,$D324,$H324:$H$520,$H324)),1)))</f>
        <v/>
      </c>
      <c r="V324" s="216" t="str">
        <f>IF($F324="","",MAX(0.25,IF(AND("Yes"=$N324,1&lt;COUNTIFS($N:$N,"Yes",$D:$D,$D324,$F:$F,$F324,$C:$C,"EAPG")),0.5^(COUNTIFS($N:$N,"Yes",$H:$H,"&gt;="&amp;$H324,$D:$D,$D324,$F:$F,$F324,$C:$C,"EAPG")-COUNTIFS($N324:$N$520,"Yes",$H324:$H$520,$H324,$D324:$D$520,$D324,$F324:$F$520,$F324,$C324:$C$520,"EAPG")),1)))</f>
        <v/>
      </c>
      <c r="W324" s="210" t="str">
        <f t="shared" si="47"/>
        <v/>
      </c>
      <c r="X324" s="172"/>
      <c r="Y324" s="211" t="str">
        <f t="shared" si="48"/>
        <v/>
      </c>
      <c r="Z324" s="212" t="str">
        <f t="shared" si="53"/>
        <v/>
      </c>
      <c r="AA324" s="213" t="str">
        <f t="shared" si="49"/>
        <v/>
      </c>
    </row>
    <row r="325" spans="2:27" ht="15" x14ac:dyDescent="0.25">
      <c r="B325" s="217">
        <f t="shared" si="54"/>
        <v>305</v>
      </c>
      <c r="C325" s="149"/>
      <c r="D325" s="233"/>
      <c r="E325" s="219"/>
      <c r="F325" s="220"/>
      <c r="G325" s="219" t="str">
        <f t="array" ref="G325">IF($F325="","",INDEX('EAPG Table'!$C$7:$C$666,MATCH(_xlfn.NUMBERVALUE('Interactive EAPG Calculator'!$F325),_xlfn.NUMBERVALUE('EAPG Table'!$B$7:$B$666),0)))</f>
        <v/>
      </c>
      <c r="H325" s="221" t="str">
        <f t="array" ref="H325">IF($F325="","",IF("EAPG"&lt;&gt;C325,0,INDEX('EAPG Table'!$I$7:$I$666,MATCH(_xlfn.NUMBERVALUE($F325),_xlfn.NUMBERVALUE('EAPG Table'!$B$7:$B$666),0))))</f>
        <v/>
      </c>
      <c r="I325" s="222" t="str">
        <f>IF($F325="", "", INDEX('EAPG Table'!$D:$D, MATCH(1*$F325, 'EAPG Table'!$B:$B, 0)))</f>
        <v/>
      </c>
      <c r="J325" s="149"/>
      <c r="K325" s="223" t="str">
        <f>IF(""=$F325,"",TRIM(INDEX('EAPG Table'!$F:$F,MATCH(1*$F325,'EAPG Table'!$B:$B,0))))</f>
        <v/>
      </c>
      <c r="L325" s="200"/>
      <c r="M325" s="222" t="str">
        <f t="shared" si="50"/>
        <v/>
      </c>
      <c r="N325" s="222" t="str">
        <f t="shared" si="44"/>
        <v/>
      </c>
      <c r="O325" s="224" t="str">
        <f t="shared" si="51"/>
        <v/>
      </c>
      <c r="P325" s="224" t="str">
        <f>IF(""=$F325,"",IF("00450"=$F325,0&lt;COUNTIFS($H:$H,"&gt;="&amp;$H325,$D:$D,$D325,$F:$F,$F325,$C:$C,"EAPG")-COUNTIFS($H325:$H$520,$H325,$D325:$D$520,$D325,$F325:$F$520,$F325,$C325:$C$520,"EAPG"),FALSE))</f>
        <v/>
      </c>
      <c r="Q325" s="224" t="str">
        <f t="shared" si="45"/>
        <v/>
      </c>
      <c r="R325" s="225" t="str">
        <f t="shared" si="52"/>
        <v/>
      </c>
      <c r="S325" s="172"/>
      <c r="T325" s="226" t="str">
        <f t="shared" si="46"/>
        <v/>
      </c>
      <c r="U325" s="227" t="str">
        <f>IF($F325="","",MAX(0.25,IF(AND("2"=$I325,1&lt;COUNTIF($I:$I,2)),0.5^(COUNTIFS($I:$I,"2",$D:$D,$D325,$H:$H,"&gt;="&amp;$H325)-COUNTIFS($I325:$I$520,"2",$D325:$D$520,$D325,$H325:$H$520,$H325)),1)))</f>
        <v/>
      </c>
      <c r="V325" s="227" t="str">
        <f>IF($F325="","",MAX(0.25,IF(AND("Yes"=$N325,1&lt;COUNTIFS($N:$N,"Yes",$D:$D,$D325,$F:$F,$F325,$C:$C,"EAPG")),0.5^(COUNTIFS($N:$N,"Yes",$H:$H,"&gt;="&amp;$H325,$D:$D,$D325,$F:$F,$F325,$C:$C,"EAPG")-COUNTIFS($N325:$N$520,"Yes",$H325:$H$520,$H325,$D325:$D$520,$D325,$F325:$F$520,$F325,$C325:$C$520,"EAPG")),1)))</f>
        <v/>
      </c>
      <c r="W325" s="228" t="str">
        <f t="shared" si="47"/>
        <v/>
      </c>
      <c r="X325" s="172"/>
      <c r="Y325" s="229" t="str">
        <f t="shared" si="48"/>
        <v/>
      </c>
      <c r="Z325" s="230" t="str">
        <f t="shared" si="53"/>
        <v/>
      </c>
      <c r="AA325" s="231" t="str">
        <f t="shared" si="49"/>
        <v/>
      </c>
    </row>
    <row r="326" spans="2:27" ht="15" x14ac:dyDescent="0.25">
      <c r="B326" s="200">
        <f t="shared" si="54"/>
        <v>306</v>
      </c>
      <c r="C326" s="148"/>
      <c r="D326" s="232"/>
      <c r="E326" s="202"/>
      <c r="F326" s="203"/>
      <c r="G326" s="202" t="str">
        <f t="array" ref="G326">IF($F326="","",INDEX('EAPG Table'!$C$7:$C$666,MATCH(_xlfn.NUMBERVALUE('Interactive EAPG Calculator'!$F326),_xlfn.NUMBERVALUE('EAPG Table'!$B$7:$B$666),0)))</f>
        <v/>
      </c>
      <c r="H326" s="204" t="str">
        <f t="array" ref="H326">IF($F326="","",IF("EAPG"&lt;&gt;C326,0,INDEX('EAPG Table'!$I$7:$I$666,MATCH(_xlfn.NUMBERVALUE($F326),_xlfn.NUMBERVALUE('EAPG Table'!$B$7:$B$666),0))))</f>
        <v/>
      </c>
      <c r="I326" s="172" t="str">
        <f>IF($F326="", "", INDEX('EAPG Table'!$D:$D, MATCH(1*$F326, 'EAPG Table'!$B:$B, 0)))</f>
        <v/>
      </c>
      <c r="J326" s="148"/>
      <c r="K326" s="205" t="str">
        <f>IF(""=$F326,"",TRIM(INDEX('EAPG Table'!$F:$F,MATCH(1*$F326,'EAPG Table'!$B:$B,0))))</f>
        <v/>
      </c>
      <c r="L326" s="200"/>
      <c r="M326" s="172" t="str">
        <f t="shared" si="50"/>
        <v/>
      </c>
      <c r="N326" s="172" t="str">
        <f t="shared" si="44"/>
        <v/>
      </c>
      <c r="O326" s="207" t="str">
        <f t="shared" si="51"/>
        <v/>
      </c>
      <c r="P326" s="207" t="str">
        <f>IF(""=$F326,"",IF("00450"=$F326,0&lt;COUNTIFS($H:$H,"&gt;="&amp;$H326,$D:$D,$D326,$F:$F,$F326,$C:$C,"EAPG")-COUNTIFS($H326:$H$520,$H326,$D326:$D$520,$D326,$F326:$F$520,$F326,$C326:$C$520,"EAPG"),FALSE))</f>
        <v/>
      </c>
      <c r="Q326" s="207" t="str">
        <f t="shared" si="45"/>
        <v/>
      </c>
      <c r="R326" s="208" t="str">
        <f t="shared" si="52"/>
        <v/>
      </c>
      <c r="S326" s="172"/>
      <c r="T326" s="215" t="str">
        <f t="shared" si="46"/>
        <v/>
      </c>
      <c r="U326" s="216" t="str">
        <f>IF($F326="","",MAX(0.25,IF(AND("2"=$I326,1&lt;COUNTIF($I:$I,2)),0.5^(COUNTIFS($I:$I,"2",$D:$D,$D326,$H:$H,"&gt;="&amp;$H326)-COUNTIFS($I326:$I$520,"2",$D326:$D$520,$D326,$H326:$H$520,$H326)),1)))</f>
        <v/>
      </c>
      <c r="V326" s="216" t="str">
        <f>IF($F326="","",MAX(0.25,IF(AND("Yes"=$N326,1&lt;COUNTIFS($N:$N,"Yes",$D:$D,$D326,$F:$F,$F326,$C:$C,"EAPG")),0.5^(COUNTIFS($N:$N,"Yes",$H:$H,"&gt;="&amp;$H326,$D:$D,$D326,$F:$F,$F326,$C:$C,"EAPG")-COUNTIFS($N326:$N$520,"Yes",$H326:$H$520,$H326,$D326:$D$520,$D326,$F326:$F$520,$F326,$C326:$C$520,"EAPG")),1)))</f>
        <v/>
      </c>
      <c r="W326" s="210" t="str">
        <f t="shared" si="47"/>
        <v/>
      </c>
      <c r="X326" s="172"/>
      <c r="Y326" s="211" t="str">
        <f t="shared" si="48"/>
        <v/>
      </c>
      <c r="Z326" s="212" t="str">
        <f t="shared" si="53"/>
        <v/>
      </c>
      <c r="AA326" s="213" t="str">
        <f t="shared" si="49"/>
        <v/>
      </c>
    </row>
    <row r="327" spans="2:27" ht="15" x14ac:dyDescent="0.25">
      <c r="B327" s="200">
        <f t="shared" si="54"/>
        <v>307</v>
      </c>
      <c r="C327" s="148"/>
      <c r="D327" s="232"/>
      <c r="E327" s="202"/>
      <c r="F327" s="203"/>
      <c r="G327" s="202" t="str">
        <f t="array" ref="G327">IF($F327="","",INDEX('EAPG Table'!$C$7:$C$666,MATCH(_xlfn.NUMBERVALUE('Interactive EAPG Calculator'!$F327),_xlfn.NUMBERVALUE('EAPG Table'!$B$7:$B$666),0)))</f>
        <v/>
      </c>
      <c r="H327" s="204" t="str">
        <f t="array" ref="H327">IF($F327="","",IF("EAPG"&lt;&gt;C327,0,INDEX('EAPG Table'!$I$7:$I$666,MATCH(_xlfn.NUMBERVALUE($F327),_xlfn.NUMBERVALUE('EAPG Table'!$B$7:$B$666),0))))</f>
        <v/>
      </c>
      <c r="I327" s="172" t="str">
        <f>IF($F327="", "", INDEX('EAPG Table'!$D:$D, MATCH(1*$F327, 'EAPG Table'!$B:$B, 0)))</f>
        <v/>
      </c>
      <c r="J327" s="148"/>
      <c r="K327" s="205" t="str">
        <f>IF(""=$F327,"",TRIM(INDEX('EAPG Table'!$F:$F,MATCH(1*$F327,'EAPG Table'!$B:$B,0))))</f>
        <v/>
      </c>
      <c r="L327" s="200"/>
      <c r="M327" s="172" t="str">
        <f t="shared" si="50"/>
        <v/>
      </c>
      <c r="N327" s="172" t="str">
        <f t="shared" si="44"/>
        <v/>
      </c>
      <c r="O327" s="207" t="str">
        <f t="shared" si="51"/>
        <v/>
      </c>
      <c r="P327" s="207" t="str">
        <f>IF(""=$F327,"",IF("00450"=$F327,0&lt;COUNTIFS($H:$H,"&gt;="&amp;$H327,$D:$D,$D327,$F:$F,$F327,$C:$C,"EAPG")-COUNTIFS($H327:$H$520,$H327,$D327:$D$520,$D327,$F327:$F$520,$F327,$C327:$C$520,"EAPG"),FALSE))</f>
        <v/>
      </c>
      <c r="Q327" s="207" t="str">
        <f t="shared" si="45"/>
        <v/>
      </c>
      <c r="R327" s="208" t="str">
        <f t="shared" si="52"/>
        <v/>
      </c>
      <c r="S327" s="172"/>
      <c r="T327" s="215" t="str">
        <f t="shared" si="46"/>
        <v/>
      </c>
      <c r="U327" s="216" t="str">
        <f>IF($F327="","",MAX(0.25,IF(AND("2"=$I327,1&lt;COUNTIF($I:$I,2)),0.5^(COUNTIFS($I:$I,"2",$D:$D,$D327,$H:$H,"&gt;="&amp;$H327)-COUNTIFS($I327:$I$520,"2",$D327:$D$520,$D327,$H327:$H$520,$H327)),1)))</f>
        <v/>
      </c>
      <c r="V327" s="216" t="str">
        <f>IF($F327="","",MAX(0.25,IF(AND("Yes"=$N327,1&lt;COUNTIFS($N:$N,"Yes",$D:$D,$D327,$F:$F,$F327,$C:$C,"EAPG")),0.5^(COUNTIFS($N:$N,"Yes",$H:$H,"&gt;="&amp;$H327,$D:$D,$D327,$F:$F,$F327,$C:$C,"EAPG")-COUNTIFS($N327:$N$520,"Yes",$H327:$H$520,$H327,$D327:$D$520,$D327,$F327:$F$520,$F327,$C327:$C$520,"EAPG")),1)))</f>
        <v/>
      </c>
      <c r="W327" s="210" t="str">
        <f t="shared" si="47"/>
        <v/>
      </c>
      <c r="X327" s="172"/>
      <c r="Y327" s="211" t="str">
        <f t="shared" si="48"/>
        <v/>
      </c>
      <c r="Z327" s="212" t="str">
        <f t="shared" si="53"/>
        <v/>
      </c>
      <c r="AA327" s="213" t="str">
        <f t="shared" si="49"/>
        <v/>
      </c>
    </row>
    <row r="328" spans="2:27" ht="15" x14ac:dyDescent="0.25">
      <c r="B328" s="200">
        <f t="shared" si="54"/>
        <v>308</v>
      </c>
      <c r="C328" s="148"/>
      <c r="D328" s="232"/>
      <c r="E328" s="202"/>
      <c r="F328" s="203"/>
      <c r="G328" s="202" t="str">
        <f t="array" ref="G328">IF($F328="","",INDEX('EAPG Table'!$C$7:$C$666,MATCH(_xlfn.NUMBERVALUE('Interactive EAPG Calculator'!$F328),_xlfn.NUMBERVALUE('EAPG Table'!$B$7:$B$666),0)))</f>
        <v/>
      </c>
      <c r="H328" s="204" t="str">
        <f t="array" ref="H328">IF($F328="","",IF("EAPG"&lt;&gt;C328,0,INDEX('EAPG Table'!$I$7:$I$666,MATCH(_xlfn.NUMBERVALUE($F328),_xlfn.NUMBERVALUE('EAPG Table'!$B$7:$B$666),0))))</f>
        <v/>
      </c>
      <c r="I328" s="172" t="str">
        <f>IF($F328="", "", INDEX('EAPG Table'!$D:$D, MATCH(1*$F328, 'EAPG Table'!$B:$B, 0)))</f>
        <v/>
      </c>
      <c r="J328" s="148"/>
      <c r="K328" s="205" t="str">
        <f>IF(""=$F328,"",TRIM(INDEX('EAPG Table'!$F:$F,MATCH(1*$F328,'EAPG Table'!$B:$B,0))))</f>
        <v/>
      </c>
      <c r="L328" s="200"/>
      <c r="M328" s="172" t="str">
        <f t="shared" si="50"/>
        <v/>
      </c>
      <c r="N328" s="172" t="str">
        <f t="shared" si="44"/>
        <v/>
      </c>
      <c r="O328" s="207" t="str">
        <f t="shared" si="51"/>
        <v/>
      </c>
      <c r="P328" s="207" t="str">
        <f>IF(""=$F328,"",IF("00450"=$F328,0&lt;COUNTIFS($H:$H,"&gt;="&amp;$H328,$D:$D,$D328,$F:$F,$F328,$C:$C,"EAPG")-COUNTIFS($H328:$H$520,$H328,$D328:$D$520,$D328,$F328:$F$520,$F328,$C328:$C$520,"EAPG"),FALSE))</f>
        <v/>
      </c>
      <c r="Q328" s="207" t="str">
        <f t="shared" si="45"/>
        <v/>
      </c>
      <c r="R328" s="208" t="str">
        <f t="shared" si="52"/>
        <v/>
      </c>
      <c r="S328" s="172"/>
      <c r="T328" s="215" t="str">
        <f t="shared" si="46"/>
        <v/>
      </c>
      <c r="U328" s="216" t="str">
        <f>IF($F328="","",MAX(0.25,IF(AND("2"=$I328,1&lt;COUNTIF($I:$I,2)),0.5^(COUNTIFS($I:$I,"2",$D:$D,$D328,$H:$H,"&gt;="&amp;$H328)-COUNTIFS($I328:$I$520,"2",$D328:$D$520,$D328,$H328:$H$520,$H328)),1)))</f>
        <v/>
      </c>
      <c r="V328" s="216" t="str">
        <f>IF($F328="","",MAX(0.25,IF(AND("Yes"=$N328,1&lt;COUNTIFS($N:$N,"Yes",$D:$D,$D328,$F:$F,$F328,$C:$C,"EAPG")),0.5^(COUNTIFS($N:$N,"Yes",$H:$H,"&gt;="&amp;$H328,$D:$D,$D328,$F:$F,$F328,$C:$C,"EAPG")-COUNTIFS($N328:$N$520,"Yes",$H328:$H$520,$H328,$D328:$D$520,$D328,$F328:$F$520,$F328,$C328:$C$520,"EAPG")),1)))</f>
        <v/>
      </c>
      <c r="W328" s="210" t="str">
        <f t="shared" si="47"/>
        <v/>
      </c>
      <c r="X328" s="172"/>
      <c r="Y328" s="211" t="str">
        <f t="shared" si="48"/>
        <v/>
      </c>
      <c r="Z328" s="212" t="str">
        <f t="shared" si="53"/>
        <v/>
      </c>
      <c r="AA328" s="213" t="str">
        <f t="shared" si="49"/>
        <v/>
      </c>
    </row>
    <row r="329" spans="2:27" ht="15" x14ac:dyDescent="0.25">
      <c r="B329" s="200">
        <f t="shared" si="54"/>
        <v>309</v>
      </c>
      <c r="C329" s="148"/>
      <c r="D329" s="232"/>
      <c r="E329" s="202"/>
      <c r="F329" s="203"/>
      <c r="G329" s="202" t="str">
        <f t="array" ref="G329">IF($F329="","",INDEX('EAPG Table'!$C$7:$C$666,MATCH(_xlfn.NUMBERVALUE('Interactive EAPG Calculator'!$F329),_xlfn.NUMBERVALUE('EAPG Table'!$B$7:$B$666),0)))</f>
        <v/>
      </c>
      <c r="H329" s="204" t="str">
        <f t="array" ref="H329">IF($F329="","",IF("EAPG"&lt;&gt;C329,0,INDEX('EAPG Table'!$I$7:$I$666,MATCH(_xlfn.NUMBERVALUE($F329),_xlfn.NUMBERVALUE('EAPG Table'!$B$7:$B$666),0))))</f>
        <v/>
      </c>
      <c r="I329" s="172" t="str">
        <f>IF($F329="", "", INDEX('EAPG Table'!$D:$D, MATCH(1*$F329, 'EAPG Table'!$B:$B, 0)))</f>
        <v/>
      </c>
      <c r="J329" s="148"/>
      <c r="K329" s="205" t="str">
        <f>IF(""=$F329,"",TRIM(INDEX('EAPG Table'!$F:$F,MATCH(1*$F329,'EAPG Table'!$B:$B,0))))</f>
        <v/>
      </c>
      <c r="L329" s="200"/>
      <c r="M329" s="172" t="str">
        <f t="shared" si="50"/>
        <v/>
      </c>
      <c r="N329" s="172" t="str">
        <f t="shared" si="44"/>
        <v/>
      </c>
      <c r="O329" s="207" t="str">
        <f t="shared" si="51"/>
        <v/>
      </c>
      <c r="P329" s="207" t="str">
        <f>IF(""=$F329,"",IF("00450"=$F329,0&lt;COUNTIFS($H:$H,"&gt;="&amp;$H329,$D:$D,$D329,$F:$F,$F329,$C:$C,"EAPG")-COUNTIFS($H329:$H$520,$H329,$D329:$D$520,$D329,$F329:$F$520,$F329,$C329:$C$520,"EAPG"),FALSE))</f>
        <v/>
      </c>
      <c r="Q329" s="207" t="str">
        <f t="shared" si="45"/>
        <v/>
      </c>
      <c r="R329" s="208" t="str">
        <f t="shared" si="52"/>
        <v/>
      </c>
      <c r="S329" s="172"/>
      <c r="T329" s="215" t="str">
        <f t="shared" si="46"/>
        <v/>
      </c>
      <c r="U329" s="216" t="str">
        <f>IF($F329="","",MAX(0.25,IF(AND("2"=$I329,1&lt;COUNTIF($I:$I,2)),0.5^(COUNTIFS($I:$I,"2",$D:$D,$D329,$H:$H,"&gt;="&amp;$H329)-COUNTIFS($I329:$I$520,"2",$D329:$D$520,$D329,$H329:$H$520,$H329)),1)))</f>
        <v/>
      </c>
      <c r="V329" s="216" t="str">
        <f>IF($F329="","",MAX(0.25,IF(AND("Yes"=$N329,1&lt;COUNTIFS($N:$N,"Yes",$D:$D,$D329,$F:$F,$F329,$C:$C,"EAPG")),0.5^(COUNTIFS($N:$N,"Yes",$H:$H,"&gt;="&amp;$H329,$D:$D,$D329,$F:$F,$F329,$C:$C,"EAPG")-COUNTIFS($N329:$N$520,"Yes",$H329:$H$520,$H329,$D329:$D$520,$D329,$F329:$F$520,$F329,$C329:$C$520,"EAPG")),1)))</f>
        <v/>
      </c>
      <c r="W329" s="210" t="str">
        <f t="shared" si="47"/>
        <v/>
      </c>
      <c r="X329" s="172"/>
      <c r="Y329" s="211" t="str">
        <f t="shared" si="48"/>
        <v/>
      </c>
      <c r="Z329" s="212" t="str">
        <f t="shared" si="53"/>
        <v/>
      </c>
      <c r="AA329" s="213" t="str">
        <f t="shared" si="49"/>
        <v/>
      </c>
    </row>
    <row r="330" spans="2:27" ht="15" x14ac:dyDescent="0.25">
      <c r="B330" s="217">
        <f t="shared" si="54"/>
        <v>310</v>
      </c>
      <c r="C330" s="149"/>
      <c r="D330" s="233"/>
      <c r="E330" s="219"/>
      <c r="F330" s="220"/>
      <c r="G330" s="219" t="str">
        <f t="array" ref="G330">IF($F330="","",INDEX('EAPG Table'!$C$7:$C$666,MATCH(_xlfn.NUMBERVALUE('Interactive EAPG Calculator'!$F330),_xlfn.NUMBERVALUE('EAPG Table'!$B$7:$B$666),0)))</f>
        <v/>
      </c>
      <c r="H330" s="221" t="str">
        <f t="array" ref="H330">IF($F330="","",IF("EAPG"&lt;&gt;C330,0,INDEX('EAPG Table'!$I$7:$I$666,MATCH(_xlfn.NUMBERVALUE($F330),_xlfn.NUMBERVALUE('EAPG Table'!$B$7:$B$666),0))))</f>
        <v/>
      </c>
      <c r="I330" s="222" t="str">
        <f>IF($F330="", "", INDEX('EAPG Table'!$D:$D, MATCH(1*$F330, 'EAPG Table'!$B:$B, 0)))</f>
        <v/>
      </c>
      <c r="J330" s="149"/>
      <c r="K330" s="223" t="str">
        <f>IF(""=$F330,"",TRIM(INDEX('EAPG Table'!$F:$F,MATCH(1*$F330,'EAPG Table'!$B:$B,0))))</f>
        <v/>
      </c>
      <c r="L330" s="200"/>
      <c r="M330" s="222" t="str">
        <f t="shared" si="50"/>
        <v/>
      </c>
      <c r="N330" s="222" t="str">
        <f t="shared" si="44"/>
        <v/>
      </c>
      <c r="O330" s="224" t="str">
        <f t="shared" si="51"/>
        <v/>
      </c>
      <c r="P330" s="224" t="str">
        <f>IF(""=$F330,"",IF("00450"=$F330,0&lt;COUNTIFS($H:$H,"&gt;="&amp;$H330,$D:$D,$D330,$F:$F,$F330,$C:$C,"EAPG")-COUNTIFS($H330:$H$520,$H330,$D330:$D$520,$D330,$F330:$F$520,$F330,$C330:$C$520,"EAPG"),FALSE))</f>
        <v/>
      </c>
      <c r="Q330" s="224" t="str">
        <f t="shared" si="45"/>
        <v/>
      </c>
      <c r="R330" s="225" t="str">
        <f t="shared" si="52"/>
        <v/>
      </c>
      <c r="S330" s="172"/>
      <c r="T330" s="226" t="str">
        <f t="shared" si="46"/>
        <v/>
      </c>
      <c r="U330" s="227" t="str">
        <f>IF($F330="","",MAX(0.25,IF(AND("2"=$I330,1&lt;COUNTIF($I:$I,2)),0.5^(COUNTIFS($I:$I,"2",$D:$D,$D330,$H:$H,"&gt;="&amp;$H330)-COUNTIFS($I330:$I$520,"2",$D330:$D$520,$D330,$H330:$H$520,$H330)),1)))</f>
        <v/>
      </c>
      <c r="V330" s="227" t="str">
        <f>IF($F330="","",MAX(0.25,IF(AND("Yes"=$N330,1&lt;COUNTIFS($N:$N,"Yes",$D:$D,$D330,$F:$F,$F330,$C:$C,"EAPG")),0.5^(COUNTIFS($N:$N,"Yes",$H:$H,"&gt;="&amp;$H330,$D:$D,$D330,$F:$F,$F330,$C:$C,"EAPG")-COUNTIFS($N330:$N$520,"Yes",$H330:$H$520,$H330,$D330:$D$520,$D330,$F330:$F$520,$F330,$C330:$C$520,"EAPG")),1)))</f>
        <v/>
      </c>
      <c r="W330" s="228" t="str">
        <f t="shared" si="47"/>
        <v/>
      </c>
      <c r="X330" s="172"/>
      <c r="Y330" s="229" t="str">
        <f t="shared" si="48"/>
        <v/>
      </c>
      <c r="Z330" s="230" t="str">
        <f t="shared" si="53"/>
        <v/>
      </c>
      <c r="AA330" s="231" t="str">
        <f t="shared" si="49"/>
        <v/>
      </c>
    </row>
    <row r="331" spans="2:27" ht="15" x14ac:dyDescent="0.25">
      <c r="B331" s="200">
        <f t="shared" si="54"/>
        <v>311</v>
      </c>
      <c r="C331" s="148"/>
      <c r="D331" s="232"/>
      <c r="E331" s="202"/>
      <c r="F331" s="203"/>
      <c r="G331" s="202" t="str">
        <f t="array" ref="G331">IF($F331="","",INDEX('EAPG Table'!$C$7:$C$666,MATCH(_xlfn.NUMBERVALUE('Interactive EAPG Calculator'!$F331),_xlfn.NUMBERVALUE('EAPG Table'!$B$7:$B$666),0)))</f>
        <v/>
      </c>
      <c r="H331" s="204" t="str">
        <f t="array" ref="H331">IF($F331="","",IF("EAPG"&lt;&gt;C331,0,INDEX('EAPG Table'!$I$7:$I$666,MATCH(_xlfn.NUMBERVALUE($F331),_xlfn.NUMBERVALUE('EAPG Table'!$B$7:$B$666),0))))</f>
        <v/>
      </c>
      <c r="I331" s="172" t="str">
        <f>IF($F331="", "", INDEX('EAPG Table'!$D:$D, MATCH(1*$F331, 'EAPG Table'!$B:$B, 0)))</f>
        <v/>
      </c>
      <c r="J331" s="148"/>
      <c r="K331" s="205" t="str">
        <f>IF(""=$F331,"",TRIM(INDEX('EAPG Table'!$F:$F,MATCH(1*$F331,'EAPG Table'!$B:$B,0))))</f>
        <v/>
      </c>
      <c r="L331" s="200"/>
      <c r="M331" s="172" t="str">
        <f t="shared" si="50"/>
        <v/>
      </c>
      <c r="N331" s="172" t="str">
        <f t="shared" si="44"/>
        <v/>
      </c>
      <c r="O331" s="207" t="str">
        <f t="shared" si="51"/>
        <v/>
      </c>
      <c r="P331" s="207" t="str">
        <f>IF(""=$F331,"",IF("00450"=$F331,0&lt;COUNTIFS($H:$H,"&gt;="&amp;$H331,$D:$D,$D331,$F:$F,$F331,$C:$C,"EAPG")-COUNTIFS($H331:$H$520,$H331,$D331:$D$520,$D331,$F331:$F$520,$F331,$C331:$C$520,"EAPG"),FALSE))</f>
        <v/>
      </c>
      <c r="Q331" s="207" t="str">
        <f t="shared" si="45"/>
        <v/>
      </c>
      <c r="R331" s="208" t="str">
        <f t="shared" si="52"/>
        <v/>
      </c>
      <c r="S331" s="172"/>
      <c r="T331" s="215" t="str">
        <f t="shared" si="46"/>
        <v/>
      </c>
      <c r="U331" s="216" t="str">
        <f>IF($F331="","",MAX(0.25,IF(AND("2"=$I331,1&lt;COUNTIF($I:$I,2)),0.5^(COUNTIFS($I:$I,"2",$D:$D,$D331,$H:$H,"&gt;="&amp;$H331)-COUNTIFS($I331:$I$520,"2",$D331:$D$520,$D331,$H331:$H$520,$H331)),1)))</f>
        <v/>
      </c>
      <c r="V331" s="216" t="str">
        <f>IF($F331="","",MAX(0.25,IF(AND("Yes"=$N331,1&lt;COUNTIFS($N:$N,"Yes",$D:$D,$D331,$F:$F,$F331,$C:$C,"EAPG")),0.5^(COUNTIFS($N:$N,"Yes",$H:$H,"&gt;="&amp;$H331,$D:$D,$D331,$F:$F,$F331,$C:$C,"EAPG")-COUNTIFS($N331:$N$520,"Yes",$H331:$H$520,$H331,$D331:$D$520,$D331,$F331:$F$520,$F331,$C331:$C$520,"EAPG")),1)))</f>
        <v/>
      </c>
      <c r="W331" s="210" t="str">
        <f t="shared" si="47"/>
        <v/>
      </c>
      <c r="X331" s="172"/>
      <c r="Y331" s="211" t="str">
        <f t="shared" si="48"/>
        <v/>
      </c>
      <c r="Z331" s="212" t="str">
        <f t="shared" si="53"/>
        <v/>
      </c>
      <c r="AA331" s="213" t="str">
        <f t="shared" si="49"/>
        <v/>
      </c>
    </row>
    <row r="332" spans="2:27" ht="15" x14ac:dyDescent="0.25">
      <c r="B332" s="200">
        <f t="shared" si="54"/>
        <v>312</v>
      </c>
      <c r="C332" s="148"/>
      <c r="D332" s="232"/>
      <c r="E332" s="202"/>
      <c r="F332" s="203"/>
      <c r="G332" s="202" t="str">
        <f t="array" ref="G332">IF($F332="","",INDEX('EAPG Table'!$C$7:$C$666,MATCH(_xlfn.NUMBERVALUE('Interactive EAPG Calculator'!$F332),_xlfn.NUMBERVALUE('EAPG Table'!$B$7:$B$666),0)))</f>
        <v/>
      </c>
      <c r="H332" s="204" t="str">
        <f t="array" ref="H332">IF($F332="","",IF("EAPG"&lt;&gt;C332,0,INDEX('EAPG Table'!$I$7:$I$666,MATCH(_xlfn.NUMBERVALUE($F332),_xlfn.NUMBERVALUE('EAPG Table'!$B$7:$B$666),0))))</f>
        <v/>
      </c>
      <c r="I332" s="172" t="str">
        <f>IF($F332="", "", INDEX('EAPG Table'!$D:$D, MATCH(1*$F332, 'EAPG Table'!$B:$B, 0)))</f>
        <v/>
      </c>
      <c r="J332" s="148"/>
      <c r="K332" s="205" t="str">
        <f>IF(""=$F332,"",TRIM(INDEX('EAPG Table'!$F:$F,MATCH(1*$F332,'EAPG Table'!$B:$B,0))))</f>
        <v/>
      </c>
      <c r="L332" s="200"/>
      <c r="M332" s="172" t="str">
        <f t="shared" si="50"/>
        <v/>
      </c>
      <c r="N332" s="172" t="str">
        <f t="shared" si="44"/>
        <v/>
      </c>
      <c r="O332" s="207" t="str">
        <f t="shared" si="51"/>
        <v/>
      </c>
      <c r="P332" s="207" t="str">
        <f>IF(""=$F332,"",IF("00450"=$F332,0&lt;COUNTIFS($H:$H,"&gt;="&amp;$H332,$D:$D,$D332,$F:$F,$F332,$C:$C,"EAPG")-COUNTIFS($H332:$H$520,$H332,$D332:$D$520,$D332,$F332:$F$520,$F332,$C332:$C$520,"EAPG"),FALSE))</f>
        <v/>
      </c>
      <c r="Q332" s="207" t="str">
        <f t="shared" si="45"/>
        <v/>
      </c>
      <c r="R332" s="208" t="str">
        <f t="shared" si="52"/>
        <v/>
      </c>
      <c r="S332" s="172"/>
      <c r="T332" s="215" t="str">
        <f t="shared" si="46"/>
        <v/>
      </c>
      <c r="U332" s="216" t="str">
        <f>IF($F332="","",MAX(0.25,IF(AND("2"=$I332,1&lt;COUNTIF($I:$I,2)),0.5^(COUNTIFS($I:$I,"2",$D:$D,$D332,$H:$H,"&gt;="&amp;$H332)-COUNTIFS($I332:$I$520,"2",$D332:$D$520,$D332,$H332:$H$520,$H332)),1)))</f>
        <v/>
      </c>
      <c r="V332" s="216" t="str">
        <f>IF($F332="","",MAX(0.25,IF(AND("Yes"=$N332,1&lt;COUNTIFS($N:$N,"Yes",$D:$D,$D332,$F:$F,$F332,$C:$C,"EAPG")),0.5^(COUNTIFS($N:$N,"Yes",$H:$H,"&gt;="&amp;$H332,$D:$D,$D332,$F:$F,$F332,$C:$C,"EAPG")-COUNTIFS($N332:$N$520,"Yes",$H332:$H$520,$H332,$D332:$D$520,$D332,$F332:$F$520,$F332,$C332:$C$520,"EAPG")),1)))</f>
        <v/>
      </c>
      <c r="W332" s="210" t="str">
        <f t="shared" si="47"/>
        <v/>
      </c>
      <c r="X332" s="172"/>
      <c r="Y332" s="211" t="str">
        <f t="shared" si="48"/>
        <v/>
      </c>
      <c r="Z332" s="212" t="str">
        <f t="shared" si="53"/>
        <v/>
      </c>
      <c r="AA332" s="213" t="str">
        <f t="shared" si="49"/>
        <v/>
      </c>
    </row>
    <row r="333" spans="2:27" ht="15" x14ac:dyDescent="0.25">
      <c r="B333" s="200">
        <f t="shared" si="54"/>
        <v>313</v>
      </c>
      <c r="C333" s="148"/>
      <c r="D333" s="232"/>
      <c r="E333" s="202"/>
      <c r="F333" s="203"/>
      <c r="G333" s="202" t="str">
        <f t="array" ref="G333">IF($F333="","",INDEX('EAPG Table'!$C$7:$C$666,MATCH(_xlfn.NUMBERVALUE('Interactive EAPG Calculator'!$F333),_xlfn.NUMBERVALUE('EAPG Table'!$B$7:$B$666),0)))</f>
        <v/>
      </c>
      <c r="H333" s="204" t="str">
        <f t="array" ref="H333">IF($F333="","",IF("EAPG"&lt;&gt;C333,0,INDEX('EAPG Table'!$I$7:$I$666,MATCH(_xlfn.NUMBERVALUE($F333),_xlfn.NUMBERVALUE('EAPG Table'!$B$7:$B$666),0))))</f>
        <v/>
      </c>
      <c r="I333" s="172" t="str">
        <f>IF($F333="", "", INDEX('EAPG Table'!$D:$D, MATCH(1*$F333, 'EAPG Table'!$B:$B, 0)))</f>
        <v/>
      </c>
      <c r="J333" s="148"/>
      <c r="K333" s="205" t="str">
        <f>IF(""=$F333,"",TRIM(INDEX('EAPG Table'!$F:$F,MATCH(1*$F333,'EAPG Table'!$B:$B,0))))</f>
        <v/>
      </c>
      <c r="L333" s="200"/>
      <c r="M333" s="172" t="str">
        <f t="shared" si="50"/>
        <v/>
      </c>
      <c r="N333" s="172" t="str">
        <f t="shared" si="44"/>
        <v/>
      </c>
      <c r="O333" s="207" t="str">
        <f t="shared" si="51"/>
        <v/>
      </c>
      <c r="P333" s="207" t="str">
        <f>IF(""=$F333,"",IF("00450"=$F333,0&lt;COUNTIFS($H:$H,"&gt;="&amp;$H333,$D:$D,$D333,$F:$F,$F333,$C:$C,"EAPG")-COUNTIFS($H333:$H$520,$H333,$D333:$D$520,$D333,$F333:$F$520,$F333,$C333:$C$520,"EAPG"),FALSE))</f>
        <v/>
      </c>
      <c r="Q333" s="207" t="str">
        <f t="shared" si="45"/>
        <v/>
      </c>
      <c r="R333" s="208" t="str">
        <f t="shared" si="52"/>
        <v/>
      </c>
      <c r="S333" s="172"/>
      <c r="T333" s="215" t="str">
        <f t="shared" si="46"/>
        <v/>
      </c>
      <c r="U333" s="216" t="str">
        <f>IF($F333="","",MAX(0.25,IF(AND("2"=$I333,1&lt;COUNTIF($I:$I,2)),0.5^(COUNTIFS($I:$I,"2",$D:$D,$D333,$H:$H,"&gt;="&amp;$H333)-COUNTIFS($I333:$I$520,"2",$D333:$D$520,$D333,$H333:$H$520,$H333)),1)))</f>
        <v/>
      </c>
      <c r="V333" s="216" t="str">
        <f>IF($F333="","",MAX(0.25,IF(AND("Yes"=$N333,1&lt;COUNTIFS($N:$N,"Yes",$D:$D,$D333,$F:$F,$F333,$C:$C,"EAPG")),0.5^(COUNTIFS($N:$N,"Yes",$H:$H,"&gt;="&amp;$H333,$D:$D,$D333,$F:$F,$F333,$C:$C,"EAPG")-COUNTIFS($N333:$N$520,"Yes",$H333:$H$520,$H333,$D333:$D$520,$D333,$F333:$F$520,$F333,$C333:$C$520,"EAPG")),1)))</f>
        <v/>
      </c>
      <c r="W333" s="210" t="str">
        <f t="shared" si="47"/>
        <v/>
      </c>
      <c r="X333" s="172"/>
      <c r="Y333" s="211" t="str">
        <f t="shared" si="48"/>
        <v/>
      </c>
      <c r="Z333" s="212" t="str">
        <f t="shared" si="53"/>
        <v/>
      </c>
      <c r="AA333" s="213" t="str">
        <f t="shared" si="49"/>
        <v/>
      </c>
    </row>
    <row r="334" spans="2:27" ht="15" x14ac:dyDescent="0.25">
      <c r="B334" s="200">
        <f t="shared" si="54"/>
        <v>314</v>
      </c>
      <c r="C334" s="148"/>
      <c r="D334" s="232"/>
      <c r="E334" s="202"/>
      <c r="F334" s="203"/>
      <c r="G334" s="202" t="str">
        <f t="array" ref="G334">IF($F334="","",INDEX('EAPG Table'!$C$7:$C$666,MATCH(_xlfn.NUMBERVALUE('Interactive EAPG Calculator'!$F334),_xlfn.NUMBERVALUE('EAPG Table'!$B$7:$B$666),0)))</f>
        <v/>
      </c>
      <c r="H334" s="204" t="str">
        <f t="array" ref="H334">IF($F334="","",IF("EAPG"&lt;&gt;C334,0,INDEX('EAPG Table'!$I$7:$I$666,MATCH(_xlfn.NUMBERVALUE($F334),_xlfn.NUMBERVALUE('EAPG Table'!$B$7:$B$666),0))))</f>
        <v/>
      </c>
      <c r="I334" s="172" t="str">
        <f>IF($F334="", "", INDEX('EAPG Table'!$D:$D, MATCH(1*$F334, 'EAPG Table'!$B:$B, 0)))</f>
        <v/>
      </c>
      <c r="J334" s="148"/>
      <c r="K334" s="205" t="str">
        <f>IF(""=$F334,"",TRIM(INDEX('EAPG Table'!$F:$F,MATCH(1*$F334,'EAPG Table'!$B:$B,0))))</f>
        <v/>
      </c>
      <c r="L334" s="200"/>
      <c r="M334" s="172" t="str">
        <f t="shared" si="50"/>
        <v/>
      </c>
      <c r="N334" s="172" t="str">
        <f t="shared" si="44"/>
        <v/>
      </c>
      <c r="O334" s="207" t="str">
        <f t="shared" si="51"/>
        <v/>
      </c>
      <c r="P334" s="207" t="str">
        <f>IF(""=$F334,"",IF("00450"=$F334,0&lt;COUNTIFS($H:$H,"&gt;="&amp;$H334,$D:$D,$D334,$F:$F,$F334,$C:$C,"EAPG")-COUNTIFS($H334:$H$520,$H334,$D334:$D$520,$D334,$F334:$F$520,$F334,$C334:$C$520,"EAPG"),FALSE))</f>
        <v/>
      </c>
      <c r="Q334" s="207" t="str">
        <f t="shared" si="45"/>
        <v/>
      </c>
      <c r="R334" s="208" t="str">
        <f t="shared" si="52"/>
        <v/>
      </c>
      <c r="S334" s="172"/>
      <c r="T334" s="215" t="str">
        <f t="shared" si="46"/>
        <v/>
      </c>
      <c r="U334" s="216" t="str">
        <f>IF($F334="","",MAX(0.25,IF(AND("2"=$I334,1&lt;COUNTIF($I:$I,2)),0.5^(COUNTIFS($I:$I,"2",$D:$D,$D334,$H:$H,"&gt;="&amp;$H334)-COUNTIFS($I334:$I$520,"2",$D334:$D$520,$D334,$H334:$H$520,$H334)),1)))</f>
        <v/>
      </c>
      <c r="V334" s="216" t="str">
        <f>IF($F334="","",MAX(0.25,IF(AND("Yes"=$N334,1&lt;COUNTIFS($N:$N,"Yes",$D:$D,$D334,$F:$F,$F334,$C:$C,"EAPG")),0.5^(COUNTIFS($N:$N,"Yes",$H:$H,"&gt;="&amp;$H334,$D:$D,$D334,$F:$F,$F334,$C:$C,"EAPG")-COUNTIFS($N334:$N$520,"Yes",$H334:$H$520,$H334,$D334:$D$520,$D334,$F334:$F$520,$F334,$C334:$C$520,"EAPG")),1)))</f>
        <v/>
      </c>
      <c r="W334" s="210" t="str">
        <f t="shared" si="47"/>
        <v/>
      </c>
      <c r="X334" s="172"/>
      <c r="Y334" s="211" t="str">
        <f t="shared" si="48"/>
        <v/>
      </c>
      <c r="Z334" s="212" t="str">
        <f t="shared" si="53"/>
        <v/>
      </c>
      <c r="AA334" s="213" t="str">
        <f t="shared" si="49"/>
        <v/>
      </c>
    </row>
    <row r="335" spans="2:27" ht="15" x14ac:dyDescent="0.25">
      <c r="B335" s="217">
        <f t="shared" si="54"/>
        <v>315</v>
      </c>
      <c r="C335" s="149"/>
      <c r="D335" s="233"/>
      <c r="E335" s="219"/>
      <c r="F335" s="220"/>
      <c r="G335" s="219" t="str">
        <f t="array" ref="G335">IF($F335="","",INDEX('EAPG Table'!$C$7:$C$666,MATCH(_xlfn.NUMBERVALUE('Interactive EAPG Calculator'!$F335),_xlfn.NUMBERVALUE('EAPG Table'!$B$7:$B$666),0)))</f>
        <v/>
      </c>
      <c r="H335" s="221" t="str">
        <f t="array" ref="H335">IF($F335="","",IF("EAPG"&lt;&gt;C335,0,INDEX('EAPG Table'!$I$7:$I$666,MATCH(_xlfn.NUMBERVALUE($F335),_xlfn.NUMBERVALUE('EAPG Table'!$B$7:$B$666),0))))</f>
        <v/>
      </c>
      <c r="I335" s="222" t="str">
        <f>IF($F335="", "", INDEX('EAPG Table'!$D:$D, MATCH(1*$F335, 'EAPG Table'!$B:$B, 0)))</f>
        <v/>
      </c>
      <c r="J335" s="149"/>
      <c r="K335" s="223" t="str">
        <f>IF(""=$F335,"",TRIM(INDEX('EAPG Table'!$F:$F,MATCH(1*$F335,'EAPG Table'!$B:$B,0))))</f>
        <v/>
      </c>
      <c r="L335" s="200"/>
      <c r="M335" s="222" t="str">
        <f t="shared" si="50"/>
        <v/>
      </c>
      <c r="N335" s="222" t="str">
        <f t="shared" si="44"/>
        <v/>
      </c>
      <c r="O335" s="224" t="str">
        <f t="shared" si="51"/>
        <v/>
      </c>
      <c r="P335" s="224" t="str">
        <f>IF(""=$F335,"",IF("00450"=$F335,0&lt;COUNTIFS($H:$H,"&gt;="&amp;$H335,$D:$D,$D335,$F:$F,$F335,$C:$C,"EAPG")-COUNTIFS($H335:$H$520,$H335,$D335:$D$520,$D335,$F335:$F$520,$F335,$C335:$C$520,"EAPG"),FALSE))</f>
        <v/>
      </c>
      <c r="Q335" s="224" t="str">
        <f t="shared" si="45"/>
        <v/>
      </c>
      <c r="R335" s="225" t="str">
        <f t="shared" si="52"/>
        <v/>
      </c>
      <c r="S335" s="172"/>
      <c r="T335" s="226" t="str">
        <f t="shared" si="46"/>
        <v/>
      </c>
      <c r="U335" s="227" t="str">
        <f>IF($F335="","",MAX(0.25,IF(AND("2"=$I335,1&lt;COUNTIF($I:$I,2)),0.5^(COUNTIFS($I:$I,"2",$D:$D,$D335,$H:$H,"&gt;="&amp;$H335)-COUNTIFS($I335:$I$520,"2",$D335:$D$520,$D335,$H335:$H$520,$H335)),1)))</f>
        <v/>
      </c>
      <c r="V335" s="227" t="str">
        <f>IF($F335="","",MAX(0.25,IF(AND("Yes"=$N335,1&lt;COUNTIFS($N:$N,"Yes",$D:$D,$D335,$F:$F,$F335,$C:$C,"EAPG")),0.5^(COUNTIFS($N:$N,"Yes",$H:$H,"&gt;="&amp;$H335,$D:$D,$D335,$F:$F,$F335,$C:$C,"EAPG")-COUNTIFS($N335:$N$520,"Yes",$H335:$H$520,$H335,$D335:$D$520,$D335,$F335:$F$520,$F335,$C335:$C$520,"EAPG")),1)))</f>
        <v/>
      </c>
      <c r="W335" s="228" t="str">
        <f t="shared" si="47"/>
        <v/>
      </c>
      <c r="X335" s="172"/>
      <c r="Y335" s="229" t="str">
        <f t="shared" si="48"/>
        <v/>
      </c>
      <c r="Z335" s="230" t="str">
        <f t="shared" si="53"/>
        <v/>
      </c>
      <c r="AA335" s="231" t="str">
        <f t="shared" si="49"/>
        <v/>
      </c>
    </row>
    <row r="336" spans="2:27" ht="15" x14ac:dyDescent="0.25">
      <c r="B336" s="200">
        <f t="shared" si="54"/>
        <v>316</v>
      </c>
      <c r="C336" s="148"/>
      <c r="D336" s="232"/>
      <c r="E336" s="202"/>
      <c r="F336" s="203"/>
      <c r="G336" s="202" t="str">
        <f t="array" ref="G336">IF($F336="","",INDEX('EAPG Table'!$C$7:$C$666,MATCH(_xlfn.NUMBERVALUE('Interactive EAPG Calculator'!$F336),_xlfn.NUMBERVALUE('EAPG Table'!$B$7:$B$666),0)))</f>
        <v/>
      </c>
      <c r="H336" s="204" t="str">
        <f t="array" ref="H336">IF($F336="","",IF("EAPG"&lt;&gt;C336,0,INDEX('EAPG Table'!$I$7:$I$666,MATCH(_xlfn.NUMBERVALUE($F336),_xlfn.NUMBERVALUE('EAPG Table'!$B$7:$B$666),0))))</f>
        <v/>
      </c>
      <c r="I336" s="172" t="str">
        <f>IF($F336="", "", INDEX('EAPG Table'!$D:$D, MATCH(1*$F336, 'EAPG Table'!$B:$B, 0)))</f>
        <v/>
      </c>
      <c r="J336" s="148"/>
      <c r="K336" s="205" t="str">
        <f>IF(""=$F336,"",TRIM(INDEX('EAPG Table'!$F:$F,MATCH(1*$F336,'EAPG Table'!$B:$B,0))))</f>
        <v/>
      </c>
      <c r="L336" s="200"/>
      <c r="M336" s="172" t="str">
        <f t="shared" si="50"/>
        <v/>
      </c>
      <c r="N336" s="172" t="str">
        <f t="shared" si="44"/>
        <v/>
      </c>
      <c r="O336" s="207" t="str">
        <f t="shared" si="51"/>
        <v/>
      </c>
      <c r="P336" s="207" t="str">
        <f>IF(""=$F336,"",IF("00450"=$F336,0&lt;COUNTIFS($H:$H,"&gt;="&amp;$H336,$D:$D,$D336,$F:$F,$F336,$C:$C,"EAPG")-COUNTIFS($H336:$H$520,$H336,$D336:$D$520,$D336,$F336:$F$520,$F336,$C336:$C$520,"EAPG"),FALSE))</f>
        <v/>
      </c>
      <c r="Q336" s="207" t="str">
        <f t="shared" si="45"/>
        <v/>
      </c>
      <c r="R336" s="208" t="str">
        <f t="shared" si="52"/>
        <v/>
      </c>
      <c r="S336" s="172"/>
      <c r="T336" s="215" t="str">
        <f t="shared" si="46"/>
        <v/>
      </c>
      <c r="U336" s="216" t="str">
        <f>IF($F336="","",MAX(0.25,IF(AND("2"=$I336,1&lt;COUNTIF($I:$I,2)),0.5^(COUNTIFS($I:$I,"2",$D:$D,$D336,$H:$H,"&gt;="&amp;$H336)-COUNTIFS($I336:$I$520,"2",$D336:$D$520,$D336,$H336:$H$520,$H336)),1)))</f>
        <v/>
      </c>
      <c r="V336" s="216" t="str">
        <f>IF($F336="","",MAX(0.25,IF(AND("Yes"=$N336,1&lt;COUNTIFS($N:$N,"Yes",$D:$D,$D336,$F:$F,$F336,$C:$C,"EAPG")),0.5^(COUNTIFS($N:$N,"Yes",$H:$H,"&gt;="&amp;$H336,$D:$D,$D336,$F:$F,$F336,$C:$C,"EAPG")-COUNTIFS($N336:$N$520,"Yes",$H336:$H$520,$H336,$D336:$D$520,$D336,$F336:$F$520,$F336,$C336:$C$520,"EAPG")),1)))</f>
        <v/>
      </c>
      <c r="W336" s="210" t="str">
        <f t="shared" si="47"/>
        <v/>
      </c>
      <c r="X336" s="172"/>
      <c r="Y336" s="211" t="str">
        <f t="shared" si="48"/>
        <v/>
      </c>
      <c r="Z336" s="212" t="str">
        <f t="shared" si="53"/>
        <v/>
      </c>
      <c r="AA336" s="213" t="str">
        <f t="shared" si="49"/>
        <v/>
      </c>
    </row>
    <row r="337" spans="2:27" ht="15" x14ac:dyDescent="0.25">
      <c r="B337" s="200">
        <f t="shared" si="54"/>
        <v>317</v>
      </c>
      <c r="C337" s="148"/>
      <c r="D337" s="232"/>
      <c r="E337" s="202"/>
      <c r="F337" s="203"/>
      <c r="G337" s="202" t="str">
        <f t="array" ref="G337">IF($F337="","",INDEX('EAPG Table'!$C$7:$C$666,MATCH(_xlfn.NUMBERVALUE('Interactive EAPG Calculator'!$F337),_xlfn.NUMBERVALUE('EAPG Table'!$B$7:$B$666),0)))</f>
        <v/>
      </c>
      <c r="H337" s="204" t="str">
        <f t="array" ref="H337">IF($F337="","",IF("EAPG"&lt;&gt;C337,0,INDEX('EAPG Table'!$I$7:$I$666,MATCH(_xlfn.NUMBERVALUE($F337),_xlfn.NUMBERVALUE('EAPG Table'!$B$7:$B$666),0))))</f>
        <v/>
      </c>
      <c r="I337" s="172" t="str">
        <f>IF($F337="", "", INDEX('EAPG Table'!$D:$D, MATCH(1*$F337, 'EAPG Table'!$B:$B, 0)))</f>
        <v/>
      </c>
      <c r="J337" s="148"/>
      <c r="K337" s="205" t="str">
        <f>IF(""=$F337,"",TRIM(INDEX('EAPG Table'!$F:$F,MATCH(1*$F337,'EAPG Table'!$B:$B,0))))</f>
        <v/>
      </c>
      <c r="L337" s="200"/>
      <c r="M337" s="172" t="str">
        <f t="shared" si="50"/>
        <v/>
      </c>
      <c r="N337" s="172" t="str">
        <f t="shared" si="44"/>
        <v/>
      </c>
      <c r="O337" s="207" t="str">
        <f t="shared" si="51"/>
        <v/>
      </c>
      <c r="P337" s="207" t="str">
        <f>IF(""=$F337,"",IF("00450"=$F337,0&lt;COUNTIFS($H:$H,"&gt;="&amp;$H337,$D:$D,$D337,$F:$F,$F337,$C:$C,"EAPG")-COUNTIFS($H337:$H$520,$H337,$D337:$D$520,$D337,$F337:$F$520,$F337,$C337:$C$520,"EAPG"),FALSE))</f>
        <v/>
      </c>
      <c r="Q337" s="207" t="str">
        <f t="shared" si="45"/>
        <v/>
      </c>
      <c r="R337" s="208" t="str">
        <f t="shared" si="52"/>
        <v/>
      </c>
      <c r="S337" s="172"/>
      <c r="T337" s="215" t="str">
        <f t="shared" si="46"/>
        <v/>
      </c>
      <c r="U337" s="216" t="str">
        <f>IF($F337="","",MAX(0.25,IF(AND("2"=$I337,1&lt;COUNTIF($I:$I,2)),0.5^(COUNTIFS($I:$I,"2",$D:$D,$D337,$H:$H,"&gt;="&amp;$H337)-COUNTIFS($I337:$I$520,"2",$D337:$D$520,$D337,$H337:$H$520,$H337)),1)))</f>
        <v/>
      </c>
      <c r="V337" s="216" t="str">
        <f>IF($F337="","",MAX(0.25,IF(AND("Yes"=$N337,1&lt;COUNTIFS($N:$N,"Yes",$D:$D,$D337,$F:$F,$F337,$C:$C,"EAPG")),0.5^(COUNTIFS($N:$N,"Yes",$H:$H,"&gt;="&amp;$H337,$D:$D,$D337,$F:$F,$F337,$C:$C,"EAPG")-COUNTIFS($N337:$N$520,"Yes",$H337:$H$520,$H337,$D337:$D$520,$D337,$F337:$F$520,$F337,$C337:$C$520,"EAPG")),1)))</f>
        <v/>
      </c>
      <c r="W337" s="210" t="str">
        <f t="shared" si="47"/>
        <v/>
      </c>
      <c r="X337" s="172"/>
      <c r="Y337" s="211" t="str">
        <f t="shared" si="48"/>
        <v/>
      </c>
      <c r="Z337" s="212" t="str">
        <f t="shared" si="53"/>
        <v/>
      </c>
      <c r="AA337" s="213" t="str">
        <f t="shared" si="49"/>
        <v/>
      </c>
    </row>
    <row r="338" spans="2:27" ht="15" x14ac:dyDescent="0.25">
      <c r="B338" s="200">
        <f t="shared" si="54"/>
        <v>318</v>
      </c>
      <c r="C338" s="148"/>
      <c r="D338" s="232"/>
      <c r="E338" s="202"/>
      <c r="F338" s="203"/>
      <c r="G338" s="202" t="str">
        <f t="array" ref="G338">IF($F338="","",INDEX('EAPG Table'!$C$7:$C$666,MATCH(_xlfn.NUMBERVALUE('Interactive EAPG Calculator'!$F338),_xlfn.NUMBERVALUE('EAPG Table'!$B$7:$B$666),0)))</f>
        <v/>
      </c>
      <c r="H338" s="204" t="str">
        <f t="array" ref="H338">IF($F338="","",IF("EAPG"&lt;&gt;C338,0,INDEX('EAPG Table'!$I$7:$I$666,MATCH(_xlfn.NUMBERVALUE($F338),_xlfn.NUMBERVALUE('EAPG Table'!$B$7:$B$666),0))))</f>
        <v/>
      </c>
      <c r="I338" s="172" t="str">
        <f>IF($F338="", "", INDEX('EAPG Table'!$D:$D, MATCH(1*$F338, 'EAPG Table'!$B:$B, 0)))</f>
        <v/>
      </c>
      <c r="J338" s="148"/>
      <c r="K338" s="205" t="str">
        <f>IF(""=$F338,"",TRIM(INDEX('EAPG Table'!$F:$F,MATCH(1*$F338,'EAPG Table'!$B:$B,0))))</f>
        <v/>
      </c>
      <c r="L338" s="200"/>
      <c r="M338" s="172" t="str">
        <f t="shared" si="50"/>
        <v/>
      </c>
      <c r="N338" s="172" t="str">
        <f t="shared" si="44"/>
        <v/>
      </c>
      <c r="O338" s="207" t="str">
        <f t="shared" si="51"/>
        <v/>
      </c>
      <c r="P338" s="207" t="str">
        <f>IF(""=$F338,"",IF("00450"=$F338,0&lt;COUNTIFS($H:$H,"&gt;="&amp;$H338,$D:$D,$D338,$F:$F,$F338,$C:$C,"EAPG")-COUNTIFS($H338:$H$520,$H338,$D338:$D$520,$D338,$F338:$F$520,$F338,$C338:$C$520,"EAPG"),FALSE))</f>
        <v/>
      </c>
      <c r="Q338" s="207" t="str">
        <f t="shared" si="45"/>
        <v/>
      </c>
      <c r="R338" s="208" t="str">
        <f t="shared" si="52"/>
        <v/>
      </c>
      <c r="S338" s="172"/>
      <c r="T338" s="215" t="str">
        <f t="shared" si="46"/>
        <v/>
      </c>
      <c r="U338" s="216" t="str">
        <f>IF($F338="","",MAX(0.25,IF(AND("2"=$I338,1&lt;COUNTIF($I:$I,2)),0.5^(COUNTIFS($I:$I,"2",$D:$D,$D338,$H:$H,"&gt;="&amp;$H338)-COUNTIFS($I338:$I$520,"2",$D338:$D$520,$D338,$H338:$H$520,$H338)),1)))</f>
        <v/>
      </c>
      <c r="V338" s="216" t="str">
        <f>IF($F338="","",MAX(0.25,IF(AND("Yes"=$N338,1&lt;COUNTIFS($N:$N,"Yes",$D:$D,$D338,$F:$F,$F338,$C:$C,"EAPG")),0.5^(COUNTIFS($N:$N,"Yes",$H:$H,"&gt;="&amp;$H338,$D:$D,$D338,$F:$F,$F338,$C:$C,"EAPG")-COUNTIFS($N338:$N$520,"Yes",$H338:$H$520,$H338,$D338:$D$520,$D338,$F338:$F$520,$F338,$C338:$C$520,"EAPG")),1)))</f>
        <v/>
      </c>
      <c r="W338" s="210" t="str">
        <f t="shared" si="47"/>
        <v/>
      </c>
      <c r="X338" s="172"/>
      <c r="Y338" s="211" t="str">
        <f t="shared" si="48"/>
        <v/>
      </c>
      <c r="Z338" s="212" t="str">
        <f t="shared" si="53"/>
        <v/>
      </c>
      <c r="AA338" s="213" t="str">
        <f t="shared" si="49"/>
        <v/>
      </c>
    </row>
    <row r="339" spans="2:27" ht="15" x14ac:dyDescent="0.25">
      <c r="B339" s="200">
        <f t="shared" si="54"/>
        <v>319</v>
      </c>
      <c r="C339" s="148"/>
      <c r="D339" s="232"/>
      <c r="E339" s="202"/>
      <c r="F339" s="203"/>
      <c r="G339" s="202" t="str">
        <f t="array" ref="G339">IF($F339="","",INDEX('EAPG Table'!$C$7:$C$666,MATCH(_xlfn.NUMBERVALUE('Interactive EAPG Calculator'!$F339),_xlfn.NUMBERVALUE('EAPG Table'!$B$7:$B$666),0)))</f>
        <v/>
      </c>
      <c r="H339" s="204" t="str">
        <f t="array" ref="H339">IF($F339="","",IF("EAPG"&lt;&gt;C339,0,INDEX('EAPG Table'!$I$7:$I$666,MATCH(_xlfn.NUMBERVALUE($F339),_xlfn.NUMBERVALUE('EAPG Table'!$B$7:$B$666),0))))</f>
        <v/>
      </c>
      <c r="I339" s="172" t="str">
        <f>IF($F339="", "", INDEX('EAPG Table'!$D:$D, MATCH(1*$F339, 'EAPG Table'!$B:$B, 0)))</f>
        <v/>
      </c>
      <c r="J339" s="148"/>
      <c r="K339" s="205" t="str">
        <f>IF(""=$F339,"",TRIM(INDEX('EAPG Table'!$F:$F,MATCH(1*$F339,'EAPG Table'!$B:$B,0))))</f>
        <v/>
      </c>
      <c r="L339" s="200"/>
      <c r="M339" s="172" t="str">
        <f t="shared" si="50"/>
        <v/>
      </c>
      <c r="N339" s="172" t="str">
        <f t="shared" si="44"/>
        <v/>
      </c>
      <c r="O339" s="207" t="str">
        <f t="shared" si="51"/>
        <v/>
      </c>
      <c r="P339" s="207" t="str">
        <f>IF(""=$F339,"",IF("00450"=$F339,0&lt;COUNTIFS($H:$H,"&gt;="&amp;$H339,$D:$D,$D339,$F:$F,$F339,$C:$C,"EAPG")-COUNTIFS($H339:$H$520,$H339,$D339:$D$520,$D339,$F339:$F$520,$F339,$C339:$C$520,"EAPG"),FALSE))</f>
        <v/>
      </c>
      <c r="Q339" s="207" t="str">
        <f t="shared" si="45"/>
        <v/>
      </c>
      <c r="R339" s="208" t="str">
        <f t="shared" si="52"/>
        <v/>
      </c>
      <c r="S339" s="172"/>
      <c r="T339" s="215" t="str">
        <f t="shared" si="46"/>
        <v/>
      </c>
      <c r="U339" s="216" t="str">
        <f>IF($F339="","",MAX(0.25,IF(AND("2"=$I339,1&lt;COUNTIF($I:$I,2)),0.5^(COUNTIFS($I:$I,"2",$D:$D,$D339,$H:$H,"&gt;="&amp;$H339)-COUNTIFS($I339:$I$520,"2",$D339:$D$520,$D339,$H339:$H$520,$H339)),1)))</f>
        <v/>
      </c>
      <c r="V339" s="216" t="str">
        <f>IF($F339="","",MAX(0.25,IF(AND("Yes"=$N339,1&lt;COUNTIFS($N:$N,"Yes",$D:$D,$D339,$F:$F,$F339,$C:$C,"EAPG")),0.5^(COUNTIFS($N:$N,"Yes",$H:$H,"&gt;="&amp;$H339,$D:$D,$D339,$F:$F,$F339,$C:$C,"EAPG")-COUNTIFS($N339:$N$520,"Yes",$H339:$H$520,$H339,$D339:$D$520,$D339,$F339:$F$520,$F339,$C339:$C$520,"EAPG")),1)))</f>
        <v/>
      </c>
      <c r="W339" s="210" t="str">
        <f t="shared" si="47"/>
        <v/>
      </c>
      <c r="X339" s="172"/>
      <c r="Y339" s="211" t="str">
        <f t="shared" si="48"/>
        <v/>
      </c>
      <c r="Z339" s="212" t="str">
        <f t="shared" si="53"/>
        <v/>
      </c>
      <c r="AA339" s="213" t="str">
        <f t="shared" si="49"/>
        <v/>
      </c>
    </row>
    <row r="340" spans="2:27" ht="15" x14ac:dyDescent="0.25">
      <c r="B340" s="217">
        <f t="shared" si="54"/>
        <v>320</v>
      </c>
      <c r="C340" s="149"/>
      <c r="D340" s="233"/>
      <c r="E340" s="219"/>
      <c r="F340" s="220"/>
      <c r="G340" s="219" t="str">
        <f t="array" ref="G340">IF($F340="","",INDEX('EAPG Table'!$C$7:$C$666,MATCH(_xlfn.NUMBERVALUE('Interactive EAPG Calculator'!$F340),_xlfn.NUMBERVALUE('EAPG Table'!$B$7:$B$666),0)))</f>
        <v/>
      </c>
      <c r="H340" s="221" t="str">
        <f t="array" ref="H340">IF($F340="","",IF("EAPG"&lt;&gt;C340,0,INDEX('EAPG Table'!$I$7:$I$666,MATCH(_xlfn.NUMBERVALUE($F340),_xlfn.NUMBERVALUE('EAPG Table'!$B$7:$B$666),0))))</f>
        <v/>
      </c>
      <c r="I340" s="222" t="str">
        <f>IF($F340="", "", INDEX('EAPG Table'!$D:$D, MATCH(1*$F340, 'EAPG Table'!$B:$B, 0)))</f>
        <v/>
      </c>
      <c r="J340" s="149"/>
      <c r="K340" s="223" t="str">
        <f>IF(""=$F340,"",TRIM(INDEX('EAPG Table'!$F:$F,MATCH(1*$F340,'EAPG Table'!$B:$B,0))))</f>
        <v/>
      </c>
      <c r="L340" s="200"/>
      <c r="M340" s="222" t="str">
        <f t="shared" si="50"/>
        <v/>
      </c>
      <c r="N340" s="222" t="str">
        <f t="shared" si="44"/>
        <v/>
      </c>
      <c r="O340" s="224" t="str">
        <f t="shared" si="51"/>
        <v/>
      </c>
      <c r="P340" s="224" t="str">
        <f>IF(""=$F340,"",IF("00450"=$F340,0&lt;COUNTIFS($H:$H,"&gt;="&amp;$H340,$D:$D,$D340,$F:$F,$F340,$C:$C,"EAPG")-COUNTIFS($H340:$H$520,$H340,$D340:$D$520,$D340,$F340:$F$520,$F340,$C340:$C$520,"EAPG"),FALSE))</f>
        <v/>
      </c>
      <c r="Q340" s="224" t="str">
        <f t="shared" si="45"/>
        <v/>
      </c>
      <c r="R340" s="225" t="str">
        <f t="shared" si="52"/>
        <v/>
      </c>
      <c r="S340" s="172"/>
      <c r="T340" s="226" t="str">
        <f t="shared" si="46"/>
        <v/>
      </c>
      <c r="U340" s="227" t="str">
        <f>IF($F340="","",MAX(0.25,IF(AND("2"=$I340,1&lt;COUNTIF($I:$I,2)),0.5^(COUNTIFS($I:$I,"2",$D:$D,$D340,$H:$H,"&gt;="&amp;$H340)-COUNTIFS($I340:$I$520,"2",$D340:$D$520,$D340,$H340:$H$520,$H340)),1)))</f>
        <v/>
      </c>
      <c r="V340" s="227" t="str">
        <f>IF($F340="","",MAX(0.25,IF(AND("Yes"=$N340,1&lt;COUNTIFS($N:$N,"Yes",$D:$D,$D340,$F:$F,$F340,$C:$C,"EAPG")),0.5^(COUNTIFS($N:$N,"Yes",$H:$H,"&gt;="&amp;$H340,$D:$D,$D340,$F:$F,$F340,$C:$C,"EAPG")-COUNTIFS($N340:$N$520,"Yes",$H340:$H$520,$H340,$D340:$D$520,$D340,$F340:$F$520,$F340,$C340:$C$520,"EAPG")),1)))</f>
        <v/>
      </c>
      <c r="W340" s="228" t="str">
        <f t="shared" si="47"/>
        <v/>
      </c>
      <c r="X340" s="172"/>
      <c r="Y340" s="229" t="str">
        <f t="shared" si="48"/>
        <v/>
      </c>
      <c r="Z340" s="230" t="str">
        <f t="shared" si="53"/>
        <v/>
      </c>
      <c r="AA340" s="231" t="str">
        <f t="shared" si="49"/>
        <v/>
      </c>
    </row>
    <row r="341" spans="2:27" ht="15" x14ac:dyDescent="0.25">
      <c r="B341" s="200">
        <f t="shared" si="54"/>
        <v>321</v>
      </c>
      <c r="C341" s="148"/>
      <c r="D341" s="232"/>
      <c r="E341" s="202"/>
      <c r="F341" s="203"/>
      <c r="G341" s="202" t="str">
        <f t="array" ref="G341">IF($F341="","",INDEX('EAPG Table'!$C$7:$C$666,MATCH(_xlfn.NUMBERVALUE('Interactive EAPG Calculator'!$F341),_xlfn.NUMBERVALUE('EAPG Table'!$B$7:$B$666),0)))</f>
        <v/>
      </c>
      <c r="H341" s="204" t="str">
        <f t="array" ref="H341">IF($F341="","",IF("EAPG"&lt;&gt;C341,0,INDEX('EAPG Table'!$I$7:$I$666,MATCH(_xlfn.NUMBERVALUE($F341),_xlfn.NUMBERVALUE('EAPG Table'!$B$7:$B$666),0))))</f>
        <v/>
      </c>
      <c r="I341" s="172" t="str">
        <f>IF($F341="", "", INDEX('EAPG Table'!$D:$D, MATCH(1*$F341, 'EAPG Table'!$B:$B, 0)))</f>
        <v/>
      </c>
      <c r="J341" s="148"/>
      <c r="K341" s="205" t="str">
        <f>IF(""=$F341,"",TRIM(INDEX('EAPG Table'!$F:$F,MATCH(1*$F341,'EAPG Table'!$B:$B,0))))</f>
        <v/>
      </c>
      <c r="L341" s="200"/>
      <c r="M341" s="172" t="str">
        <f t="shared" si="50"/>
        <v/>
      </c>
      <c r="N341" s="172" t="str">
        <f t="shared" ref="N341:N404" si="55">IF(""=$F341,"",IF(AND("4"=$I341,"00450"&lt;&gt;$F341,1&lt;COUNTIFS($I$21:$I$520,"4",EAPGRange,$F341,$D$21:$D$520,$D341)),"Yes","No"))</f>
        <v/>
      </c>
      <c r="O341" s="207" t="str">
        <f t="shared" si="51"/>
        <v/>
      </c>
      <c r="P341" s="207" t="str">
        <f>IF(""=$F341,"",IF("00450"=$F341,0&lt;COUNTIFS($H:$H,"&gt;="&amp;$H341,$D:$D,$D341,$F:$F,$F341,$C:$C,"EAPG")-COUNTIFS($H341:$H$520,$H341,$D341:$D$520,$D341,$F341:$F$520,$F341,$C341:$C$520,"EAPG"),FALSE))</f>
        <v/>
      </c>
      <c r="Q341" s="207" t="str">
        <f t="shared" ref="Q341:Q404" si="56">IF(""=$F341,"",AND("Yes"=$K341,0&lt;COUNTIFS($H:$H,"&gt;"&amp;0,$I:$I,"2",$D:$D,$D341)+COUNTIFS($H:$H,"&gt;"&amp;0,$I:$I,"3",$D:$D,$D341)+COUNTIFS($H:$H,"&gt;"&amp;0,$I:$I,"21",$D:$D,$D341)+COUNTIFS($H:$H,"&gt;"&amp;0,$I:$I,"22",$D:$D,$D341)+COUNTIFS($H:$H,"&gt;"&amp;0,$I:$I,"23",$D:$D,$D341)+COUNTIFS($H:$H,"&gt;"&amp;0,$I:$I,"25",$D:$D,$D341)))</f>
        <v/>
      </c>
      <c r="R341" s="208" t="str">
        <f t="shared" si="52"/>
        <v/>
      </c>
      <c r="S341" s="172"/>
      <c r="T341" s="215" t="str">
        <f t="shared" ref="T341:T404" si="57">IF($F341="","",IF($J341="Yes",1.5,1))</f>
        <v/>
      </c>
      <c r="U341" s="216" t="str">
        <f>IF($F341="","",MAX(0.25,IF(AND("2"=$I341,1&lt;COUNTIF($I:$I,2)),0.5^(COUNTIFS($I:$I,"2",$D:$D,$D341,$H:$H,"&gt;="&amp;$H341)-COUNTIFS($I341:$I$520,"2",$D341:$D$520,$D341,$H341:$H$520,$H341)),1)))</f>
        <v/>
      </c>
      <c r="V341" s="216" t="str">
        <f>IF($F341="","",MAX(0.25,IF(AND("Yes"=$N341,1&lt;COUNTIFS($N:$N,"Yes",$D:$D,$D341,$F:$F,$F341,$C:$C,"EAPG")),0.5^(COUNTIFS($N:$N,"Yes",$H:$H,"&gt;="&amp;$H341,$D:$D,$D341,$F:$F,$F341,$C:$C,"EAPG")-COUNTIFS($N341:$N$520,"Yes",$H341:$H$520,$H341,$D341:$D$520,$D341,$F341:$F$520,$F341,$C341:$C$520,"EAPG")),1)))</f>
        <v/>
      </c>
      <c r="W341" s="210" t="str">
        <f t="shared" ref="W341:W404" si="58">IF($F341="","",IF(AND("Yes"=$R341,0&lt;SUMIFS($H:$H,$B:$B,"&lt;&gt;"&amp;$B341)),0,1))</f>
        <v/>
      </c>
      <c r="X341" s="172"/>
      <c r="Y341" s="211" t="str">
        <f t="shared" ref="Y341:Y404" si="59">IFERROR(IF($F341="","",ROUND($F$13*$H341,2)), "")</f>
        <v/>
      </c>
      <c r="Z341" s="212" t="str">
        <f t="shared" si="53"/>
        <v/>
      </c>
      <c r="AA341" s="213" t="str">
        <f t="shared" ref="AA341:AA404" si="60">IF(Y341="","",IF($F341="","",IF($C341="EAPG",$Y341*$Z341,0)))</f>
        <v/>
      </c>
    </row>
    <row r="342" spans="2:27" ht="15" x14ac:dyDescent="0.25">
      <c r="B342" s="200">
        <f t="shared" si="54"/>
        <v>322</v>
      </c>
      <c r="C342" s="148"/>
      <c r="D342" s="232"/>
      <c r="E342" s="202"/>
      <c r="F342" s="203"/>
      <c r="G342" s="202" t="str">
        <f t="array" ref="G342">IF($F342="","",INDEX('EAPG Table'!$C$7:$C$666,MATCH(_xlfn.NUMBERVALUE('Interactive EAPG Calculator'!$F342),_xlfn.NUMBERVALUE('EAPG Table'!$B$7:$B$666),0)))</f>
        <v/>
      </c>
      <c r="H342" s="204" t="str">
        <f t="array" ref="H342">IF($F342="","",IF("EAPG"&lt;&gt;C342,0,INDEX('EAPG Table'!$I$7:$I$666,MATCH(_xlfn.NUMBERVALUE($F342),_xlfn.NUMBERVALUE('EAPG Table'!$B$7:$B$666),0))))</f>
        <v/>
      </c>
      <c r="I342" s="172" t="str">
        <f>IF($F342="", "", INDEX('EAPG Table'!$D:$D, MATCH(1*$F342, 'EAPG Table'!$B:$B, 0)))</f>
        <v/>
      </c>
      <c r="J342" s="148"/>
      <c r="K342" s="205" t="str">
        <f>IF(""=$F342,"",TRIM(INDEX('EAPG Table'!$F:$F,MATCH(1*$F342,'EAPG Table'!$B:$B,0))))</f>
        <v/>
      </c>
      <c r="L342" s="200"/>
      <c r="M342" s="172" t="str">
        <f t="shared" ref="M342:M405" si="61">IF($F342="","",IF(U342&lt;1,"Yes","No"))</f>
        <v/>
      </c>
      <c r="N342" s="172" t="str">
        <f t="shared" si="55"/>
        <v/>
      </c>
      <c r="O342" s="207" t="str">
        <f t="shared" ref="O342:O405" si="62">IF("00450"=$F342,IF(0&lt;COUNTIFS($H:$H,"&gt;"&amp;0,$I:$I,"2"),TRUE,IF(AND(0&lt;COUNTIFS($H:$H,"&gt;"&amp;0,$I:$I,"3"),0=COUNTIFS($H:$H,"&gt;"&amp;0,$I:$I,"2")+COUNTIFS($H:$H,"&gt;"&amp;0,$I:$I,"2?")),FALSE,TRUE)),"")</f>
        <v/>
      </c>
      <c r="P342" s="207" t="str">
        <f>IF(""=$F342,"",IF("00450"=$F342,0&lt;COUNTIFS($H:$H,"&gt;="&amp;$H342,$D:$D,$D342,$F:$F,$F342,$C:$C,"EAPG")-COUNTIFS($H342:$H$520,$H342,$D342:$D$520,$D342,$F342:$F$520,$F342,$C342:$C$520,"EAPG"),FALSE))</f>
        <v/>
      </c>
      <c r="Q342" s="207" t="str">
        <f t="shared" si="56"/>
        <v/>
      </c>
      <c r="R342" s="208" t="str">
        <f t="shared" ref="R342:R405" si="63">IF(""=$F342,"",IF(OR(O342:Q342),"Yes","No"))</f>
        <v/>
      </c>
      <c r="S342" s="172"/>
      <c r="T342" s="215" t="str">
        <f t="shared" si="57"/>
        <v/>
      </c>
      <c r="U342" s="216" t="str">
        <f>IF($F342="","",MAX(0.25,IF(AND("2"=$I342,1&lt;COUNTIF($I:$I,2)),0.5^(COUNTIFS($I:$I,"2",$D:$D,$D342,$H:$H,"&gt;="&amp;$H342)-COUNTIFS($I342:$I$520,"2",$D342:$D$520,$D342,$H342:$H$520,$H342)),1)))</f>
        <v/>
      </c>
      <c r="V342" s="216" t="str">
        <f>IF($F342="","",MAX(0.25,IF(AND("Yes"=$N342,1&lt;COUNTIFS($N:$N,"Yes",$D:$D,$D342,$F:$F,$F342,$C:$C,"EAPG")),0.5^(COUNTIFS($N:$N,"Yes",$H:$H,"&gt;="&amp;$H342,$D:$D,$D342,$F:$F,$F342,$C:$C,"EAPG")-COUNTIFS($N342:$N$520,"Yes",$H342:$H$520,$H342,$D342:$D$520,$D342,$F342:$F$520,$F342,$C342:$C$520,"EAPG")),1)))</f>
        <v/>
      </c>
      <c r="W342" s="210" t="str">
        <f t="shared" si="58"/>
        <v/>
      </c>
      <c r="X342" s="172"/>
      <c r="Y342" s="211" t="str">
        <f t="shared" si="59"/>
        <v/>
      </c>
      <c r="Z342" s="212" t="str">
        <f t="shared" ref="Z342:Z405" si="64">IF(Y342="","",PRODUCT(T342:W342))</f>
        <v/>
      </c>
      <c r="AA342" s="213" t="str">
        <f t="shared" si="60"/>
        <v/>
      </c>
    </row>
    <row r="343" spans="2:27" ht="15" x14ac:dyDescent="0.25">
      <c r="B343" s="200">
        <f t="shared" ref="B343:B406" si="65">B342+1</f>
        <v>323</v>
      </c>
      <c r="C343" s="148"/>
      <c r="D343" s="232"/>
      <c r="E343" s="202"/>
      <c r="F343" s="203"/>
      <c r="G343" s="202" t="str">
        <f t="array" ref="G343">IF($F343="","",INDEX('EAPG Table'!$C$7:$C$666,MATCH(_xlfn.NUMBERVALUE('Interactive EAPG Calculator'!$F343),_xlfn.NUMBERVALUE('EAPG Table'!$B$7:$B$666),0)))</f>
        <v/>
      </c>
      <c r="H343" s="204" t="str">
        <f t="array" ref="H343">IF($F343="","",IF("EAPG"&lt;&gt;C343,0,INDEX('EAPG Table'!$I$7:$I$666,MATCH(_xlfn.NUMBERVALUE($F343),_xlfn.NUMBERVALUE('EAPG Table'!$B$7:$B$666),0))))</f>
        <v/>
      </c>
      <c r="I343" s="172" t="str">
        <f>IF($F343="", "", INDEX('EAPG Table'!$D:$D, MATCH(1*$F343, 'EAPG Table'!$B:$B, 0)))</f>
        <v/>
      </c>
      <c r="J343" s="148"/>
      <c r="K343" s="205" t="str">
        <f>IF(""=$F343,"",TRIM(INDEX('EAPG Table'!$F:$F,MATCH(1*$F343,'EAPG Table'!$B:$B,0))))</f>
        <v/>
      </c>
      <c r="L343" s="200"/>
      <c r="M343" s="172" t="str">
        <f t="shared" si="61"/>
        <v/>
      </c>
      <c r="N343" s="172" t="str">
        <f t="shared" si="55"/>
        <v/>
      </c>
      <c r="O343" s="207" t="str">
        <f t="shared" si="62"/>
        <v/>
      </c>
      <c r="P343" s="207" t="str">
        <f>IF(""=$F343,"",IF("00450"=$F343,0&lt;COUNTIFS($H:$H,"&gt;="&amp;$H343,$D:$D,$D343,$F:$F,$F343,$C:$C,"EAPG")-COUNTIFS($H343:$H$520,$H343,$D343:$D$520,$D343,$F343:$F$520,$F343,$C343:$C$520,"EAPG"),FALSE))</f>
        <v/>
      </c>
      <c r="Q343" s="207" t="str">
        <f t="shared" si="56"/>
        <v/>
      </c>
      <c r="R343" s="208" t="str">
        <f t="shared" si="63"/>
        <v/>
      </c>
      <c r="S343" s="172"/>
      <c r="T343" s="215" t="str">
        <f t="shared" si="57"/>
        <v/>
      </c>
      <c r="U343" s="216" t="str">
        <f>IF($F343="","",MAX(0.25,IF(AND("2"=$I343,1&lt;COUNTIF($I:$I,2)),0.5^(COUNTIFS($I:$I,"2",$D:$D,$D343,$H:$H,"&gt;="&amp;$H343)-COUNTIFS($I343:$I$520,"2",$D343:$D$520,$D343,$H343:$H$520,$H343)),1)))</f>
        <v/>
      </c>
      <c r="V343" s="216" t="str">
        <f>IF($F343="","",MAX(0.25,IF(AND("Yes"=$N343,1&lt;COUNTIFS($N:$N,"Yes",$D:$D,$D343,$F:$F,$F343,$C:$C,"EAPG")),0.5^(COUNTIFS($N:$N,"Yes",$H:$H,"&gt;="&amp;$H343,$D:$D,$D343,$F:$F,$F343,$C:$C,"EAPG")-COUNTIFS($N343:$N$520,"Yes",$H343:$H$520,$H343,$D343:$D$520,$D343,$F343:$F$520,$F343,$C343:$C$520,"EAPG")),1)))</f>
        <v/>
      </c>
      <c r="W343" s="210" t="str">
        <f t="shared" si="58"/>
        <v/>
      </c>
      <c r="X343" s="172"/>
      <c r="Y343" s="211" t="str">
        <f t="shared" si="59"/>
        <v/>
      </c>
      <c r="Z343" s="212" t="str">
        <f t="shared" si="64"/>
        <v/>
      </c>
      <c r="AA343" s="213" t="str">
        <f t="shared" si="60"/>
        <v/>
      </c>
    </row>
    <row r="344" spans="2:27" ht="15" x14ac:dyDescent="0.25">
      <c r="B344" s="200">
        <f t="shared" si="65"/>
        <v>324</v>
      </c>
      <c r="C344" s="148"/>
      <c r="D344" s="232"/>
      <c r="E344" s="202"/>
      <c r="F344" s="203"/>
      <c r="G344" s="202" t="str">
        <f t="array" ref="G344">IF($F344="","",INDEX('EAPG Table'!$C$7:$C$666,MATCH(_xlfn.NUMBERVALUE('Interactive EAPG Calculator'!$F344),_xlfn.NUMBERVALUE('EAPG Table'!$B$7:$B$666),0)))</f>
        <v/>
      </c>
      <c r="H344" s="204" t="str">
        <f t="array" ref="H344">IF($F344="","",IF("EAPG"&lt;&gt;C344,0,INDEX('EAPG Table'!$I$7:$I$666,MATCH(_xlfn.NUMBERVALUE($F344),_xlfn.NUMBERVALUE('EAPG Table'!$B$7:$B$666),0))))</f>
        <v/>
      </c>
      <c r="I344" s="172" t="str">
        <f>IF($F344="", "", INDEX('EAPG Table'!$D:$D, MATCH(1*$F344, 'EAPG Table'!$B:$B, 0)))</f>
        <v/>
      </c>
      <c r="J344" s="148"/>
      <c r="K344" s="205" t="str">
        <f>IF(""=$F344,"",TRIM(INDEX('EAPG Table'!$F:$F,MATCH(1*$F344,'EAPG Table'!$B:$B,0))))</f>
        <v/>
      </c>
      <c r="L344" s="200"/>
      <c r="M344" s="172" t="str">
        <f t="shared" si="61"/>
        <v/>
      </c>
      <c r="N344" s="172" t="str">
        <f t="shared" si="55"/>
        <v/>
      </c>
      <c r="O344" s="207" t="str">
        <f t="shared" si="62"/>
        <v/>
      </c>
      <c r="P344" s="207" t="str">
        <f>IF(""=$F344,"",IF("00450"=$F344,0&lt;COUNTIFS($H:$H,"&gt;="&amp;$H344,$D:$D,$D344,$F:$F,$F344,$C:$C,"EAPG")-COUNTIFS($H344:$H$520,$H344,$D344:$D$520,$D344,$F344:$F$520,$F344,$C344:$C$520,"EAPG"),FALSE))</f>
        <v/>
      </c>
      <c r="Q344" s="207" t="str">
        <f t="shared" si="56"/>
        <v/>
      </c>
      <c r="R344" s="208" t="str">
        <f t="shared" si="63"/>
        <v/>
      </c>
      <c r="S344" s="172"/>
      <c r="T344" s="215" t="str">
        <f t="shared" si="57"/>
        <v/>
      </c>
      <c r="U344" s="216" t="str">
        <f>IF($F344="","",MAX(0.25,IF(AND("2"=$I344,1&lt;COUNTIF($I:$I,2)),0.5^(COUNTIFS($I:$I,"2",$D:$D,$D344,$H:$H,"&gt;="&amp;$H344)-COUNTIFS($I344:$I$520,"2",$D344:$D$520,$D344,$H344:$H$520,$H344)),1)))</f>
        <v/>
      </c>
      <c r="V344" s="216" t="str">
        <f>IF($F344="","",MAX(0.25,IF(AND("Yes"=$N344,1&lt;COUNTIFS($N:$N,"Yes",$D:$D,$D344,$F:$F,$F344,$C:$C,"EAPG")),0.5^(COUNTIFS($N:$N,"Yes",$H:$H,"&gt;="&amp;$H344,$D:$D,$D344,$F:$F,$F344,$C:$C,"EAPG")-COUNTIFS($N344:$N$520,"Yes",$H344:$H$520,$H344,$D344:$D$520,$D344,$F344:$F$520,$F344,$C344:$C$520,"EAPG")),1)))</f>
        <v/>
      </c>
      <c r="W344" s="210" t="str">
        <f t="shared" si="58"/>
        <v/>
      </c>
      <c r="X344" s="172"/>
      <c r="Y344" s="211" t="str">
        <f t="shared" si="59"/>
        <v/>
      </c>
      <c r="Z344" s="212" t="str">
        <f t="shared" si="64"/>
        <v/>
      </c>
      <c r="AA344" s="213" t="str">
        <f t="shared" si="60"/>
        <v/>
      </c>
    </row>
    <row r="345" spans="2:27" ht="15" x14ac:dyDescent="0.25">
      <c r="B345" s="217">
        <f t="shared" si="65"/>
        <v>325</v>
      </c>
      <c r="C345" s="149"/>
      <c r="D345" s="233"/>
      <c r="E345" s="219"/>
      <c r="F345" s="220"/>
      <c r="G345" s="219" t="str">
        <f t="array" ref="G345">IF($F345="","",INDEX('EAPG Table'!$C$7:$C$666,MATCH(_xlfn.NUMBERVALUE('Interactive EAPG Calculator'!$F345),_xlfn.NUMBERVALUE('EAPG Table'!$B$7:$B$666),0)))</f>
        <v/>
      </c>
      <c r="H345" s="221" t="str">
        <f t="array" ref="H345">IF($F345="","",IF("EAPG"&lt;&gt;C345,0,INDEX('EAPG Table'!$I$7:$I$666,MATCH(_xlfn.NUMBERVALUE($F345),_xlfn.NUMBERVALUE('EAPG Table'!$B$7:$B$666),0))))</f>
        <v/>
      </c>
      <c r="I345" s="222" t="str">
        <f>IF($F345="", "", INDEX('EAPG Table'!$D:$D, MATCH(1*$F345, 'EAPG Table'!$B:$B, 0)))</f>
        <v/>
      </c>
      <c r="J345" s="149"/>
      <c r="K345" s="223" t="str">
        <f>IF(""=$F345,"",TRIM(INDEX('EAPG Table'!$F:$F,MATCH(1*$F345,'EAPG Table'!$B:$B,0))))</f>
        <v/>
      </c>
      <c r="L345" s="200"/>
      <c r="M345" s="222" t="str">
        <f t="shared" si="61"/>
        <v/>
      </c>
      <c r="N345" s="222" t="str">
        <f t="shared" si="55"/>
        <v/>
      </c>
      <c r="O345" s="224" t="str">
        <f t="shared" si="62"/>
        <v/>
      </c>
      <c r="P345" s="224" t="str">
        <f>IF(""=$F345,"",IF("00450"=$F345,0&lt;COUNTIFS($H:$H,"&gt;="&amp;$H345,$D:$D,$D345,$F:$F,$F345,$C:$C,"EAPG")-COUNTIFS($H345:$H$520,$H345,$D345:$D$520,$D345,$F345:$F$520,$F345,$C345:$C$520,"EAPG"),FALSE))</f>
        <v/>
      </c>
      <c r="Q345" s="224" t="str">
        <f t="shared" si="56"/>
        <v/>
      </c>
      <c r="R345" s="225" t="str">
        <f t="shared" si="63"/>
        <v/>
      </c>
      <c r="S345" s="172"/>
      <c r="T345" s="226" t="str">
        <f t="shared" si="57"/>
        <v/>
      </c>
      <c r="U345" s="227" t="str">
        <f>IF($F345="","",MAX(0.25,IF(AND("2"=$I345,1&lt;COUNTIF($I:$I,2)),0.5^(COUNTIFS($I:$I,"2",$D:$D,$D345,$H:$H,"&gt;="&amp;$H345)-COUNTIFS($I345:$I$520,"2",$D345:$D$520,$D345,$H345:$H$520,$H345)),1)))</f>
        <v/>
      </c>
      <c r="V345" s="227" t="str">
        <f>IF($F345="","",MAX(0.25,IF(AND("Yes"=$N345,1&lt;COUNTIFS($N:$N,"Yes",$D:$D,$D345,$F:$F,$F345,$C:$C,"EAPG")),0.5^(COUNTIFS($N:$N,"Yes",$H:$H,"&gt;="&amp;$H345,$D:$D,$D345,$F:$F,$F345,$C:$C,"EAPG")-COUNTIFS($N345:$N$520,"Yes",$H345:$H$520,$H345,$D345:$D$520,$D345,$F345:$F$520,$F345,$C345:$C$520,"EAPG")),1)))</f>
        <v/>
      </c>
      <c r="W345" s="228" t="str">
        <f t="shared" si="58"/>
        <v/>
      </c>
      <c r="X345" s="172"/>
      <c r="Y345" s="229" t="str">
        <f t="shared" si="59"/>
        <v/>
      </c>
      <c r="Z345" s="230" t="str">
        <f t="shared" si="64"/>
        <v/>
      </c>
      <c r="AA345" s="231" t="str">
        <f t="shared" si="60"/>
        <v/>
      </c>
    </row>
    <row r="346" spans="2:27" ht="15" x14ac:dyDescent="0.25">
      <c r="B346" s="200">
        <f t="shared" si="65"/>
        <v>326</v>
      </c>
      <c r="C346" s="148"/>
      <c r="D346" s="232"/>
      <c r="E346" s="202"/>
      <c r="F346" s="203"/>
      <c r="G346" s="202" t="str">
        <f t="array" ref="G346">IF($F346="","",INDEX('EAPG Table'!$C$7:$C$666,MATCH(_xlfn.NUMBERVALUE('Interactive EAPG Calculator'!$F346),_xlfn.NUMBERVALUE('EAPG Table'!$B$7:$B$666),0)))</f>
        <v/>
      </c>
      <c r="H346" s="204" t="str">
        <f t="array" ref="H346">IF($F346="","",IF("EAPG"&lt;&gt;C346,0,INDEX('EAPG Table'!$I$7:$I$666,MATCH(_xlfn.NUMBERVALUE($F346),_xlfn.NUMBERVALUE('EAPG Table'!$B$7:$B$666),0))))</f>
        <v/>
      </c>
      <c r="I346" s="172" t="str">
        <f>IF($F346="", "", INDEX('EAPG Table'!$D:$D, MATCH(1*$F346, 'EAPG Table'!$B:$B, 0)))</f>
        <v/>
      </c>
      <c r="J346" s="148"/>
      <c r="K346" s="205" t="str">
        <f>IF(""=$F346,"",TRIM(INDEX('EAPG Table'!$F:$F,MATCH(1*$F346,'EAPG Table'!$B:$B,0))))</f>
        <v/>
      </c>
      <c r="L346" s="200"/>
      <c r="M346" s="172" t="str">
        <f t="shared" si="61"/>
        <v/>
      </c>
      <c r="N346" s="172" t="str">
        <f t="shared" si="55"/>
        <v/>
      </c>
      <c r="O346" s="207" t="str">
        <f t="shared" si="62"/>
        <v/>
      </c>
      <c r="P346" s="207" t="str">
        <f>IF(""=$F346,"",IF("00450"=$F346,0&lt;COUNTIFS($H:$H,"&gt;="&amp;$H346,$D:$D,$D346,$F:$F,$F346,$C:$C,"EAPG")-COUNTIFS($H346:$H$520,$H346,$D346:$D$520,$D346,$F346:$F$520,$F346,$C346:$C$520,"EAPG"),FALSE))</f>
        <v/>
      </c>
      <c r="Q346" s="207" t="str">
        <f t="shared" si="56"/>
        <v/>
      </c>
      <c r="R346" s="208" t="str">
        <f t="shared" si="63"/>
        <v/>
      </c>
      <c r="S346" s="172"/>
      <c r="T346" s="215" t="str">
        <f t="shared" si="57"/>
        <v/>
      </c>
      <c r="U346" s="216" t="str">
        <f>IF($F346="","",MAX(0.25,IF(AND("2"=$I346,1&lt;COUNTIF($I:$I,2)),0.5^(COUNTIFS($I:$I,"2",$D:$D,$D346,$H:$H,"&gt;="&amp;$H346)-COUNTIFS($I346:$I$520,"2",$D346:$D$520,$D346,$H346:$H$520,$H346)),1)))</f>
        <v/>
      </c>
      <c r="V346" s="216" t="str">
        <f>IF($F346="","",MAX(0.25,IF(AND("Yes"=$N346,1&lt;COUNTIFS($N:$N,"Yes",$D:$D,$D346,$F:$F,$F346,$C:$C,"EAPG")),0.5^(COUNTIFS($N:$N,"Yes",$H:$H,"&gt;="&amp;$H346,$D:$D,$D346,$F:$F,$F346,$C:$C,"EAPG")-COUNTIFS($N346:$N$520,"Yes",$H346:$H$520,$H346,$D346:$D$520,$D346,$F346:$F$520,$F346,$C346:$C$520,"EAPG")),1)))</f>
        <v/>
      </c>
      <c r="W346" s="210" t="str">
        <f t="shared" si="58"/>
        <v/>
      </c>
      <c r="X346" s="172"/>
      <c r="Y346" s="211" t="str">
        <f t="shared" si="59"/>
        <v/>
      </c>
      <c r="Z346" s="212" t="str">
        <f t="shared" si="64"/>
        <v/>
      </c>
      <c r="AA346" s="213" t="str">
        <f t="shared" si="60"/>
        <v/>
      </c>
    </row>
    <row r="347" spans="2:27" ht="15" x14ac:dyDescent="0.25">
      <c r="B347" s="200">
        <f t="shared" si="65"/>
        <v>327</v>
      </c>
      <c r="C347" s="148"/>
      <c r="D347" s="232"/>
      <c r="E347" s="202"/>
      <c r="F347" s="203"/>
      <c r="G347" s="202" t="str">
        <f t="array" ref="G347">IF($F347="","",INDEX('EAPG Table'!$C$7:$C$666,MATCH(_xlfn.NUMBERVALUE('Interactive EAPG Calculator'!$F347),_xlfn.NUMBERVALUE('EAPG Table'!$B$7:$B$666),0)))</f>
        <v/>
      </c>
      <c r="H347" s="204" t="str">
        <f t="array" ref="H347">IF($F347="","",IF("EAPG"&lt;&gt;C347,0,INDEX('EAPG Table'!$I$7:$I$666,MATCH(_xlfn.NUMBERVALUE($F347),_xlfn.NUMBERVALUE('EAPG Table'!$B$7:$B$666),0))))</f>
        <v/>
      </c>
      <c r="I347" s="172" t="str">
        <f>IF($F347="", "", INDEX('EAPG Table'!$D:$D, MATCH(1*$F347, 'EAPG Table'!$B:$B, 0)))</f>
        <v/>
      </c>
      <c r="J347" s="148"/>
      <c r="K347" s="205" t="str">
        <f>IF(""=$F347,"",TRIM(INDEX('EAPG Table'!$F:$F,MATCH(1*$F347,'EAPG Table'!$B:$B,0))))</f>
        <v/>
      </c>
      <c r="L347" s="200"/>
      <c r="M347" s="172" t="str">
        <f t="shared" si="61"/>
        <v/>
      </c>
      <c r="N347" s="172" t="str">
        <f t="shared" si="55"/>
        <v/>
      </c>
      <c r="O347" s="207" t="str">
        <f t="shared" si="62"/>
        <v/>
      </c>
      <c r="P347" s="207" t="str">
        <f>IF(""=$F347,"",IF("00450"=$F347,0&lt;COUNTIFS($H:$H,"&gt;="&amp;$H347,$D:$D,$D347,$F:$F,$F347,$C:$C,"EAPG")-COUNTIFS($H347:$H$520,$H347,$D347:$D$520,$D347,$F347:$F$520,$F347,$C347:$C$520,"EAPG"),FALSE))</f>
        <v/>
      </c>
      <c r="Q347" s="207" t="str">
        <f t="shared" si="56"/>
        <v/>
      </c>
      <c r="R347" s="208" t="str">
        <f t="shared" si="63"/>
        <v/>
      </c>
      <c r="S347" s="172"/>
      <c r="T347" s="215" t="str">
        <f t="shared" si="57"/>
        <v/>
      </c>
      <c r="U347" s="216" t="str">
        <f>IF($F347="","",MAX(0.25,IF(AND("2"=$I347,1&lt;COUNTIF($I:$I,2)),0.5^(COUNTIFS($I:$I,"2",$D:$D,$D347,$H:$H,"&gt;="&amp;$H347)-COUNTIFS($I347:$I$520,"2",$D347:$D$520,$D347,$H347:$H$520,$H347)),1)))</f>
        <v/>
      </c>
      <c r="V347" s="216" t="str">
        <f>IF($F347="","",MAX(0.25,IF(AND("Yes"=$N347,1&lt;COUNTIFS($N:$N,"Yes",$D:$D,$D347,$F:$F,$F347,$C:$C,"EAPG")),0.5^(COUNTIFS($N:$N,"Yes",$H:$H,"&gt;="&amp;$H347,$D:$D,$D347,$F:$F,$F347,$C:$C,"EAPG")-COUNTIFS($N347:$N$520,"Yes",$H347:$H$520,$H347,$D347:$D$520,$D347,$F347:$F$520,$F347,$C347:$C$520,"EAPG")),1)))</f>
        <v/>
      </c>
      <c r="W347" s="210" t="str">
        <f t="shared" si="58"/>
        <v/>
      </c>
      <c r="X347" s="172"/>
      <c r="Y347" s="211" t="str">
        <f t="shared" si="59"/>
        <v/>
      </c>
      <c r="Z347" s="212" t="str">
        <f t="shared" si="64"/>
        <v/>
      </c>
      <c r="AA347" s="213" t="str">
        <f t="shared" si="60"/>
        <v/>
      </c>
    </row>
    <row r="348" spans="2:27" ht="15" x14ac:dyDescent="0.25">
      <c r="B348" s="200">
        <f t="shared" si="65"/>
        <v>328</v>
      </c>
      <c r="C348" s="148"/>
      <c r="D348" s="232"/>
      <c r="E348" s="202"/>
      <c r="F348" s="203"/>
      <c r="G348" s="202" t="str">
        <f t="array" ref="G348">IF($F348="","",INDEX('EAPG Table'!$C$7:$C$666,MATCH(_xlfn.NUMBERVALUE('Interactive EAPG Calculator'!$F348),_xlfn.NUMBERVALUE('EAPG Table'!$B$7:$B$666),0)))</f>
        <v/>
      </c>
      <c r="H348" s="204" t="str">
        <f t="array" ref="H348">IF($F348="","",IF("EAPG"&lt;&gt;C348,0,INDEX('EAPG Table'!$I$7:$I$666,MATCH(_xlfn.NUMBERVALUE($F348),_xlfn.NUMBERVALUE('EAPG Table'!$B$7:$B$666),0))))</f>
        <v/>
      </c>
      <c r="I348" s="172" t="str">
        <f>IF($F348="", "", INDEX('EAPG Table'!$D:$D, MATCH(1*$F348, 'EAPG Table'!$B:$B, 0)))</f>
        <v/>
      </c>
      <c r="J348" s="148"/>
      <c r="K348" s="205" t="str">
        <f>IF(""=$F348,"",TRIM(INDEX('EAPG Table'!$F:$F,MATCH(1*$F348,'EAPG Table'!$B:$B,0))))</f>
        <v/>
      </c>
      <c r="L348" s="200"/>
      <c r="M348" s="172" t="str">
        <f t="shared" si="61"/>
        <v/>
      </c>
      <c r="N348" s="172" t="str">
        <f t="shared" si="55"/>
        <v/>
      </c>
      <c r="O348" s="207" t="str">
        <f t="shared" si="62"/>
        <v/>
      </c>
      <c r="P348" s="207" t="str">
        <f>IF(""=$F348,"",IF("00450"=$F348,0&lt;COUNTIFS($H:$H,"&gt;="&amp;$H348,$D:$D,$D348,$F:$F,$F348,$C:$C,"EAPG")-COUNTIFS($H348:$H$520,$H348,$D348:$D$520,$D348,$F348:$F$520,$F348,$C348:$C$520,"EAPG"),FALSE))</f>
        <v/>
      </c>
      <c r="Q348" s="207" t="str">
        <f t="shared" si="56"/>
        <v/>
      </c>
      <c r="R348" s="208" t="str">
        <f t="shared" si="63"/>
        <v/>
      </c>
      <c r="S348" s="172"/>
      <c r="T348" s="215" t="str">
        <f t="shared" si="57"/>
        <v/>
      </c>
      <c r="U348" s="216" t="str">
        <f>IF($F348="","",MAX(0.25,IF(AND("2"=$I348,1&lt;COUNTIF($I:$I,2)),0.5^(COUNTIFS($I:$I,"2",$D:$D,$D348,$H:$H,"&gt;="&amp;$H348)-COUNTIFS($I348:$I$520,"2",$D348:$D$520,$D348,$H348:$H$520,$H348)),1)))</f>
        <v/>
      </c>
      <c r="V348" s="216" t="str">
        <f>IF($F348="","",MAX(0.25,IF(AND("Yes"=$N348,1&lt;COUNTIFS($N:$N,"Yes",$D:$D,$D348,$F:$F,$F348,$C:$C,"EAPG")),0.5^(COUNTIFS($N:$N,"Yes",$H:$H,"&gt;="&amp;$H348,$D:$D,$D348,$F:$F,$F348,$C:$C,"EAPG")-COUNTIFS($N348:$N$520,"Yes",$H348:$H$520,$H348,$D348:$D$520,$D348,$F348:$F$520,$F348,$C348:$C$520,"EAPG")),1)))</f>
        <v/>
      </c>
      <c r="W348" s="210" t="str">
        <f t="shared" si="58"/>
        <v/>
      </c>
      <c r="X348" s="172"/>
      <c r="Y348" s="211" t="str">
        <f t="shared" si="59"/>
        <v/>
      </c>
      <c r="Z348" s="212" t="str">
        <f t="shared" si="64"/>
        <v/>
      </c>
      <c r="AA348" s="213" t="str">
        <f t="shared" si="60"/>
        <v/>
      </c>
    </row>
    <row r="349" spans="2:27" ht="15" x14ac:dyDescent="0.25">
      <c r="B349" s="200">
        <f t="shared" si="65"/>
        <v>329</v>
      </c>
      <c r="C349" s="148"/>
      <c r="D349" s="232"/>
      <c r="E349" s="202"/>
      <c r="F349" s="203"/>
      <c r="G349" s="202" t="str">
        <f t="array" ref="G349">IF($F349="","",INDEX('EAPG Table'!$C$7:$C$666,MATCH(_xlfn.NUMBERVALUE('Interactive EAPG Calculator'!$F349),_xlfn.NUMBERVALUE('EAPG Table'!$B$7:$B$666),0)))</f>
        <v/>
      </c>
      <c r="H349" s="204" t="str">
        <f t="array" ref="H349">IF($F349="","",IF("EAPG"&lt;&gt;C349,0,INDEX('EAPG Table'!$I$7:$I$666,MATCH(_xlfn.NUMBERVALUE($F349),_xlfn.NUMBERVALUE('EAPG Table'!$B$7:$B$666),0))))</f>
        <v/>
      </c>
      <c r="I349" s="172" t="str">
        <f>IF($F349="", "", INDEX('EAPG Table'!$D:$D, MATCH(1*$F349, 'EAPG Table'!$B:$B, 0)))</f>
        <v/>
      </c>
      <c r="J349" s="148"/>
      <c r="K349" s="205" t="str">
        <f>IF(""=$F349,"",TRIM(INDEX('EAPG Table'!$F:$F,MATCH(1*$F349,'EAPG Table'!$B:$B,0))))</f>
        <v/>
      </c>
      <c r="L349" s="200"/>
      <c r="M349" s="172" t="str">
        <f t="shared" si="61"/>
        <v/>
      </c>
      <c r="N349" s="172" t="str">
        <f t="shared" si="55"/>
        <v/>
      </c>
      <c r="O349" s="207" t="str">
        <f t="shared" si="62"/>
        <v/>
      </c>
      <c r="P349" s="207" t="str">
        <f>IF(""=$F349,"",IF("00450"=$F349,0&lt;COUNTIFS($H:$H,"&gt;="&amp;$H349,$D:$D,$D349,$F:$F,$F349,$C:$C,"EAPG")-COUNTIFS($H349:$H$520,$H349,$D349:$D$520,$D349,$F349:$F$520,$F349,$C349:$C$520,"EAPG"),FALSE))</f>
        <v/>
      </c>
      <c r="Q349" s="207" t="str">
        <f t="shared" si="56"/>
        <v/>
      </c>
      <c r="R349" s="208" t="str">
        <f t="shared" si="63"/>
        <v/>
      </c>
      <c r="S349" s="172"/>
      <c r="T349" s="215" t="str">
        <f t="shared" si="57"/>
        <v/>
      </c>
      <c r="U349" s="216" t="str">
        <f>IF($F349="","",MAX(0.25,IF(AND("2"=$I349,1&lt;COUNTIF($I:$I,2)),0.5^(COUNTIFS($I:$I,"2",$D:$D,$D349,$H:$H,"&gt;="&amp;$H349)-COUNTIFS($I349:$I$520,"2",$D349:$D$520,$D349,$H349:$H$520,$H349)),1)))</f>
        <v/>
      </c>
      <c r="V349" s="216" t="str">
        <f>IF($F349="","",MAX(0.25,IF(AND("Yes"=$N349,1&lt;COUNTIFS($N:$N,"Yes",$D:$D,$D349,$F:$F,$F349,$C:$C,"EAPG")),0.5^(COUNTIFS($N:$N,"Yes",$H:$H,"&gt;="&amp;$H349,$D:$D,$D349,$F:$F,$F349,$C:$C,"EAPG")-COUNTIFS($N349:$N$520,"Yes",$H349:$H$520,$H349,$D349:$D$520,$D349,$F349:$F$520,$F349,$C349:$C$520,"EAPG")),1)))</f>
        <v/>
      </c>
      <c r="W349" s="210" t="str">
        <f t="shared" si="58"/>
        <v/>
      </c>
      <c r="X349" s="172"/>
      <c r="Y349" s="211" t="str">
        <f t="shared" si="59"/>
        <v/>
      </c>
      <c r="Z349" s="212" t="str">
        <f t="shared" si="64"/>
        <v/>
      </c>
      <c r="AA349" s="213" t="str">
        <f t="shared" si="60"/>
        <v/>
      </c>
    </row>
    <row r="350" spans="2:27" ht="15" x14ac:dyDescent="0.25">
      <c r="B350" s="217">
        <f t="shared" si="65"/>
        <v>330</v>
      </c>
      <c r="C350" s="149"/>
      <c r="D350" s="233"/>
      <c r="E350" s="219"/>
      <c r="F350" s="220"/>
      <c r="G350" s="219" t="str">
        <f t="array" ref="G350">IF($F350="","",INDEX('EAPG Table'!$C$7:$C$666,MATCH(_xlfn.NUMBERVALUE('Interactive EAPG Calculator'!$F350),_xlfn.NUMBERVALUE('EAPG Table'!$B$7:$B$666),0)))</f>
        <v/>
      </c>
      <c r="H350" s="221" t="str">
        <f t="array" ref="H350">IF($F350="","",IF("EAPG"&lt;&gt;C350,0,INDEX('EAPG Table'!$I$7:$I$666,MATCH(_xlfn.NUMBERVALUE($F350),_xlfn.NUMBERVALUE('EAPG Table'!$B$7:$B$666),0))))</f>
        <v/>
      </c>
      <c r="I350" s="222" t="str">
        <f>IF($F350="", "", INDEX('EAPG Table'!$D:$D, MATCH(1*$F350, 'EAPG Table'!$B:$B, 0)))</f>
        <v/>
      </c>
      <c r="J350" s="149"/>
      <c r="K350" s="223" t="str">
        <f>IF(""=$F350,"",TRIM(INDEX('EAPG Table'!$F:$F,MATCH(1*$F350,'EAPG Table'!$B:$B,0))))</f>
        <v/>
      </c>
      <c r="L350" s="200"/>
      <c r="M350" s="222" t="str">
        <f t="shared" si="61"/>
        <v/>
      </c>
      <c r="N350" s="222" t="str">
        <f t="shared" si="55"/>
        <v/>
      </c>
      <c r="O350" s="224" t="str">
        <f t="shared" si="62"/>
        <v/>
      </c>
      <c r="P350" s="224" t="str">
        <f>IF(""=$F350,"",IF("00450"=$F350,0&lt;COUNTIFS($H:$H,"&gt;="&amp;$H350,$D:$D,$D350,$F:$F,$F350,$C:$C,"EAPG")-COUNTIFS($H350:$H$520,$H350,$D350:$D$520,$D350,$F350:$F$520,$F350,$C350:$C$520,"EAPG"),FALSE))</f>
        <v/>
      </c>
      <c r="Q350" s="224" t="str">
        <f t="shared" si="56"/>
        <v/>
      </c>
      <c r="R350" s="225" t="str">
        <f t="shared" si="63"/>
        <v/>
      </c>
      <c r="S350" s="172"/>
      <c r="T350" s="226" t="str">
        <f t="shared" si="57"/>
        <v/>
      </c>
      <c r="U350" s="227" t="str">
        <f>IF($F350="","",MAX(0.25,IF(AND("2"=$I350,1&lt;COUNTIF($I:$I,2)),0.5^(COUNTIFS($I:$I,"2",$D:$D,$D350,$H:$H,"&gt;="&amp;$H350)-COUNTIFS($I350:$I$520,"2",$D350:$D$520,$D350,$H350:$H$520,$H350)),1)))</f>
        <v/>
      </c>
      <c r="V350" s="227" t="str">
        <f>IF($F350="","",MAX(0.25,IF(AND("Yes"=$N350,1&lt;COUNTIFS($N:$N,"Yes",$D:$D,$D350,$F:$F,$F350,$C:$C,"EAPG")),0.5^(COUNTIFS($N:$N,"Yes",$H:$H,"&gt;="&amp;$H350,$D:$D,$D350,$F:$F,$F350,$C:$C,"EAPG")-COUNTIFS($N350:$N$520,"Yes",$H350:$H$520,$H350,$D350:$D$520,$D350,$F350:$F$520,$F350,$C350:$C$520,"EAPG")),1)))</f>
        <v/>
      </c>
      <c r="W350" s="228" t="str">
        <f t="shared" si="58"/>
        <v/>
      </c>
      <c r="X350" s="172"/>
      <c r="Y350" s="229" t="str">
        <f t="shared" si="59"/>
        <v/>
      </c>
      <c r="Z350" s="230" t="str">
        <f t="shared" si="64"/>
        <v/>
      </c>
      <c r="AA350" s="231" t="str">
        <f t="shared" si="60"/>
        <v/>
      </c>
    </row>
    <row r="351" spans="2:27" ht="15" x14ac:dyDescent="0.25">
      <c r="B351" s="200">
        <f t="shared" si="65"/>
        <v>331</v>
      </c>
      <c r="C351" s="148"/>
      <c r="D351" s="232"/>
      <c r="E351" s="202"/>
      <c r="F351" s="203"/>
      <c r="G351" s="202" t="str">
        <f t="array" ref="G351">IF($F351="","",INDEX('EAPG Table'!$C$7:$C$666,MATCH(_xlfn.NUMBERVALUE('Interactive EAPG Calculator'!$F351),_xlfn.NUMBERVALUE('EAPG Table'!$B$7:$B$666),0)))</f>
        <v/>
      </c>
      <c r="H351" s="204" t="str">
        <f t="array" ref="H351">IF($F351="","",IF("EAPG"&lt;&gt;C351,0,INDEX('EAPG Table'!$I$7:$I$666,MATCH(_xlfn.NUMBERVALUE($F351),_xlfn.NUMBERVALUE('EAPG Table'!$B$7:$B$666),0))))</f>
        <v/>
      </c>
      <c r="I351" s="172" t="str">
        <f>IF($F351="", "", INDEX('EAPG Table'!$D:$D, MATCH(1*$F351, 'EAPG Table'!$B:$B, 0)))</f>
        <v/>
      </c>
      <c r="J351" s="148"/>
      <c r="K351" s="205" t="str">
        <f>IF(""=$F351,"",TRIM(INDEX('EAPG Table'!$F:$F,MATCH(1*$F351,'EAPG Table'!$B:$B,0))))</f>
        <v/>
      </c>
      <c r="L351" s="200"/>
      <c r="M351" s="172" t="str">
        <f t="shared" si="61"/>
        <v/>
      </c>
      <c r="N351" s="172" t="str">
        <f t="shared" si="55"/>
        <v/>
      </c>
      <c r="O351" s="207" t="str">
        <f t="shared" si="62"/>
        <v/>
      </c>
      <c r="P351" s="207" t="str">
        <f>IF(""=$F351,"",IF("00450"=$F351,0&lt;COUNTIFS($H:$H,"&gt;="&amp;$H351,$D:$D,$D351,$F:$F,$F351,$C:$C,"EAPG")-COUNTIFS($H351:$H$520,$H351,$D351:$D$520,$D351,$F351:$F$520,$F351,$C351:$C$520,"EAPG"),FALSE))</f>
        <v/>
      </c>
      <c r="Q351" s="207" t="str">
        <f t="shared" si="56"/>
        <v/>
      </c>
      <c r="R351" s="208" t="str">
        <f t="shared" si="63"/>
        <v/>
      </c>
      <c r="S351" s="172"/>
      <c r="T351" s="215" t="str">
        <f t="shared" si="57"/>
        <v/>
      </c>
      <c r="U351" s="216" t="str">
        <f>IF($F351="","",MAX(0.25,IF(AND("2"=$I351,1&lt;COUNTIF($I:$I,2)),0.5^(COUNTIFS($I:$I,"2",$D:$D,$D351,$H:$H,"&gt;="&amp;$H351)-COUNTIFS($I351:$I$520,"2",$D351:$D$520,$D351,$H351:$H$520,$H351)),1)))</f>
        <v/>
      </c>
      <c r="V351" s="216" t="str">
        <f>IF($F351="","",MAX(0.25,IF(AND("Yes"=$N351,1&lt;COUNTIFS($N:$N,"Yes",$D:$D,$D351,$F:$F,$F351,$C:$C,"EAPG")),0.5^(COUNTIFS($N:$N,"Yes",$H:$H,"&gt;="&amp;$H351,$D:$D,$D351,$F:$F,$F351,$C:$C,"EAPG")-COUNTIFS($N351:$N$520,"Yes",$H351:$H$520,$H351,$D351:$D$520,$D351,$F351:$F$520,$F351,$C351:$C$520,"EAPG")),1)))</f>
        <v/>
      </c>
      <c r="W351" s="210" t="str">
        <f t="shared" si="58"/>
        <v/>
      </c>
      <c r="X351" s="172"/>
      <c r="Y351" s="211" t="str">
        <f t="shared" si="59"/>
        <v/>
      </c>
      <c r="Z351" s="212" t="str">
        <f t="shared" si="64"/>
        <v/>
      </c>
      <c r="AA351" s="213" t="str">
        <f t="shared" si="60"/>
        <v/>
      </c>
    </row>
    <row r="352" spans="2:27" ht="15" x14ac:dyDescent="0.25">
      <c r="B352" s="200">
        <f t="shared" si="65"/>
        <v>332</v>
      </c>
      <c r="C352" s="148"/>
      <c r="D352" s="232"/>
      <c r="E352" s="202"/>
      <c r="F352" s="203"/>
      <c r="G352" s="202" t="str">
        <f t="array" ref="G352">IF($F352="","",INDEX('EAPG Table'!$C$7:$C$666,MATCH(_xlfn.NUMBERVALUE('Interactive EAPG Calculator'!$F352),_xlfn.NUMBERVALUE('EAPG Table'!$B$7:$B$666),0)))</f>
        <v/>
      </c>
      <c r="H352" s="204" t="str">
        <f t="array" ref="H352">IF($F352="","",IF("EAPG"&lt;&gt;C352,0,INDEX('EAPG Table'!$I$7:$I$666,MATCH(_xlfn.NUMBERVALUE($F352),_xlfn.NUMBERVALUE('EAPG Table'!$B$7:$B$666),0))))</f>
        <v/>
      </c>
      <c r="I352" s="172" t="str">
        <f>IF($F352="", "", INDEX('EAPG Table'!$D:$D, MATCH(1*$F352, 'EAPG Table'!$B:$B, 0)))</f>
        <v/>
      </c>
      <c r="J352" s="148"/>
      <c r="K352" s="205" t="str">
        <f>IF(""=$F352,"",TRIM(INDEX('EAPG Table'!$F:$F,MATCH(1*$F352,'EAPG Table'!$B:$B,0))))</f>
        <v/>
      </c>
      <c r="L352" s="200"/>
      <c r="M352" s="172" t="str">
        <f t="shared" si="61"/>
        <v/>
      </c>
      <c r="N352" s="172" t="str">
        <f t="shared" si="55"/>
        <v/>
      </c>
      <c r="O352" s="207" t="str">
        <f t="shared" si="62"/>
        <v/>
      </c>
      <c r="P352" s="207" t="str">
        <f>IF(""=$F352,"",IF("00450"=$F352,0&lt;COUNTIFS($H:$H,"&gt;="&amp;$H352,$D:$D,$D352,$F:$F,$F352,$C:$C,"EAPG")-COUNTIFS($H352:$H$520,$H352,$D352:$D$520,$D352,$F352:$F$520,$F352,$C352:$C$520,"EAPG"),FALSE))</f>
        <v/>
      </c>
      <c r="Q352" s="207" t="str">
        <f t="shared" si="56"/>
        <v/>
      </c>
      <c r="R352" s="208" t="str">
        <f t="shared" si="63"/>
        <v/>
      </c>
      <c r="S352" s="172"/>
      <c r="T352" s="215" t="str">
        <f t="shared" si="57"/>
        <v/>
      </c>
      <c r="U352" s="216" t="str">
        <f>IF($F352="","",MAX(0.25,IF(AND("2"=$I352,1&lt;COUNTIF($I:$I,2)),0.5^(COUNTIFS($I:$I,"2",$D:$D,$D352,$H:$H,"&gt;="&amp;$H352)-COUNTIFS($I352:$I$520,"2",$D352:$D$520,$D352,$H352:$H$520,$H352)),1)))</f>
        <v/>
      </c>
      <c r="V352" s="216" t="str">
        <f>IF($F352="","",MAX(0.25,IF(AND("Yes"=$N352,1&lt;COUNTIFS($N:$N,"Yes",$D:$D,$D352,$F:$F,$F352,$C:$C,"EAPG")),0.5^(COUNTIFS($N:$N,"Yes",$H:$H,"&gt;="&amp;$H352,$D:$D,$D352,$F:$F,$F352,$C:$C,"EAPG")-COUNTIFS($N352:$N$520,"Yes",$H352:$H$520,$H352,$D352:$D$520,$D352,$F352:$F$520,$F352,$C352:$C$520,"EAPG")),1)))</f>
        <v/>
      </c>
      <c r="W352" s="210" t="str">
        <f t="shared" si="58"/>
        <v/>
      </c>
      <c r="X352" s="172"/>
      <c r="Y352" s="211" t="str">
        <f t="shared" si="59"/>
        <v/>
      </c>
      <c r="Z352" s="212" t="str">
        <f t="shared" si="64"/>
        <v/>
      </c>
      <c r="AA352" s="213" t="str">
        <f t="shared" si="60"/>
        <v/>
      </c>
    </row>
    <row r="353" spans="2:27" ht="15" x14ac:dyDescent="0.25">
      <c r="B353" s="200">
        <f t="shared" si="65"/>
        <v>333</v>
      </c>
      <c r="C353" s="148"/>
      <c r="D353" s="232"/>
      <c r="E353" s="202"/>
      <c r="F353" s="203"/>
      <c r="G353" s="202" t="str">
        <f t="array" ref="G353">IF($F353="","",INDEX('EAPG Table'!$C$7:$C$666,MATCH(_xlfn.NUMBERVALUE('Interactive EAPG Calculator'!$F353),_xlfn.NUMBERVALUE('EAPG Table'!$B$7:$B$666),0)))</f>
        <v/>
      </c>
      <c r="H353" s="204" t="str">
        <f t="array" ref="H353">IF($F353="","",IF("EAPG"&lt;&gt;C353,0,INDEX('EAPG Table'!$I$7:$I$666,MATCH(_xlfn.NUMBERVALUE($F353),_xlfn.NUMBERVALUE('EAPG Table'!$B$7:$B$666),0))))</f>
        <v/>
      </c>
      <c r="I353" s="172" t="str">
        <f>IF($F353="", "", INDEX('EAPG Table'!$D:$D, MATCH(1*$F353, 'EAPG Table'!$B:$B, 0)))</f>
        <v/>
      </c>
      <c r="J353" s="148"/>
      <c r="K353" s="205" t="str">
        <f>IF(""=$F353,"",TRIM(INDEX('EAPG Table'!$F:$F,MATCH(1*$F353,'EAPG Table'!$B:$B,0))))</f>
        <v/>
      </c>
      <c r="L353" s="200"/>
      <c r="M353" s="172" t="str">
        <f t="shared" si="61"/>
        <v/>
      </c>
      <c r="N353" s="172" t="str">
        <f t="shared" si="55"/>
        <v/>
      </c>
      <c r="O353" s="207" t="str">
        <f t="shared" si="62"/>
        <v/>
      </c>
      <c r="P353" s="207" t="str">
        <f>IF(""=$F353,"",IF("00450"=$F353,0&lt;COUNTIFS($H:$H,"&gt;="&amp;$H353,$D:$D,$D353,$F:$F,$F353,$C:$C,"EAPG")-COUNTIFS($H353:$H$520,$H353,$D353:$D$520,$D353,$F353:$F$520,$F353,$C353:$C$520,"EAPG"),FALSE))</f>
        <v/>
      </c>
      <c r="Q353" s="207" t="str">
        <f t="shared" si="56"/>
        <v/>
      </c>
      <c r="R353" s="208" t="str">
        <f t="shared" si="63"/>
        <v/>
      </c>
      <c r="S353" s="172"/>
      <c r="T353" s="215" t="str">
        <f t="shared" si="57"/>
        <v/>
      </c>
      <c r="U353" s="216" t="str">
        <f>IF($F353="","",MAX(0.25,IF(AND("2"=$I353,1&lt;COUNTIF($I:$I,2)),0.5^(COUNTIFS($I:$I,"2",$D:$D,$D353,$H:$H,"&gt;="&amp;$H353)-COUNTIFS($I353:$I$520,"2",$D353:$D$520,$D353,$H353:$H$520,$H353)),1)))</f>
        <v/>
      </c>
      <c r="V353" s="216" t="str">
        <f>IF($F353="","",MAX(0.25,IF(AND("Yes"=$N353,1&lt;COUNTIFS($N:$N,"Yes",$D:$D,$D353,$F:$F,$F353,$C:$C,"EAPG")),0.5^(COUNTIFS($N:$N,"Yes",$H:$H,"&gt;="&amp;$H353,$D:$D,$D353,$F:$F,$F353,$C:$C,"EAPG")-COUNTIFS($N353:$N$520,"Yes",$H353:$H$520,$H353,$D353:$D$520,$D353,$F353:$F$520,$F353,$C353:$C$520,"EAPG")),1)))</f>
        <v/>
      </c>
      <c r="W353" s="210" t="str">
        <f t="shared" si="58"/>
        <v/>
      </c>
      <c r="X353" s="172"/>
      <c r="Y353" s="211" t="str">
        <f t="shared" si="59"/>
        <v/>
      </c>
      <c r="Z353" s="212" t="str">
        <f t="shared" si="64"/>
        <v/>
      </c>
      <c r="AA353" s="213" t="str">
        <f t="shared" si="60"/>
        <v/>
      </c>
    </row>
    <row r="354" spans="2:27" ht="15" x14ac:dyDescent="0.25">
      <c r="B354" s="200">
        <f t="shared" si="65"/>
        <v>334</v>
      </c>
      <c r="C354" s="148"/>
      <c r="D354" s="232"/>
      <c r="E354" s="202"/>
      <c r="F354" s="203"/>
      <c r="G354" s="202" t="str">
        <f t="array" ref="G354">IF($F354="","",INDEX('EAPG Table'!$C$7:$C$666,MATCH(_xlfn.NUMBERVALUE('Interactive EAPG Calculator'!$F354),_xlfn.NUMBERVALUE('EAPG Table'!$B$7:$B$666),0)))</f>
        <v/>
      </c>
      <c r="H354" s="204" t="str">
        <f t="array" ref="H354">IF($F354="","",IF("EAPG"&lt;&gt;C354,0,INDEX('EAPG Table'!$I$7:$I$666,MATCH(_xlfn.NUMBERVALUE($F354),_xlfn.NUMBERVALUE('EAPG Table'!$B$7:$B$666),0))))</f>
        <v/>
      </c>
      <c r="I354" s="172" t="str">
        <f>IF($F354="", "", INDEX('EAPG Table'!$D:$D, MATCH(1*$F354, 'EAPG Table'!$B:$B, 0)))</f>
        <v/>
      </c>
      <c r="J354" s="148"/>
      <c r="K354" s="205" t="str">
        <f>IF(""=$F354,"",TRIM(INDEX('EAPG Table'!$F:$F,MATCH(1*$F354,'EAPG Table'!$B:$B,0))))</f>
        <v/>
      </c>
      <c r="L354" s="200"/>
      <c r="M354" s="172" t="str">
        <f t="shared" si="61"/>
        <v/>
      </c>
      <c r="N354" s="172" t="str">
        <f t="shared" si="55"/>
        <v/>
      </c>
      <c r="O354" s="207" t="str">
        <f t="shared" si="62"/>
        <v/>
      </c>
      <c r="P354" s="207" t="str">
        <f>IF(""=$F354,"",IF("00450"=$F354,0&lt;COUNTIFS($H:$H,"&gt;="&amp;$H354,$D:$D,$D354,$F:$F,$F354,$C:$C,"EAPG")-COUNTIFS($H354:$H$520,$H354,$D354:$D$520,$D354,$F354:$F$520,$F354,$C354:$C$520,"EAPG"),FALSE))</f>
        <v/>
      </c>
      <c r="Q354" s="207" t="str">
        <f t="shared" si="56"/>
        <v/>
      </c>
      <c r="R354" s="208" t="str">
        <f t="shared" si="63"/>
        <v/>
      </c>
      <c r="S354" s="172"/>
      <c r="T354" s="215" t="str">
        <f t="shared" si="57"/>
        <v/>
      </c>
      <c r="U354" s="216" t="str">
        <f>IF($F354="","",MAX(0.25,IF(AND("2"=$I354,1&lt;COUNTIF($I:$I,2)),0.5^(COUNTIFS($I:$I,"2",$D:$D,$D354,$H:$H,"&gt;="&amp;$H354)-COUNTIFS($I354:$I$520,"2",$D354:$D$520,$D354,$H354:$H$520,$H354)),1)))</f>
        <v/>
      </c>
      <c r="V354" s="216" t="str">
        <f>IF($F354="","",MAX(0.25,IF(AND("Yes"=$N354,1&lt;COUNTIFS($N:$N,"Yes",$D:$D,$D354,$F:$F,$F354,$C:$C,"EAPG")),0.5^(COUNTIFS($N:$N,"Yes",$H:$H,"&gt;="&amp;$H354,$D:$D,$D354,$F:$F,$F354,$C:$C,"EAPG")-COUNTIFS($N354:$N$520,"Yes",$H354:$H$520,$H354,$D354:$D$520,$D354,$F354:$F$520,$F354,$C354:$C$520,"EAPG")),1)))</f>
        <v/>
      </c>
      <c r="W354" s="210" t="str">
        <f t="shared" si="58"/>
        <v/>
      </c>
      <c r="X354" s="172"/>
      <c r="Y354" s="211" t="str">
        <f t="shared" si="59"/>
        <v/>
      </c>
      <c r="Z354" s="212" t="str">
        <f t="shared" si="64"/>
        <v/>
      </c>
      <c r="AA354" s="213" t="str">
        <f t="shared" si="60"/>
        <v/>
      </c>
    </row>
    <row r="355" spans="2:27" ht="15" x14ac:dyDescent="0.25">
      <c r="B355" s="217">
        <f t="shared" si="65"/>
        <v>335</v>
      </c>
      <c r="C355" s="149"/>
      <c r="D355" s="233"/>
      <c r="E355" s="219"/>
      <c r="F355" s="220"/>
      <c r="G355" s="219" t="str">
        <f t="array" ref="G355">IF($F355="","",INDEX('EAPG Table'!$C$7:$C$666,MATCH(_xlfn.NUMBERVALUE('Interactive EAPG Calculator'!$F355),_xlfn.NUMBERVALUE('EAPG Table'!$B$7:$B$666),0)))</f>
        <v/>
      </c>
      <c r="H355" s="221" t="str">
        <f t="array" ref="H355">IF($F355="","",IF("EAPG"&lt;&gt;C355,0,INDEX('EAPG Table'!$I$7:$I$666,MATCH(_xlfn.NUMBERVALUE($F355),_xlfn.NUMBERVALUE('EAPG Table'!$B$7:$B$666),0))))</f>
        <v/>
      </c>
      <c r="I355" s="222" t="str">
        <f>IF($F355="", "", INDEX('EAPG Table'!$D:$D, MATCH(1*$F355, 'EAPG Table'!$B:$B, 0)))</f>
        <v/>
      </c>
      <c r="J355" s="149"/>
      <c r="K355" s="223" t="str">
        <f>IF(""=$F355,"",TRIM(INDEX('EAPG Table'!$F:$F,MATCH(1*$F355,'EAPG Table'!$B:$B,0))))</f>
        <v/>
      </c>
      <c r="L355" s="200"/>
      <c r="M355" s="222" t="str">
        <f t="shared" si="61"/>
        <v/>
      </c>
      <c r="N355" s="222" t="str">
        <f t="shared" si="55"/>
        <v/>
      </c>
      <c r="O355" s="224" t="str">
        <f t="shared" si="62"/>
        <v/>
      </c>
      <c r="P355" s="224" t="str">
        <f>IF(""=$F355,"",IF("00450"=$F355,0&lt;COUNTIFS($H:$H,"&gt;="&amp;$H355,$D:$D,$D355,$F:$F,$F355,$C:$C,"EAPG")-COUNTIFS($H355:$H$520,$H355,$D355:$D$520,$D355,$F355:$F$520,$F355,$C355:$C$520,"EAPG"),FALSE))</f>
        <v/>
      </c>
      <c r="Q355" s="224" t="str">
        <f t="shared" si="56"/>
        <v/>
      </c>
      <c r="R355" s="225" t="str">
        <f t="shared" si="63"/>
        <v/>
      </c>
      <c r="S355" s="172"/>
      <c r="T355" s="226" t="str">
        <f t="shared" si="57"/>
        <v/>
      </c>
      <c r="U355" s="227" t="str">
        <f>IF($F355="","",MAX(0.25,IF(AND("2"=$I355,1&lt;COUNTIF($I:$I,2)),0.5^(COUNTIFS($I:$I,"2",$D:$D,$D355,$H:$H,"&gt;="&amp;$H355)-COUNTIFS($I355:$I$520,"2",$D355:$D$520,$D355,$H355:$H$520,$H355)),1)))</f>
        <v/>
      </c>
      <c r="V355" s="227" t="str">
        <f>IF($F355="","",MAX(0.25,IF(AND("Yes"=$N355,1&lt;COUNTIFS($N:$N,"Yes",$D:$D,$D355,$F:$F,$F355,$C:$C,"EAPG")),0.5^(COUNTIFS($N:$N,"Yes",$H:$H,"&gt;="&amp;$H355,$D:$D,$D355,$F:$F,$F355,$C:$C,"EAPG")-COUNTIFS($N355:$N$520,"Yes",$H355:$H$520,$H355,$D355:$D$520,$D355,$F355:$F$520,$F355,$C355:$C$520,"EAPG")),1)))</f>
        <v/>
      </c>
      <c r="W355" s="228" t="str">
        <f t="shared" si="58"/>
        <v/>
      </c>
      <c r="X355" s="172"/>
      <c r="Y355" s="229" t="str">
        <f t="shared" si="59"/>
        <v/>
      </c>
      <c r="Z355" s="230" t="str">
        <f t="shared" si="64"/>
        <v/>
      </c>
      <c r="AA355" s="231" t="str">
        <f t="shared" si="60"/>
        <v/>
      </c>
    </row>
    <row r="356" spans="2:27" ht="15" x14ac:dyDescent="0.25">
      <c r="B356" s="200">
        <f t="shared" si="65"/>
        <v>336</v>
      </c>
      <c r="C356" s="148"/>
      <c r="D356" s="232"/>
      <c r="E356" s="202"/>
      <c r="F356" s="203"/>
      <c r="G356" s="202" t="str">
        <f t="array" ref="G356">IF($F356="","",INDEX('EAPG Table'!$C$7:$C$666,MATCH(_xlfn.NUMBERVALUE('Interactive EAPG Calculator'!$F356),_xlfn.NUMBERVALUE('EAPG Table'!$B$7:$B$666),0)))</f>
        <v/>
      </c>
      <c r="H356" s="204" t="str">
        <f t="array" ref="H356">IF($F356="","",IF("EAPG"&lt;&gt;C356,0,INDEX('EAPG Table'!$I$7:$I$666,MATCH(_xlfn.NUMBERVALUE($F356),_xlfn.NUMBERVALUE('EAPG Table'!$B$7:$B$666),0))))</f>
        <v/>
      </c>
      <c r="I356" s="172" t="str">
        <f>IF($F356="", "", INDEX('EAPG Table'!$D:$D, MATCH(1*$F356, 'EAPG Table'!$B:$B, 0)))</f>
        <v/>
      </c>
      <c r="J356" s="148"/>
      <c r="K356" s="205" t="str">
        <f>IF(""=$F356,"",TRIM(INDEX('EAPG Table'!$F:$F,MATCH(1*$F356,'EAPG Table'!$B:$B,0))))</f>
        <v/>
      </c>
      <c r="L356" s="200"/>
      <c r="M356" s="172" t="str">
        <f t="shared" si="61"/>
        <v/>
      </c>
      <c r="N356" s="172" t="str">
        <f t="shared" si="55"/>
        <v/>
      </c>
      <c r="O356" s="207" t="str">
        <f t="shared" si="62"/>
        <v/>
      </c>
      <c r="P356" s="207" t="str">
        <f>IF(""=$F356,"",IF("00450"=$F356,0&lt;COUNTIFS($H:$H,"&gt;="&amp;$H356,$D:$D,$D356,$F:$F,$F356,$C:$C,"EAPG")-COUNTIFS($H356:$H$520,$H356,$D356:$D$520,$D356,$F356:$F$520,$F356,$C356:$C$520,"EAPG"),FALSE))</f>
        <v/>
      </c>
      <c r="Q356" s="207" t="str">
        <f t="shared" si="56"/>
        <v/>
      </c>
      <c r="R356" s="208" t="str">
        <f t="shared" si="63"/>
        <v/>
      </c>
      <c r="S356" s="172"/>
      <c r="T356" s="215" t="str">
        <f t="shared" si="57"/>
        <v/>
      </c>
      <c r="U356" s="216" t="str">
        <f>IF($F356="","",MAX(0.25,IF(AND("2"=$I356,1&lt;COUNTIF($I:$I,2)),0.5^(COUNTIFS($I:$I,"2",$D:$D,$D356,$H:$H,"&gt;="&amp;$H356)-COUNTIFS($I356:$I$520,"2",$D356:$D$520,$D356,$H356:$H$520,$H356)),1)))</f>
        <v/>
      </c>
      <c r="V356" s="216" t="str">
        <f>IF($F356="","",MAX(0.25,IF(AND("Yes"=$N356,1&lt;COUNTIFS($N:$N,"Yes",$D:$D,$D356,$F:$F,$F356,$C:$C,"EAPG")),0.5^(COUNTIFS($N:$N,"Yes",$H:$H,"&gt;="&amp;$H356,$D:$D,$D356,$F:$F,$F356,$C:$C,"EAPG")-COUNTIFS($N356:$N$520,"Yes",$H356:$H$520,$H356,$D356:$D$520,$D356,$F356:$F$520,$F356,$C356:$C$520,"EAPG")),1)))</f>
        <v/>
      </c>
      <c r="W356" s="210" t="str">
        <f t="shared" si="58"/>
        <v/>
      </c>
      <c r="X356" s="172"/>
      <c r="Y356" s="211" t="str">
        <f t="shared" si="59"/>
        <v/>
      </c>
      <c r="Z356" s="212" t="str">
        <f t="shared" si="64"/>
        <v/>
      </c>
      <c r="AA356" s="213" t="str">
        <f t="shared" si="60"/>
        <v/>
      </c>
    </row>
    <row r="357" spans="2:27" ht="15" x14ac:dyDescent="0.25">
      <c r="B357" s="200">
        <f t="shared" si="65"/>
        <v>337</v>
      </c>
      <c r="C357" s="148"/>
      <c r="D357" s="232"/>
      <c r="E357" s="202"/>
      <c r="F357" s="203"/>
      <c r="G357" s="202" t="str">
        <f t="array" ref="G357">IF($F357="","",INDEX('EAPG Table'!$C$7:$C$666,MATCH(_xlfn.NUMBERVALUE('Interactive EAPG Calculator'!$F357),_xlfn.NUMBERVALUE('EAPG Table'!$B$7:$B$666),0)))</f>
        <v/>
      </c>
      <c r="H357" s="204" t="str">
        <f t="array" ref="H357">IF($F357="","",IF("EAPG"&lt;&gt;C357,0,INDEX('EAPG Table'!$I$7:$I$666,MATCH(_xlfn.NUMBERVALUE($F357),_xlfn.NUMBERVALUE('EAPG Table'!$B$7:$B$666),0))))</f>
        <v/>
      </c>
      <c r="I357" s="172" t="str">
        <f>IF($F357="", "", INDEX('EAPG Table'!$D:$D, MATCH(1*$F357, 'EAPG Table'!$B:$B, 0)))</f>
        <v/>
      </c>
      <c r="J357" s="148"/>
      <c r="K357" s="205" t="str">
        <f>IF(""=$F357,"",TRIM(INDEX('EAPG Table'!$F:$F,MATCH(1*$F357,'EAPG Table'!$B:$B,0))))</f>
        <v/>
      </c>
      <c r="L357" s="200"/>
      <c r="M357" s="172" t="str">
        <f t="shared" si="61"/>
        <v/>
      </c>
      <c r="N357" s="172" t="str">
        <f t="shared" si="55"/>
        <v/>
      </c>
      <c r="O357" s="207" t="str">
        <f t="shared" si="62"/>
        <v/>
      </c>
      <c r="P357" s="207" t="str">
        <f>IF(""=$F357,"",IF("00450"=$F357,0&lt;COUNTIFS($H:$H,"&gt;="&amp;$H357,$D:$D,$D357,$F:$F,$F357,$C:$C,"EAPG")-COUNTIFS($H357:$H$520,$H357,$D357:$D$520,$D357,$F357:$F$520,$F357,$C357:$C$520,"EAPG"),FALSE))</f>
        <v/>
      </c>
      <c r="Q357" s="207" t="str">
        <f t="shared" si="56"/>
        <v/>
      </c>
      <c r="R357" s="208" t="str">
        <f t="shared" si="63"/>
        <v/>
      </c>
      <c r="S357" s="172"/>
      <c r="T357" s="215" t="str">
        <f t="shared" si="57"/>
        <v/>
      </c>
      <c r="U357" s="216" t="str">
        <f>IF($F357="","",MAX(0.25,IF(AND("2"=$I357,1&lt;COUNTIF($I:$I,2)),0.5^(COUNTIFS($I:$I,"2",$D:$D,$D357,$H:$H,"&gt;="&amp;$H357)-COUNTIFS($I357:$I$520,"2",$D357:$D$520,$D357,$H357:$H$520,$H357)),1)))</f>
        <v/>
      </c>
      <c r="V357" s="216" t="str">
        <f>IF($F357="","",MAX(0.25,IF(AND("Yes"=$N357,1&lt;COUNTIFS($N:$N,"Yes",$D:$D,$D357,$F:$F,$F357,$C:$C,"EAPG")),0.5^(COUNTIFS($N:$N,"Yes",$H:$H,"&gt;="&amp;$H357,$D:$D,$D357,$F:$F,$F357,$C:$C,"EAPG")-COUNTIFS($N357:$N$520,"Yes",$H357:$H$520,$H357,$D357:$D$520,$D357,$F357:$F$520,$F357,$C357:$C$520,"EAPG")),1)))</f>
        <v/>
      </c>
      <c r="W357" s="210" t="str">
        <f t="shared" si="58"/>
        <v/>
      </c>
      <c r="X357" s="172"/>
      <c r="Y357" s="211" t="str">
        <f t="shared" si="59"/>
        <v/>
      </c>
      <c r="Z357" s="212" t="str">
        <f t="shared" si="64"/>
        <v/>
      </c>
      <c r="AA357" s="213" t="str">
        <f t="shared" si="60"/>
        <v/>
      </c>
    </row>
    <row r="358" spans="2:27" ht="15" x14ac:dyDescent="0.25">
      <c r="B358" s="200">
        <f t="shared" si="65"/>
        <v>338</v>
      </c>
      <c r="C358" s="148"/>
      <c r="D358" s="232"/>
      <c r="E358" s="202"/>
      <c r="F358" s="203"/>
      <c r="G358" s="202" t="str">
        <f t="array" ref="G358">IF($F358="","",INDEX('EAPG Table'!$C$7:$C$666,MATCH(_xlfn.NUMBERVALUE('Interactive EAPG Calculator'!$F358),_xlfn.NUMBERVALUE('EAPG Table'!$B$7:$B$666),0)))</f>
        <v/>
      </c>
      <c r="H358" s="204" t="str">
        <f t="array" ref="H358">IF($F358="","",IF("EAPG"&lt;&gt;C358,0,INDEX('EAPG Table'!$I$7:$I$666,MATCH(_xlfn.NUMBERVALUE($F358),_xlfn.NUMBERVALUE('EAPG Table'!$B$7:$B$666),0))))</f>
        <v/>
      </c>
      <c r="I358" s="172" t="str">
        <f>IF($F358="", "", INDEX('EAPG Table'!$D:$D, MATCH(1*$F358, 'EAPG Table'!$B:$B, 0)))</f>
        <v/>
      </c>
      <c r="J358" s="148"/>
      <c r="K358" s="205" t="str">
        <f>IF(""=$F358,"",TRIM(INDEX('EAPG Table'!$F:$F,MATCH(1*$F358,'EAPG Table'!$B:$B,0))))</f>
        <v/>
      </c>
      <c r="L358" s="200"/>
      <c r="M358" s="172" t="str">
        <f t="shared" si="61"/>
        <v/>
      </c>
      <c r="N358" s="172" t="str">
        <f t="shared" si="55"/>
        <v/>
      </c>
      <c r="O358" s="207" t="str">
        <f t="shared" si="62"/>
        <v/>
      </c>
      <c r="P358" s="207" t="str">
        <f>IF(""=$F358,"",IF("00450"=$F358,0&lt;COUNTIFS($H:$H,"&gt;="&amp;$H358,$D:$D,$D358,$F:$F,$F358,$C:$C,"EAPG")-COUNTIFS($H358:$H$520,$H358,$D358:$D$520,$D358,$F358:$F$520,$F358,$C358:$C$520,"EAPG"),FALSE))</f>
        <v/>
      </c>
      <c r="Q358" s="207" t="str">
        <f t="shared" si="56"/>
        <v/>
      </c>
      <c r="R358" s="208" t="str">
        <f t="shared" si="63"/>
        <v/>
      </c>
      <c r="S358" s="172"/>
      <c r="T358" s="215" t="str">
        <f t="shared" si="57"/>
        <v/>
      </c>
      <c r="U358" s="216" t="str">
        <f>IF($F358="","",MAX(0.25,IF(AND("2"=$I358,1&lt;COUNTIF($I:$I,2)),0.5^(COUNTIFS($I:$I,"2",$D:$D,$D358,$H:$H,"&gt;="&amp;$H358)-COUNTIFS($I358:$I$520,"2",$D358:$D$520,$D358,$H358:$H$520,$H358)),1)))</f>
        <v/>
      </c>
      <c r="V358" s="216" t="str">
        <f>IF($F358="","",MAX(0.25,IF(AND("Yes"=$N358,1&lt;COUNTIFS($N:$N,"Yes",$D:$D,$D358,$F:$F,$F358,$C:$C,"EAPG")),0.5^(COUNTIFS($N:$N,"Yes",$H:$H,"&gt;="&amp;$H358,$D:$D,$D358,$F:$F,$F358,$C:$C,"EAPG")-COUNTIFS($N358:$N$520,"Yes",$H358:$H$520,$H358,$D358:$D$520,$D358,$F358:$F$520,$F358,$C358:$C$520,"EAPG")),1)))</f>
        <v/>
      </c>
      <c r="W358" s="210" t="str">
        <f t="shared" si="58"/>
        <v/>
      </c>
      <c r="X358" s="172"/>
      <c r="Y358" s="211" t="str">
        <f t="shared" si="59"/>
        <v/>
      </c>
      <c r="Z358" s="212" t="str">
        <f t="shared" si="64"/>
        <v/>
      </c>
      <c r="AA358" s="213" t="str">
        <f t="shared" si="60"/>
        <v/>
      </c>
    </row>
    <row r="359" spans="2:27" ht="15" x14ac:dyDescent="0.25">
      <c r="B359" s="200">
        <f t="shared" si="65"/>
        <v>339</v>
      </c>
      <c r="C359" s="148"/>
      <c r="D359" s="232"/>
      <c r="E359" s="202"/>
      <c r="F359" s="203"/>
      <c r="G359" s="202" t="str">
        <f t="array" ref="G359">IF($F359="","",INDEX('EAPG Table'!$C$7:$C$666,MATCH(_xlfn.NUMBERVALUE('Interactive EAPG Calculator'!$F359),_xlfn.NUMBERVALUE('EAPG Table'!$B$7:$B$666),0)))</f>
        <v/>
      </c>
      <c r="H359" s="204" t="str">
        <f t="array" ref="H359">IF($F359="","",IF("EAPG"&lt;&gt;C359,0,INDEX('EAPG Table'!$I$7:$I$666,MATCH(_xlfn.NUMBERVALUE($F359),_xlfn.NUMBERVALUE('EAPG Table'!$B$7:$B$666),0))))</f>
        <v/>
      </c>
      <c r="I359" s="172" t="str">
        <f>IF($F359="", "", INDEX('EAPG Table'!$D:$D, MATCH(1*$F359, 'EAPG Table'!$B:$B, 0)))</f>
        <v/>
      </c>
      <c r="J359" s="148"/>
      <c r="K359" s="205" t="str">
        <f>IF(""=$F359,"",TRIM(INDEX('EAPG Table'!$F:$F,MATCH(1*$F359,'EAPG Table'!$B:$B,0))))</f>
        <v/>
      </c>
      <c r="L359" s="200"/>
      <c r="M359" s="172" t="str">
        <f t="shared" si="61"/>
        <v/>
      </c>
      <c r="N359" s="172" t="str">
        <f t="shared" si="55"/>
        <v/>
      </c>
      <c r="O359" s="207" t="str">
        <f t="shared" si="62"/>
        <v/>
      </c>
      <c r="P359" s="207" t="str">
        <f>IF(""=$F359,"",IF("00450"=$F359,0&lt;COUNTIFS($H:$H,"&gt;="&amp;$H359,$D:$D,$D359,$F:$F,$F359,$C:$C,"EAPG")-COUNTIFS($H359:$H$520,$H359,$D359:$D$520,$D359,$F359:$F$520,$F359,$C359:$C$520,"EAPG"),FALSE))</f>
        <v/>
      </c>
      <c r="Q359" s="207" t="str">
        <f t="shared" si="56"/>
        <v/>
      </c>
      <c r="R359" s="208" t="str">
        <f t="shared" si="63"/>
        <v/>
      </c>
      <c r="S359" s="172"/>
      <c r="T359" s="215" t="str">
        <f t="shared" si="57"/>
        <v/>
      </c>
      <c r="U359" s="216" t="str">
        <f>IF($F359="","",MAX(0.25,IF(AND("2"=$I359,1&lt;COUNTIF($I:$I,2)),0.5^(COUNTIFS($I:$I,"2",$D:$D,$D359,$H:$H,"&gt;="&amp;$H359)-COUNTIFS($I359:$I$520,"2",$D359:$D$520,$D359,$H359:$H$520,$H359)),1)))</f>
        <v/>
      </c>
      <c r="V359" s="216" t="str">
        <f>IF($F359="","",MAX(0.25,IF(AND("Yes"=$N359,1&lt;COUNTIFS($N:$N,"Yes",$D:$D,$D359,$F:$F,$F359,$C:$C,"EAPG")),0.5^(COUNTIFS($N:$N,"Yes",$H:$H,"&gt;="&amp;$H359,$D:$D,$D359,$F:$F,$F359,$C:$C,"EAPG")-COUNTIFS($N359:$N$520,"Yes",$H359:$H$520,$H359,$D359:$D$520,$D359,$F359:$F$520,$F359,$C359:$C$520,"EAPG")),1)))</f>
        <v/>
      </c>
      <c r="W359" s="210" t="str">
        <f t="shared" si="58"/>
        <v/>
      </c>
      <c r="X359" s="172"/>
      <c r="Y359" s="211" t="str">
        <f t="shared" si="59"/>
        <v/>
      </c>
      <c r="Z359" s="212" t="str">
        <f t="shared" si="64"/>
        <v/>
      </c>
      <c r="AA359" s="213" t="str">
        <f t="shared" si="60"/>
        <v/>
      </c>
    </row>
    <row r="360" spans="2:27" ht="15" x14ac:dyDescent="0.25">
      <c r="B360" s="217">
        <f t="shared" si="65"/>
        <v>340</v>
      </c>
      <c r="C360" s="149"/>
      <c r="D360" s="233"/>
      <c r="E360" s="219"/>
      <c r="F360" s="220"/>
      <c r="G360" s="219" t="str">
        <f t="array" ref="G360">IF($F360="","",INDEX('EAPG Table'!$C$7:$C$666,MATCH(_xlfn.NUMBERVALUE('Interactive EAPG Calculator'!$F360),_xlfn.NUMBERVALUE('EAPG Table'!$B$7:$B$666),0)))</f>
        <v/>
      </c>
      <c r="H360" s="221" t="str">
        <f t="array" ref="H360">IF($F360="","",IF("EAPG"&lt;&gt;C360,0,INDEX('EAPG Table'!$I$7:$I$666,MATCH(_xlfn.NUMBERVALUE($F360),_xlfn.NUMBERVALUE('EAPG Table'!$B$7:$B$666),0))))</f>
        <v/>
      </c>
      <c r="I360" s="222" t="str">
        <f>IF($F360="", "", INDEX('EAPG Table'!$D:$D, MATCH(1*$F360, 'EAPG Table'!$B:$B, 0)))</f>
        <v/>
      </c>
      <c r="J360" s="149"/>
      <c r="K360" s="223" t="str">
        <f>IF(""=$F360,"",TRIM(INDEX('EAPG Table'!$F:$F,MATCH(1*$F360,'EAPG Table'!$B:$B,0))))</f>
        <v/>
      </c>
      <c r="L360" s="200"/>
      <c r="M360" s="222" t="str">
        <f t="shared" si="61"/>
        <v/>
      </c>
      <c r="N360" s="222" t="str">
        <f t="shared" si="55"/>
        <v/>
      </c>
      <c r="O360" s="224" t="str">
        <f t="shared" si="62"/>
        <v/>
      </c>
      <c r="P360" s="224" t="str">
        <f>IF(""=$F360,"",IF("00450"=$F360,0&lt;COUNTIFS($H:$H,"&gt;="&amp;$H360,$D:$D,$D360,$F:$F,$F360,$C:$C,"EAPG")-COUNTIFS($H360:$H$520,$H360,$D360:$D$520,$D360,$F360:$F$520,$F360,$C360:$C$520,"EAPG"),FALSE))</f>
        <v/>
      </c>
      <c r="Q360" s="224" t="str">
        <f t="shared" si="56"/>
        <v/>
      </c>
      <c r="R360" s="225" t="str">
        <f t="shared" si="63"/>
        <v/>
      </c>
      <c r="S360" s="172"/>
      <c r="T360" s="226" t="str">
        <f t="shared" si="57"/>
        <v/>
      </c>
      <c r="U360" s="227" t="str">
        <f>IF($F360="","",MAX(0.25,IF(AND("2"=$I360,1&lt;COUNTIF($I:$I,2)),0.5^(COUNTIFS($I:$I,"2",$D:$D,$D360,$H:$H,"&gt;="&amp;$H360)-COUNTIFS($I360:$I$520,"2",$D360:$D$520,$D360,$H360:$H$520,$H360)),1)))</f>
        <v/>
      </c>
      <c r="V360" s="227" t="str">
        <f>IF($F360="","",MAX(0.25,IF(AND("Yes"=$N360,1&lt;COUNTIFS($N:$N,"Yes",$D:$D,$D360,$F:$F,$F360,$C:$C,"EAPG")),0.5^(COUNTIFS($N:$N,"Yes",$H:$H,"&gt;="&amp;$H360,$D:$D,$D360,$F:$F,$F360,$C:$C,"EAPG")-COUNTIFS($N360:$N$520,"Yes",$H360:$H$520,$H360,$D360:$D$520,$D360,$F360:$F$520,$F360,$C360:$C$520,"EAPG")),1)))</f>
        <v/>
      </c>
      <c r="W360" s="228" t="str">
        <f t="shared" si="58"/>
        <v/>
      </c>
      <c r="X360" s="172"/>
      <c r="Y360" s="229" t="str">
        <f t="shared" si="59"/>
        <v/>
      </c>
      <c r="Z360" s="230" t="str">
        <f t="shared" si="64"/>
        <v/>
      </c>
      <c r="AA360" s="231" t="str">
        <f t="shared" si="60"/>
        <v/>
      </c>
    </row>
    <row r="361" spans="2:27" ht="15" x14ac:dyDescent="0.25">
      <c r="B361" s="200">
        <f t="shared" si="65"/>
        <v>341</v>
      </c>
      <c r="C361" s="148"/>
      <c r="D361" s="232"/>
      <c r="E361" s="202"/>
      <c r="F361" s="203"/>
      <c r="G361" s="202" t="str">
        <f t="array" ref="G361">IF($F361="","",INDEX('EAPG Table'!$C$7:$C$666,MATCH(_xlfn.NUMBERVALUE('Interactive EAPG Calculator'!$F361),_xlfn.NUMBERVALUE('EAPG Table'!$B$7:$B$666),0)))</f>
        <v/>
      </c>
      <c r="H361" s="204" t="str">
        <f t="array" ref="H361">IF($F361="","",IF("EAPG"&lt;&gt;C361,0,INDEX('EAPG Table'!$I$7:$I$666,MATCH(_xlfn.NUMBERVALUE($F361),_xlfn.NUMBERVALUE('EAPG Table'!$B$7:$B$666),0))))</f>
        <v/>
      </c>
      <c r="I361" s="172" t="str">
        <f>IF($F361="", "", INDEX('EAPG Table'!$D:$D, MATCH(1*$F361, 'EAPG Table'!$B:$B, 0)))</f>
        <v/>
      </c>
      <c r="J361" s="148"/>
      <c r="K361" s="205" t="str">
        <f>IF(""=$F361,"",TRIM(INDEX('EAPG Table'!$F:$F,MATCH(1*$F361,'EAPG Table'!$B:$B,0))))</f>
        <v/>
      </c>
      <c r="L361" s="200"/>
      <c r="M361" s="172" t="str">
        <f t="shared" si="61"/>
        <v/>
      </c>
      <c r="N361" s="172" t="str">
        <f t="shared" si="55"/>
        <v/>
      </c>
      <c r="O361" s="207" t="str">
        <f t="shared" si="62"/>
        <v/>
      </c>
      <c r="P361" s="207" t="str">
        <f>IF(""=$F361,"",IF("00450"=$F361,0&lt;COUNTIFS($H:$H,"&gt;="&amp;$H361,$D:$D,$D361,$F:$F,$F361,$C:$C,"EAPG")-COUNTIFS($H361:$H$520,$H361,$D361:$D$520,$D361,$F361:$F$520,$F361,$C361:$C$520,"EAPG"),FALSE))</f>
        <v/>
      </c>
      <c r="Q361" s="207" t="str">
        <f t="shared" si="56"/>
        <v/>
      </c>
      <c r="R361" s="208" t="str">
        <f t="shared" si="63"/>
        <v/>
      </c>
      <c r="S361" s="172"/>
      <c r="T361" s="215" t="str">
        <f t="shared" si="57"/>
        <v/>
      </c>
      <c r="U361" s="216" t="str">
        <f>IF($F361="","",MAX(0.25,IF(AND("2"=$I361,1&lt;COUNTIF($I:$I,2)),0.5^(COUNTIFS($I:$I,"2",$D:$D,$D361,$H:$H,"&gt;="&amp;$H361)-COUNTIFS($I361:$I$520,"2",$D361:$D$520,$D361,$H361:$H$520,$H361)),1)))</f>
        <v/>
      </c>
      <c r="V361" s="216" t="str">
        <f>IF($F361="","",MAX(0.25,IF(AND("Yes"=$N361,1&lt;COUNTIFS($N:$N,"Yes",$D:$D,$D361,$F:$F,$F361,$C:$C,"EAPG")),0.5^(COUNTIFS($N:$N,"Yes",$H:$H,"&gt;="&amp;$H361,$D:$D,$D361,$F:$F,$F361,$C:$C,"EAPG")-COUNTIFS($N361:$N$520,"Yes",$H361:$H$520,$H361,$D361:$D$520,$D361,$F361:$F$520,$F361,$C361:$C$520,"EAPG")),1)))</f>
        <v/>
      </c>
      <c r="W361" s="210" t="str">
        <f t="shared" si="58"/>
        <v/>
      </c>
      <c r="X361" s="172"/>
      <c r="Y361" s="211" t="str">
        <f t="shared" si="59"/>
        <v/>
      </c>
      <c r="Z361" s="212" t="str">
        <f t="shared" si="64"/>
        <v/>
      </c>
      <c r="AA361" s="213" t="str">
        <f t="shared" si="60"/>
        <v/>
      </c>
    </row>
    <row r="362" spans="2:27" ht="15" x14ac:dyDescent="0.25">
      <c r="B362" s="200">
        <f t="shared" si="65"/>
        <v>342</v>
      </c>
      <c r="C362" s="148"/>
      <c r="D362" s="232"/>
      <c r="E362" s="202"/>
      <c r="F362" s="203"/>
      <c r="G362" s="202" t="str">
        <f t="array" ref="G362">IF($F362="","",INDEX('EAPG Table'!$C$7:$C$666,MATCH(_xlfn.NUMBERVALUE('Interactive EAPG Calculator'!$F362),_xlfn.NUMBERVALUE('EAPG Table'!$B$7:$B$666),0)))</f>
        <v/>
      </c>
      <c r="H362" s="204" t="str">
        <f t="array" ref="H362">IF($F362="","",IF("EAPG"&lt;&gt;C362,0,INDEX('EAPG Table'!$I$7:$I$666,MATCH(_xlfn.NUMBERVALUE($F362),_xlfn.NUMBERVALUE('EAPG Table'!$B$7:$B$666),0))))</f>
        <v/>
      </c>
      <c r="I362" s="172" t="str">
        <f>IF($F362="", "", INDEX('EAPG Table'!$D:$D, MATCH(1*$F362, 'EAPG Table'!$B:$B, 0)))</f>
        <v/>
      </c>
      <c r="J362" s="148"/>
      <c r="K362" s="205" t="str">
        <f>IF(""=$F362,"",TRIM(INDEX('EAPG Table'!$F:$F,MATCH(1*$F362,'EAPG Table'!$B:$B,0))))</f>
        <v/>
      </c>
      <c r="L362" s="200"/>
      <c r="M362" s="172" t="str">
        <f t="shared" si="61"/>
        <v/>
      </c>
      <c r="N362" s="172" t="str">
        <f t="shared" si="55"/>
        <v/>
      </c>
      <c r="O362" s="207" t="str">
        <f t="shared" si="62"/>
        <v/>
      </c>
      <c r="P362" s="207" t="str">
        <f>IF(""=$F362,"",IF("00450"=$F362,0&lt;COUNTIFS($H:$H,"&gt;="&amp;$H362,$D:$D,$D362,$F:$F,$F362,$C:$C,"EAPG")-COUNTIFS($H362:$H$520,$H362,$D362:$D$520,$D362,$F362:$F$520,$F362,$C362:$C$520,"EAPG"),FALSE))</f>
        <v/>
      </c>
      <c r="Q362" s="207" t="str">
        <f t="shared" si="56"/>
        <v/>
      </c>
      <c r="R362" s="208" t="str">
        <f t="shared" si="63"/>
        <v/>
      </c>
      <c r="S362" s="172"/>
      <c r="T362" s="215" t="str">
        <f t="shared" si="57"/>
        <v/>
      </c>
      <c r="U362" s="216" t="str">
        <f>IF($F362="","",MAX(0.25,IF(AND("2"=$I362,1&lt;COUNTIF($I:$I,2)),0.5^(COUNTIFS($I:$I,"2",$D:$D,$D362,$H:$H,"&gt;="&amp;$H362)-COUNTIFS($I362:$I$520,"2",$D362:$D$520,$D362,$H362:$H$520,$H362)),1)))</f>
        <v/>
      </c>
      <c r="V362" s="216" t="str">
        <f>IF($F362="","",MAX(0.25,IF(AND("Yes"=$N362,1&lt;COUNTIFS($N:$N,"Yes",$D:$D,$D362,$F:$F,$F362,$C:$C,"EAPG")),0.5^(COUNTIFS($N:$N,"Yes",$H:$H,"&gt;="&amp;$H362,$D:$D,$D362,$F:$F,$F362,$C:$C,"EAPG")-COUNTIFS($N362:$N$520,"Yes",$H362:$H$520,$H362,$D362:$D$520,$D362,$F362:$F$520,$F362,$C362:$C$520,"EAPG")),1)))</f>
        <v/>
      </c>
      <c r="W362" s="210" t="str">
        <f t="shared" si="58"/>
        <v/>
      </c>
      <c r="X362" s="172"/>
      <c r="Y362" s="211" t="str">
        <f t="shared" si="59"/>
        <v/>
      </c>
      <c r="Z362" s="212" t="str">
        <f t="shared" si="64"/>
        <v/>
      </c>
      <c r="AA362" s="213" t="str">
        <f t="shared" si="60"/>
        <v/>
      </c>
    </row>
    <row r="363" spans="2:27" ht="15" x14ac:dyDescent="0.25">
      <c r="B363" s="200">
        <f t="shared" si="65"/>
        <v>343</v>
      </c>
      <c r="C363" s="148"/>
      <c r="D363" s="232"/>
      <c r="E363" s="202"/>
      <c r="F363" s="203"/>
      <c r="G363" s="202" t="str">
        <f t="array" ref="G363">IF($F363="","",INDEX('EAPG Table'!$C$7:$C$666,MATCH(_xlfn.NUMBERVALUE('Interactive EAPG Calculator'!$F363),_xlfn.NUMBERVALUE('EAPG Table'!$B$7:$B$666),0)))</f>
        <v/>
      </c>
      <c r="H363" s="204" t="str">
        <f t="array" ref="H363">IF($F363="","",IF("EAPG"&lt;&gt;C363,0,INDEX('EAPG Table'!$I$7:$I$666,MATCH(_xlfn.NUMBERVALUE($F363),_xlfn.NUMBERVALUE('EAPG Table'!$B$7:$B$666),0))))</f>
        <v/>
      </c>
      <c r="I363" s="172" t="str">
        <f>IF($F363="", "", INDEX('EAPG Table'!$D:$D, MATCH(1*$F363, 'EAPG Table'!$B:$B, 0)))</f>
        <v/>
      </c>
      <c r="J363" s="148"/>
      <c r="K363" s="205" t="str">
        <f>IF(""=$F363,"",TRIM(INDEX('EAPG Table'!$F:$F,MATCH(1*$F363,'EAPG Table'!$B:$B,0))))</f>
        <v/>
      </c>
      <c r="L363" s="200"/>
      <c r="M363" s="172" t="str">
        <f t="shared" si="61"/>
        <v/>
      </c>
      <c r="N363" s="172" t="str">
        <f t="shared" si="55"/>
        <v/>
      </c>
      <c r="O363" s="207" t="str">
        <f t="shared" si="62"/>
        <v/>
      </c>
      <c r="P363" s="207" t="str">
        <f>IF(""=$F363,"",IF("00450"=$F363,0&lt;COUNTIFS($H:$H,"&gt;="&amp;$H363,$D:$D,$D363,$F:$F,$F363,$C:$C,"EAPG")-COUNTIFS($H363:$H$520,$H363,$D363:$D$520,$D363,$F363:$F$520,$F363,$C363:$C$520,"EAPG"),FALSE))</f>
        <v/>
      </c>
      <c r="Q363" s="207" t="str">
        <f t="shared" si="56"/>
        <v/>
      </c>
      <c r="R363" s="208" t="str">
        <f t="shared" si="63"/>
        <v/>
      </c>
      <c r="S363" s="172"/>
      <c r="T363" s="215" t="str">
        <f t="shared" si="57"/>
        <v/>
      </c>
      <c r="U363" s="216" t="str">
        <f>IF($F363="","",MAX(0.25,IF(AND("2"=$I363,1&lt;COUNTIF($I:$I,2)),0.5^(COUNTIFS($I:$I,"2",$D:$D,$D363,$H:$H,"&gt;="&amp;$H363)-COUNTIFS($I363:$I$520,"2",$D363:$D$520,$D363,$H363:$H$520,$H363)),1)))</f>
        <v/>
      </c>
      <c r="V363" s="216" t="str">
        <f>IF($F363="","",MAX(0.25,IF(AND("Yes"=$N363,1&lt;COUNTIFS($N:$N,"Yes",$D:$D,$D363,$F:$F,$F363,$C:$C,"EAPG")),0.5^(COUNTIFS($N:$N,"Yes",$H:$H,"&gt;="&amp;$H363,$D:$D,$D363,$F:$F,$F363,$C:$C,"EAPG")-COUNTIFS($N363:$N$520,"Yes",$H363:$H$520,$H363,$D363:$D$520,$D363,$F363:$F$520,$F363,$C363:$C$520,"EAPG")),1)))</f>
        <v/>
      </c>
      <c r="W363" s="210" t="str">
        <f t="shared" si="58"/>
        <v/>
      </c>
      <c r="X363" s="172"/>
      <c r="Y363" s="211" t="str">
        <f t="shared" si="59"/>
        <v/>
      </c>
      <c r="Z363" s="212" t="str">
        <f t="shared" si="64"/>
        <v/>
      </c>
      <c r="AA363" s="213" t="str">
        <f t="shared" si="60"/>
        <v/>
      </c>
    </row>
    <row r="364" spans="2:27" ht="15" x14ac:dyDescent="0.25">
      <c r="B364" s="200">
        <f t="shared" si="65"/>
        <v>344</v>
      </c>
      <c r="C364" s="148"/>
      <c r="D364" s="232"/>
      <c r="E364" s="202"/>
      <c r="F364" s="203"/>
      <c r="G364" s="202" t="str">
        <f t="array" ref="G364">IF($F364="","",INDEX('EAPG Table'!$C$7:$C$666,MATCH(_xlfn.NUMBERVALUE('Interactive EAPG Calculator'!$F364),_xlfn.NUMBERVALUE('EAPG Table'!$B$7:$B$666),0)))</f>
        <v/>
      </c>
      <c r="H364" s="204" t="str">
        <f t="array" ref="H364">IF($F364="","",IF("EAPG"&lt;&gt;C364,0,INDEX('EAPG Table'!$I$7:$I$666,MATCH(_xlfn.NUMBERVALUE($F364),_xlfn.NUMBERVALUE('EAPG Table'!$B$7:$B$666),0))))</f>
        <v/>
      </c>
      <c r="I364" s="172" t="str">
        <f>IF($F364="", "", INDEX('EAPG Table'!$D:$D, MATCH(1*$F364, 'EAPG Table'!$B:$B, 0)))</f>
        <v/>
      </c>
      <c r="J364" s="148"/>
      <c r="K364" s="205" t="str">
        <f>IF(""=$F364,"",TRIM(INDEX('EAPG Table'!$F:$F,MATCH(1*$F364,'EAPG Table'!$B:$B,0))))</f>
        <v/>
      </c>
      <c r="L364" s="200"/>
      <c r="M364" s="172" t="str">
        <f t="shared" si="61"/>
        <v/>
      </c>
      <c r="N364" s="172" t="str">
        <f t="shared" si="55"/>
        <v/>
      </c>
      <c r="O364" s="207" t="str">
        <f t="shared" si="62"/>
        <v/>
      </c>
      <c r="P364" s="207" t="str">
        <f>IF(""=$F364,"",IF("00450"=$F364,0&lt;COUNTIFS($H:$H,"&gt;="&amp;$H364,$D:$D,$D364,$F:$F,$F364,$C:$C,"EAPG")-COUNTIFS($H364:$H$520,$H364,$D364:$D$520,$D364,$F364:$F$520,$F364,$C364:$C$520,"EAPG"),FALSE))</f>
        <v/>
      </c>
      <c r="Q364" s="207" t="str">
        <f t="shared" si="56"/>
        <v/>
      </c>
      <c r="R364" s="208" t="str">
        <f t="shared" si="63"/>
        <v/>
      </c>
      <c r="S364" s="172"/>
      <c r="T364" s="215" t="str">
        <f t="shared" si="57"/>
        <v/>
      </c>
      <c r="U364" s="216" t="str">
        <f>IF($F364="","",MAX(0.25,IF(AND("2"=$I364,1&lt;COUNTIF($I:$I,2)),0.5^(COUNTIFS($I:$I,"2",$D:$D,$D364,$H:$H,"&gt;="&amp;$H364)-COUNTIFS($I364:$I$520,"2",$D364:$D$520,$D364,$H364:$H$520,$H364)),1)))</f>
        <v/>
      </c>
      <c r="V364" s="216" t="str">
        <f>IF($F364="","",MAX(0.25,IF(AND("Yes"=$N364,1&lt;COUNTIFS($N:$N,"Yes",$D:$D,$D364,$F:$F,$F364,$C:$C,"EAPG")),0.5^(COUNTIFS($N:$N,"Yes",$H:$H,"&gt;="&amp;$H364,$D:$D,$D364,$F:$F,$F364,$C:$C,"EAPG")-COUNTIFS($N364:$N$520,"Yes",$H364:$H$520,$H364,$D364:$D$520,$D364,$F364:$F$520,$F364,$C364:$C$520,"EAPG")),1)))</f>
        <v/>
      </c>
      <c r="W364" s="210" t="str">
        <f t="shared" si="58"/>
        <v/>
      </c>
      <c r="X364" s="172"/>
      <c r="Y364" s="211" t="str">
        <f t="shared" si="59"/>
        <v/>
      </c>
      <c r="Z364" s="212" t="str">
        <f t="shared" si="64"/>
        <v/>
      </c>
      <c r="AA364" s="213" t="str">
        <f t="shared" si="60"/>
        <v/>
      </c>
    </row>
    <row r="365" spans="2:27" ht="15" x14ac:dyDescent="0.25">
      <c r="B365" s="217">
        <f t="shared" si="65"/>
        <v>345</v>
      </c>
      <c r="C365" s="149"/>
      <c r="D365" s="233"/>
      <c r="E365" s="219"/>
      <c r="F365" s="220"/>
      <c r="G365" s="219" t="str">
        <f t="array" ref="G365">IF($F365="","",INDEX('EAPG Table'!$C$7:$C$666,MATCH(_xlfn.NUMBERVALUE('Interactive EAPG Calculator'!$F365),_xlfn.NUMBERVALUE('EAPG Table'!$B$7:$B$666),0)))</f>
        <v/>
      </c>
      <c r="H365" s="221" t="str">
        <f t="array" ref="H365">IF($F365="","",IF("EAPG"&lt;&gt;C365,0,INDEX('EAPG Table'!$I$7:$I$666,MATCH(_xlfn.NUMBERVALUE($F365),_xlfn.NUMBERVALUE('EAPG Table'!$B$7:$B$666),0))))</f>
        <v/>
      </c>
      <c r="I365" s="222" t="str">
        <f>IF($F365="", "", INDEX('EAPG Table'!$D:$D, MATCH(1*$F365, 'EAPG Table'!$B:$B, 0)))</f>
        <v/>
      </c>
      <c r="J365" s="149"/>
      <c r="K365" s="223" t="str">
        <f>IF(""=$F365,"",TRIM(INDEX('EAPG Table'!$F:$F,MATCH(1*$F365,'EAPG Table'!$B:$B,0))))</f>
        <v/>
      </c>
      <c r="L365" s="200"/>
      <c r="M365" s="222" t="str">
        <f t="shared" si="61"/>
        <v/>
      </c>
      <c r="N365" s="222" t="str">
        <f t="shared" si="55"/>
        <v/>
      </c>
      <c r="O365" s="224" t="str">
        <f t="shared" si="62"/>
        <v/>
      </c>
      <c r="P365" s="224" t="str">
        <f>IF(""=$F365,"",IF("00450"=$F365,0&lt;COUNTIFS($H:$H,"&gt;="&amp;$H365,$D:$D,$D365,$F:$F,$F365,$C:$C,"EAPG")-COUNTIFS($H365:$H$520,$H365,$D365:$D$520,$D365,$F365:$F$520,$F365,$C365:$C$520,"EAPG"),FALSE))</f>
        <v/>
      </c>
      <c r="Q365" s="224" t="str">
        <f t="shared" si="56"/>
        <v/>
      </c>
      <c r="R365" s="225" t="str">
        <f t="shared" si="63"/>
        <v/>
      </c>
      <c r="S365" s="172"/>
      <c r="T365" s="226" t="str">
        <f t="shared" si="57"/>
        <v/>
      </c>
      <c r="U365" s="227" t="str">
        <f>IF($F365="","",MAX(0.25,IF(AND("2"=$I365,1&lt;COUNTIF($I:$I,2)),0.5^(COUNTIFS($I:$I,"2",$D:$D,$D365,$H:$H,"&gt;="&amp;$H365)-COUNTIFS($I365:$I$520,"2",$D365:$D$520,$D365,$H365:$H$520,$H365)),1)))</f>
        <v/>
      </c>
      <c r="V365" s="227" t="str">
        <f>IF($F365="","",MAX(0.25,IF(AND("Yes"=$N365,1&lt;COUNTIFS($N:$N,"Yes",$D:$D,$D365,$F:$F,$F365,$C:$C,"EAPG")),0.5^(COUNTIFS($N:$N,"Yes",$H:$H,"&gt;="&amp;$H365,$D:$D,$D365,$F:$F,$F365,$C:$C,"EAPG")-COUNTIFS($N365:$N$520,"Yes",$H365:$H$520,$H365,$D365:$D$520,$D365,$F365:$F$520,$F365,$C365:$C$520,"EAPG")),1)))</f>
        <v/>
      </c>
      <c r="W365" s="228" t="str">
        <f t="shared" si="58"/>
        <v/>
      </c>
      <c r="X365" s="172"/>
      <c r="Y365" s="229" t="str">
        <f t="shared" si="59"/>
        <v/>
      </c>
      <c r="Z365" s="230" t="str">
        <f t="shared" si="64"/>
        <v/>
      </c>
      <c r="AA365" s="231" t="str">
        <f t="shared" si="60"/>
        <v/>
      </c>
    </row>
    <row r="366" spans="2:27" ht="15" x14ac:dyDescent="0.25">
      <c r="B366" s="200">
        <f t="shared" si="65"/>
        <v>346</v>
      </c>
      <c r="C366" s="148"/>
      <c r="D366" s="232"/>
      <c r="E366" s="202"/>
      <c r="F366" s="203"/>
      <c r="G366" s="202" t="str">
        <f t="array" ref="G366">IF($F366="","",INDEX('EAPG Table'!$C$7:$C$666,MATCH(_xlfn.NUMBERVALUE('Interactive EAPG Calculator'!$F366),_xlfn.NUMBERVALUE('EAPG Table'!$B$7:$B$666),0)))</f>
        <v/>
      </c>
      <c r="H366" s="204" t="str">
        <f t="array" ref="H366">IF($F366="","",IF("EAPG"&lt;&gt;C366,0,INDEX('EAPG Table'!$I$7:$I$666,MATCH(_xlfn.NUMBERVALUE($F366),_xlfn.NUMBERVALUE('EAPG Table'!$B$7:$B$666),0))))</f>
        <v/>
      </c>
      <c r="I366" s="172" t="str">
        <f>IF($F366="", "", INDEX('EAPG Table'!$D:$D, MATCH(1*$F366, 'EAPG Table'!$B:$B, 0)))</f>
        <v/>
      </c>
      <c r="J366" s="148"/>
      <c r="K366" s="205" t="str">
        <f>IF(""=$F366,"",TRIM(INDEX('EAPG Table'!$F:$F,MATCH(1*$F366,'EAPG Table'!$B:$B,0))))</f>
        <v/>
      </c>
      <c r="L366" s="200"/>
      <c r="M366" s="172" t="str">
        <f t="shared" si="61"/>
        <v/>
      </c>
      <c r="N366" s="172" t="str">
        <f t="shared" si="55"/>
        <v/>
      </c>
      <c r="O366" s="207" t="str">
        <f t="shared" si="62"/>
        <v/>
      </c>
      <c r="P366" s="207" t="str">
        <f>IF(""=$F366,"",IF("00450"=$F366,0&lt;COUNTIFS($H:$H,"&gt;="&amp;$H366,$D:$D,$D366,$F:$F,$F366,$C:$C,"EAPG")-COUNTIFS($H366:$H$520,$H366,$D366:$D$520,$D366,$F366:$F$520,$F366,$C366:$C$520,"EAPG"),FALSE))</f>
        <v/>
      </c>
      <c r="Q366" s="207" t="str">
        <f t="shared" si="56"/>
        <v/>
      </c>
      <c r="R366" s="208" t="str">
        <f t="shared" si="63"/>
        <v/>
      </c>
      <c r="S366" s="172"/>
      <c r="T366" s="215" t="str">
        <f t="shared" si="57"/>
        <v/>
      </c>
      <c r="U366" s="216" t="str">
        <f>IF($F366="","",MAX(0.25,IF(AND("2"=$I366,1&lt;COUNTIF($I:$I,2)),0.5^(COUNTIFS($I:$I,"2",$D:$D,$D366,$H:$H,"&gt;="&amp;$H366)-COUNTIFS($I366:$I$520,"2",$D366:$D$520,$D366,$H366:$H$520,$H366)),1)))</f>
        <v/>
      </c>
      <c r="V366" s="216" t="str">
        <f>IF($F366="","",MAX(0.25,IF(AND("Yes"=$N366,1&lt;COUNTIFS($N:$N,"Yes",$D:$D,$D366,$F:$F,$F366,$C:$C,"EAPG")),0.5^(COUNTIFS($N:$N,"Yes",$H:$H,"&gt;="&amp;$H366,$D:$D,$D366,$F:$F,$F366,$C:$C,"EAPG")-COUNTIFS($N366:$N$520,"Yes",$H366:$H$520,$H366,$D366:$D$520,$D366,$F366:$F$520,$F366,$C366:$C$520,"EAPG")),1)))</f>
        <v/>
      </c>
      <c r="W366" s="210" t="str">
        <f t="shared" si="58"/>
        <v/>
      </c>
      <c r="X366" s="172"/>
      <c r="Y366" s="211" t="str">
        <f t="shared" si="59"/>
        <v/>
      </c>
      <c r="Z366" s="212" t="str">
        <f t="shared" si="64"/>
        <v/>
      </c>
      <c r="AA366" s="213" t="str">
        <f t="shared" si="60"/>
        <v/>
      </c>
    </row>
    <row r="367" spans="2:27" ht="15" x14ac:dyDescent="0.25">
      <c r="B367" s="200">
        <f t="shared" si="65"/>
        <v>347</v>
      </c>
      <c r="C367" s="148"/>
      <c r="D367" s="232"/>
      <c r="E367" s="202"/>
      <c r="F367" s="203"/>
      <c r="G367" s="202" t="str">
        <f t="array" ref="G367">IF($F367="","",INDEX('EAPG Table'!$C$7:$C$666,MATCH(_xlfn.NUMBERVALUE('Interactive EAPG Calculator'!$F367),_xlfn.NUMBERVALUE('EAPG Table'!$B$7:$B$666),0)))</f>
        <v/>
      </c>
      <c r="H367" s="204" t="str">
        <f t="array" ref="H367">IF($F367="","",IF("EAPG"&lt;&gt;C367,0,INDEX('EAPG Table'!$I$7:$I$666,MATCH(_xlfn.NUMBERVALUE($F367),_xlfn.NUMBERVALUE('EAPG Table'!$B$7:$B$666),0))))</f>
        <v/>
      </c>
      <c r="I367" s="172" t="str">
        <f>IF($F367="", "", INDEX('EAPG Table'!$D:$D, MATCH(1*$F367, 'EAPG Table'!$B:$B, 0)))</f>
        <v/>
      </c>
      <c r="J367" s="148"/>
      <c r="K367" s="205" t="str">
        <f>IF(""=$F367,"",TRIM(INDEX('EAPG Table'!$F:$F,MATCH(1*$F367,'EAPG Table'!$B:$B,0))))</f>
        <v/>
      </c>
      <c r="L367" s="200"/>
      <c r="M367" s="172" t="str">
        <f t="shared" si="61"/>
        <v/>
      </c>
      <c r="N367" s="172" t="str">
        <f t="shared" si="55"/>
        <v/>
      </c>
      <c r="O367" s="207" t="str">
        <f t="shared" si="62"/>
        <v/>
      </c>
      <c r="P367" s="207" t="str">
        <f>IF(""=$F367,"",IF("00450"=$F367,0&lt;COUNTIFS($H:$H,"&gt;="&amp;$H367,$D:$D,$D367,$F:$F,$F367,$C:$C,"EAPG")-COUNTIFS($H367:$H$520,$H367,$D367:$D$520,$D367,$F367:$F$520,$F367,$C367:$C$520,"EAPG"),FALSE))</f>
        <v/>
      </c>
      <c r="Q367" s="207" t="str">
        <f t="shared" si="56"/>
        <v/>
      </c>
      <c r="R367" s="208" t="str">
        <f t="shared" si="63"/>
        <v/>
      </c>
      <c r="S367" s="172"/>
      <c r="T367" s="215" t="str">
        <f t="shared" si="57"/>
        <v/>
      </c>
      <c r="U367" s="216" t="str">
        <f>IF($F367="","",MAX(0.25,IF(AND("2"=$I367,1&lt;COUNTIF($I:$I,2)),0.5^(COUNTIFS($I:$I,"2",$D:$D,$D367,$H:$H,"&gt;="&amp;$H367)-COUNTIFS($I367:$I$520,"2",$D367:$D$520,$D367,$H367:$H$520,$H367)),1)))</f>
        <v/>
      </c>
      <c r="V367" s="216" t="str">
        <f>IF($F367="","",MAX(0.25,IF(AND("Yes"=$N367,1&lt;COUNTIFS($N:$N,"Yes",$D:$D,$D367,$F:$F,$F367,$C:$C,"EAPG")),0.5^(COUNTIFS($N:$N,"Yes",$H:$H,"&gt;="&amp;$H367,$D:$D,$D367,$F:$F,$F367,$C:$C,"EAPG")-COUNTIFS($N367:$N$520,"Yes",$H367:$H$520,$H367,$D367:$D$520,$D367,$F367:$F$520,$F367,$C367:$C$520,"EAPG")),1)))</f>
        <v/>
      </c>
      <c r="W367" s="210" t="str">
        <f t="shared" si="58"/>
        <v/>
      </c>
      <c r="X367" s="172"/>
      <c r="Y367" s="211" t="str">
        <f t="shared" si="59"/>
        <v/>
      </c>
      <c r="Z367" s="212" t="str">
        <f t="shared" si="64"/>
        <v/>
      </c>
      <c r="AA367" s="213" t="str">
        <f t="shared" si="60"/>
        <v/>
      </c>
    </row>
    <row r="368" spans="2:27" ht="15" x14ac:dyDescent="0.25">
      <c r="B368" s="200">
        <f t="shared" si="65"/>
        <v>348</v>
      </c>
      <c r="C368" s="148"/>
      <c r="D368" s="232"/>
      <c r="E368" s="202"/>
      <c r="F368" s="203"/>
      <c r="G368" s="202" t="str">
        <f t="array" ref="G368">IF($F368="","",INDEX('EAPG Table'!$C$7:$C$666,MATCH(_xlfn.NUMBERVALUE('Interactive EAPG Calculator'!$F368),_xlfn.NUMBERVALUE('EAPG Table'!$B$7:$B$666),0)))</f>
        <v/>
      </c>
      <c r="H368" s="204" t="str">
        <f t="array" ref="H368">IF($F368="","",IF("EAPG"&lt;&gt;C368,0,INDEX('EAPG Table'!$I$7:$I$666,MATCH(_xlfn.NUMBERVALUE($F368),_xlfn.NUMBERVALUE('EAPG Table'!$B$7:$B$666),0))))</f>
        <v/>
      </c>
      <c r="I368" s="172" t="str">
        <f>IF($F368="", "", INDEX('EAPG Table'!$D:$D, MATCH(1*$F368, 'EAPG Table'!$B:$B, 0)))</f>
        <v/>
      </c>
      <c r="J368" s="148"/>
      <c r="K368" s="205" t="str">
        <f>IF(""=$F368,"",TRIM(INDEX('EAPG Table'!$F:$F,MATCH(1*$F368,'EAPG Table'!$B:$B,0))))</f>
        <v/>
      </c>
      <c r="L368" s="200"/>
      <c r="M368" s="172" t="str">
        <f t="shared" si="61"/>
        <v/>
      </c>
      <c r="N368" s="172" t="str">
        <f t="shared" si="55"/>
        <v/>
      </c>
      <c r="O368" s="207" t="str">
        <f t="shared" si="62"/>
        <v/>
      </c>
      <c r="P368" s="207" t="str">
        <f>IF(""=$F368,"",IF("00450"=$F368,0&lt;COUNTIFS($H:$H,"&gt;="&amp;$H368,$D:$D,$D368,$F:$F,$F368,$C:$C,"EAPG")-COUNTIFS($H368:$H$520,$H368,$D368:$D$520,$D368,$F368:$F$520,$F368,$C368:$C$520,"EAPG"),FALSE))</f>
        <v/>
      </c>
      <c r="Q368" s="207" t="str">
        <f t="shared" si="56"/>
        <v/>
      </c>
      <c r="R368" s="208" t="str">
        <f t="shared" si="63"/>
        <v/>
      </c>
      <c r="S368" s="172"/>
      <c r="T368" s="215" t="str">
        <f t="shared" si="57"/>
        <v/>
      </c>
      <c r="U368" s="216" t="str">
        <f>IF($F368="","",MAX(0.25,IF(AND("2"=$I368,1&lt;COUNTIF($I:$I,2)),0.5^(COUNTIFS($I:$I,"2",$D:$D,$D368,$H:$H,"&gt;="&amp;$H368)-COUNTIFS($I368:$I$520,"2",$D368:$D$520,$D368,$H368:$H$520,$H368)),1)))</f>
        <v/>
      </c>
      <c r="V368" s="216" t="str">
        <f>IF($F368="","",MAX(0.25,IF(AND("Yes"=$N368,1&lt;COUNTIFS($N:$N,"Yes",$D:$D,$D368,$F:$F,$F368,$C:$C,"EAPG")),0.5^(COUNTIFS($N:$N,"Yes",$H:$H,"&gt;="&amp;$H368,$D:$D,$D368,$F:$F,$F368,$C:$C,"EAPG")-COUNTIFS($N368:$N$520,"Yes",$H368:$H$520,$H368,$D368:$D$520,$D368,$F368:$F$520,$F368,$C368:$C$520,"EAPG")),1)))</f>
        <v/>
      </c>
      <c r="W368" s="210" t="str">
        <f t="shared" si="58"/>
        <v/>
      </c>
      <c r="X368" s="172"/>
      <c r="Y368" s="211" t="str">
        <f t="shared" si="59"/>
        <v/>
      </c>
      <c r="Z368" s="212" t="str">
        <f t="shared" si="64"/>
        <v/>
      </c>
      <c r="AA368" s="213" t="str">
        <f t="shared" si="60"/>
        <v/>
      </c>
    </row>
    <row r="369" spans="2:27" ht="15" x14ac:dyDescent="0.25">
      <c r="B369" s="200">
        <f t="shared" si="65"/>
        <v>349</v>
      </c>
      <c r="C369" s="148"/>
      <c r="D369" s="232"/>
      <c r="E369" s="202"/>
      <c r="F369" s="203"/>
      <c r="G369" s="202" t="str">
        <f t="array" ref="G369">IF($F369="","",INDEX('EAPG Table'!$C$7:$C$666,MATCH(_xlfn.NUMBERVALUE('Interactive EAPG Calculator'!$F369),_xlfn.NUMBERVALUE('EAPG Table'!$B$7:$B$666),0)))</f>
        <v/>
      </c>
      <c r="H369" s="204" t="str">
        <f t="array" ref="H369">IF($F369="","",IF("EAPG"&lt;&gt;C369,0,INDEX('EAPG Table'!$I$7:$I$666,MATCH(_xlfn.NUMBERVALUE($F369),_xlfn.NUMBERVALUE('EAPG Table'!$B$7:$B$666),0))))</f>
        <v/>
      </c>
      <c r="I369" s="172" t="str">
        <f>IF($F369="", "", INDEX('EAPG Table'!$D:$D, MATCH(1*$F369, 'EAPG Table'!$B:$B, 0)))</f>
        <v/>
      </c>
      <c r="J369" s="148"/>
      <c r="K369" s="205" t="str">
        <f>IF(""=$F369,"",TRIM(INDEX('EAPG Table'!$F:$F,MATCH(1*$F369,'EAPG Table'!$B:$B,0))))</f>
        <v/>
      </c>
      <c r="L369" s="200"/>
      <c r="M369" s="172" t="str">
        <f t="shared" si="61"/>
        <v/>
      </c>
      <c r="N369" s="172" t="str">
        <f t="shared" si="55"/>
        <v/>
      </c>
      <c r="O369" s="207" t="str">
        <f t="shared" si="62"/>
        <v/>
      </c>
      <c r="P369" s="207" t="str">
        <f>IF(""=$F369,"",IF("00450"=$F369,0&lt;COUNTIFS($H:$H,"&gt;="&amp;$H369,$D:$D,$D369,$F:$F,$F369,$C:$C,"EAPG")-COUNTIFS($H369:$H$520,$H369,$D369:$D$520,$D369,$F369:$F$520,$F369,$C369:$C$520,"EAPG"),FALSE))</f>
        <v/>
      </c>
      <c r="Q369" s="207" t="str">
        <f t="shared" si="56"/>
        <v/>
      </c>
      <c r="R369" s="208" t="str">
        <f t="shared" si="63"/>
        <v/>
      </c>
      <c r="S369" s="172"/>
      <c r="T369" s="215" t="str">
        <f t="shared" si="57"/>
        <v/>
      </c>
      <c r="U369" s="216" t="str">
        <f>IF($F369="","",MAX(0.25,IF(AND("2"=$I369,1&lt;COUNTIF($I:$I,2)),0.5^(COUNTIFS($I:$I,"2",$D:$D,$D369,$H:$H,"&gt;="&amp;$H369)-COUNTIFS($I369:$I$520,"2",$D369:$D$520,$D369,$H369:$H$520,$H369)),1)))</f>
        <v/>
      </c>
      <c r="V369" s="216" t="str">
        <f>IF($F369="","",MAX(0.25,IF(AND("Yes"=$N369,1&lt;COUNTIFS($N:$N,"Yes",$D:$D,$D369,$F:$F,$F369,$C:$C,"EAPG")),0.5^(COUNTIFS($N:$N,"Yes",$H:$H,"&gt;="&amp;$H369,$D:$D,$D369,$F:$F,$F369,$C:$C,"EAPG")-COUNTIFS($N369:$N$520,"Yes",$H369:$H$520,$H369,$D369:$D$520,$D369,$F369:$F$520,$F369,$C369:$C$520,"EAPG")),1)))</f>
        <v/>
      </c>
      <c r="W369" s="210" t="str">
        <f t="shared" si="58"/>
        <v/>
      </c>
      <c r="X369" s="172"/>
      <c r="Y369" s="211" t="str">
        <f t="shared" si="59"/>
        <v/>
      </c>
      <c r="Z369" s="212" t="str">
        <f t="shared" si="64"/>
        <v/>
      </c>
      <c r="AA369" s="213" t="str">
        <f t="shared" si="60"/>
        <v/>
      </c>
    </row>
    <row r="370" spans="2:27" ht="15" x14ac:dyDescent="0.25">
      <c r="B370" s="217">
        <f t="shared" si="65"/>
        <v>350</v>
      </c>
      <c r="C370" s="149"/>
      <c r="D370" s="233"/>
      <c r="E370" s="219"/>
      <c r="F370" s="220"/>
      <c r="G370" s="219" t="str">
        <f t="array" ref="G370">IF($F370="","",INDEX('EAPG Table'!$C$7:$C$666,MATCH(_xlfn.NUMBERVALUE('Interactive EAPG Calculator'!$F370),_xlfn.NUMBERVALUE('EAPG Table'!$B$7:$B$666),0)))</f>
        <v/>
      </c>
      <c r="H370" s="221" t="str">
        <f t="array" ref="H370">IF($F370="","",IF("EAPG"&lt;&gt;C370,0,INDEX('EAPG Table'!$I$7:$I$666,MATCH(_xlfn.NUMBERVALUE($F370),_xlfn.NUMBERVALUE('EAPG Table'!$B$7:$B$666),0))))</f>
        <v/>
      </c>
      <c r="I370" s="222" t="str">
        <f>IF($F370="", "", INDEX('EAPG Table'!$D:$D, MATCH(1*$F370, 'EAPG Table'!$B:$B, 0)))</f>
        <v/>
      </c>
      <c r="J370" s="149"/>
      <c r="K370" s="223" t="str">
        <f>IF(""=$F370,"",TRIM(INDEX('EAPG Table'!$F:$F,MATCH(1*$F370,'EAPG Table'!$B:$B,0))))</f>
        <v/>
      </c>
      <c r="L370" s="200"/>
      <c r="M370" s="222" t="str">
        <f t="shared" si="61"/>
        <v/>
      </c>
      <c r="N370" s="222" t="str">
        <f t="shared" si="55"/>
        <v/>
      </c>
      <c r="O370" s="224" t="str">
        <f t="shared" si="62"/>
        <v/>
      </c>
      <c r="P370" s="224" t="str">
        <f>IF(""=$F370,"",IF("00450"=$F370,0&lt;COUNTIFS($H:$H,"&gt;="&amp;$H370,$D:$D,$D370,$F:$F,$F370,$C:$C,"EAPG")-COUNTIFS($H370:$H$520,$H370,$D370:$D$520,$D370,$F370:$F$520,$F370,$C370:$C$520,"EAPG"),FALSE))</f>
        <v/>
      </c>
      <c r="Q370" s="224" t="str">
        <f t="shared" si="56"/>
        <v/>
      </c>
      <c r="R370" s="225" t="str">
        <f t="shared" si="63"/>
        <v/>
      </c>
      <c r="S370" s="172"/>
      <c r="T370" s="226" t="str">
        <f t="shared" si="57"/>
        <v/>
      </c>
      <c r="U370" s="227" t="str">
        <f>IF($F370="","",MAX(0.25,IF(AND("2"=$I370,1&lt;COUNTIF($I:$I,2)),0.5^(COUNTIFS($I:$I,"2",$D:$D,$D370,$H:$H,"&gt;="&amp;$H370)-COUNTIFS($I370:$I$520,"2",$D370:$D$520,$D370,$H370:$H$520,$H370)),1)))</f>
        <v/>
      </c>
      <c r="V370" s="227" t="str">
        <f>IF($F370="","",MAX(0.25,IF(AND("Yes"=$N370,1&lt;COUNTIFS($N:$N,"Yes",$D:$D,$D370,$F:$F,$F370,$C:$C,"EAPG")),0.5^(COUNTIFS($N:$N,"Yes",$H:$H,"&gt;="&amp;$H370,$D:$D,$D370,$F:$F,$F370,$C:$C,"EAPG")-COUNTIFS($N370:$N$520,"Yes",$H370:$H$520,$H370,$D370:$D$520,$D370,$F370:$F$520,$F370,$C370:$C$520,"EAPG")),1)))</f>
        <v/>
      </c>
      <c r="W370" s="228" t="str">
        <f t="shared" si="58"/>
        <v/>
      </c>
      <c r="X370" s="172"/>
      <c r="Y370" s="229" t="str">
        <f t="shared" si="59"/>
        <v/>
      </c>
      <c r="Z370" s="230" t="str">
        <f t="shared" si="64"/>
        <v/>
      </c>
      <c r="AA370" s="231" t="str">
        <f t="shared" si="60"/>
        <v/>
      </c>
    </row>
    <row r="371" spans="2:27" ht="15" x14ac:dyDescent="0.25">
      <c r="B371" s="200">
        <f t="shared" si="65"/>
        <v>351</v>
      </c>
      <c r="C371" s="148"/>
      <c r="D371" s="232"/>
      <c r="E371" s="202"/>
      <c r="F371" s="203"/>
      <c r="G371" s="202" t="str">
        <f t="array" ref="G371">IF($F371="","",INDEX('EAPG Table'!$C$7:$C$666,MATCH(_xlfn.NUMBERVALUE('Interactive EAPG Calculator'!$F371),_xlfn.NUMBERVALUE('EAPG Table'!$B$7:$B$666),0)))</f>
        <v/>
      </c>
      <c r="H371" s="204" t="str">
        <f t="array" ref="H371">IF($F371="","",IF("EAPG"&lt;&gt;C371,0,INDEX('EAPG Table'!$I$7:$I$666,MATCH(_xlfn.NUMBERVALUE($F371),_xlfn.NUMBERVALUE('EAPG Table'!$B$7:$B$666),0))))</f>
        <v/>
      </c>
      <c r="I371" s="172" t="str">
        <f>IF($F371="", "", INDEX('EAPG Table'!$D:$D, MATCH(1*$F371, 'EAPG Table'!$B:$B, 0)))</f>
        <v/>
      </c>
      <c r="J371" s="148"/>
      <c r="K371" s="205" t="str">
        <f>IF(""=$F371,"",TRIM(INDEX('EAPG Table'!$F:$F,MATCH(1*$F371,'EAPG Table'!$B:$B,0))))</f>
        <v/>
      </c>
      <c r="L371" s="200"/>
      <c r="M371" s="172" t="str">
        <f t="shared" si="61"/>
        <v/>
      </c>
      <c r="N371" s="172" t="str">
        <f t="shared" si="55"/>
        <v/>
      </c>
      <c r="O371" s="207" t="str">
        <f t="shared" si="62"/>
        <v/>
      </c>
      <c r="P371" s="207" t="str">
        <f>IF(""=$F371,"",IF("00450"=$F371,0&lt;COUNTIFS($H:$H,"&gt;="&amp;$H371,$D:$D,$D371,$F:$F,$F371,$C:$C,"EAPG")-COUNTIFS($H371:$H$520,$H371,$D371:$D$520,$D371,$F371:$F$520,$F371,$C371:$C$520,"EAPG"),FALSE))</f>
        <v/>
      </c>
      <c r="Q371" s="207" t="str">
        <f t="shared" si="56"/>
        <v/>
      </c>
      <c r="R371" s="208" t="str">
        <f t="shared" si="63"/>
        <v/>
      </c>
      <c r="S371" s="172"/>
      <c r="T371" s="215" t="str">
        <f t="shared" si="57"/>
        <v/>
      </c>
      <c r="U371" s="216" t="str">
        <f>IF($F371="","",MAX(0.25,IF(AND("2"=$I371,1&lt;COUNTIF($I:$I,2)),0.5^(COUNTIFS($I:$I,"2",$D:$D,$D371,$H:$H,"&gt;="&amp;$H371)-COUNTIFS($I371:$I$520,"2",$D371:$D$520,$D371,$H371:$H$520,$H371)),1)))</f>
        <v/>
      </c>
      <c r="V371" s="216" t="str">
        <f>IF($F371="","",MAX(0.25,IF(AND("Yes"=$N371,1&lt;COUNTIFS($N:$N,"Yes",$D:$D,$D371,$F:$F,$F371,$C:$C,"EAPG")),0.5^(COUNTIFS($N:$N,"Yes",$H:$H,"&gt;="&amp;$H371,$D:$D,$D371,$F:$F,$F371,$C:$C,"EAPG")-COUNTIFS($N371:$N$520,"Yes",$H371:$H$520,$H371,$D371:$D$520,$D371,$F371:$F$520,$F371,$C371:$C$520,"EAPG")),1)))</f>
        <v/>
      </c>
      <c r="W371" s="210" t="str">
        <f t="shared" si="58"/>
        <v/>
      </c>
      <c r="X371" s="172"/>
      <c r="Y371" s="211" t="str">
        <f t="shared" si="59"/>
        <v/>
      </c>
      <c r="Z371" s="212" t="str">
        <f t="shared" si="64"/>
        <v/>
      </c>
      <c r="AA371" s="213" t="str">
        <f t="shared" si="60"/>
        <v/>
      </c>
    </row>
    <row r="372" spans="2:27" ht="15" x14ac:dyDescent="0.25">
      <c r="B372" s="200">
        <f t="shared" si="65"/>
        <v>352</v>
      </c>
      <c r="C372" s="148"/>
      <c r="D372" s="232"/>
      <c r="E372" s="202"/>
      <c r="F372" s="203"/>
      <c r="G372" s="202" t="str">
        <f t="array" ref="G372">IF($F372="","",INDEX('EAPG Table'!$C$7:$C$666,MATCH(_xlfn.NUMBERVALUE('Interactive EAPG Calculator'!$F372),_xlfn.NUMBERVALUE('EAPG Table'!$B$7:$B$666),0)))</f>
        <v/>
      </c>
      <c r="H372" s="204" t="str">
        <f t="array" ref="H372">IF($F372="","",IF("EAPG"&lt;&gt;C372,0,INDEX('EAPG Table'!$I$7:$I$666,MATCH(_xlfn.NUMBERVALUE($F372),_xlfn.NUMBERVALUE('EAPG Table'!$B$7:$B$666),0))))</f>
        <v/>
      </c>
      <c r="I372" s="172" t="str">
        <f>IF($F372="", "", INDEX('EAPG Table'!$D:$D, MATCH(1*$F372, 'EAPG Table'!$B:$B, 0)))</f>
        <v/>
      </c>
      <c r="J372" s="148"/>
      <c r="K372" s="205" t="str">
        <f>IF(""=$F372,"",TRIM(INDEX('EAPG Table'!$F:$F,MATCH(1*$F372,'EAPG Table'!$B:$B,0))))</f>
        <v/>
      </c>
      <c r="L372" s="200"/>
      <c r="M372" s="172" t="str">
        <f t="shared" si="61"/>
        <v/>
      </c>
      <c r="N372" s="172" t="str">
        <f t="shared" si="55"/>
        <v/>
      </c>
      <c r="O372" s="207" t="str">
        <f t="shared" si="62"/>
        <v/>
      </c>
      <c r="P372" s="207" t="str">
        <f>IF(""=$F372,"",IF("00450"=$F372,0&lt;COUNTIFS($H:$H,"&gt;="&amp;$H372,$D:$D,$D372,$F:$F,$F372,$C:$C,"EAPG")-COUNTIFS($H372:$H$520,$H372,$D372:$D$520,$D372,$F372:$F$520,$F372,$C372:$C$520,"EAPG"),FALSE))</f>
        <v/>
      </c>
      <c r="Q372" s="207" t="str">
        <f t="shared" si="56"/>
        <v/>
      </c>
      <c r="R372" s="208" t="str">
        <f t="shared" si="63"/>
        <v/>
      </c>
      <c r="S372" s="172"/>
      <c r="T372" s="215" t="str">
        <f t="shared" si="57"/>
        <v/>
      </c>
      <c r="U372" s="216" t="str">
        <f>IF($F372="","",MAX(0.25,IF(AND("2"=$I372,1&lt;COUNTIF($I:$I,2)),0.5^(COUNTIFS($I:$I,"2",$D:$D,$D372,$H:$H,"&gt;="&amp;$H372)-COUNTIFS($I372:$I$520,"2",$D372:$D$520,$D372,$H372:$H$520,$H372)),1)))</f>
        <v/>
      </c>
      <c r="V372" s="216" t="str">
        <f>IF($F372="","",MAX(0.25,IF(AND("Yes"=$N372,1&lt;COUNTIFS($N:$N,"Yes",$D:$D,$D372,$F:$F,$F372,$C:$C,"EAPG")),0.5^(COUNTIFS($N:$N,"Yes",$H:$H,"&gt;="&amp;$H372,$D:$D,$D372,$F:$F,$F372,$C:$C,"EAPG")-COUNTIFS($N372:$N$520,"Yes",$H372:$H$520,$H372,$D372:$D$520,$D372,$F372:$F$520,$F372,$C372:$C$520,"EAPG")),1)))</f>
        <v/>
      </c>
      <c r="W372" s="210" t="str">
        <f t="shared" si="58"/>
        <v/>
      </c>
      <c r="X372" s="172"/>
      <c r="Y372" s="211" t="str">
        <f t="shared" si="59"/>
        <v/>
      </c>
      <c r="Z372" s="212" t="str">
        <f t="shared" si="64"/>
        <v/>
      </c>
      <c r="AA372" s="213" t="str">
        <f t="shared" si="60"/>
        <v/>
      </c>
    </row>
    <row r="373" spans="2:27" ht="15" x14ac:dyDescent="0.25">
      <c r="B373" s="200">
        <f t="shared" si="65"/>
        <v>353</v>
      </c>
      <c r="C373" s="148"/>
      <c r="D373" s="232"/>
      <c r="E373" s="202"/>
      <c r="F373" s="203"/>
      <c r="G373" s="202" t="str">
        <f t="array" ref="G373">IF($F373="","",INDEX('EAPG Table'!$C$7:$C$666,MATCH(_xlfn.NUMBERVALUE('Interactive EAPG Calculator'!$F373),_xlfn.NUMBERVALUE('EAPG Table'!$B$7:$B$666),0)))</f>
        <v/>
      </c>
      <c r="H373" s="204" t="str">
        <f t="array" ref="H373">IF($F373="","",IF("EAPG"&lt;&gt;C373,0,INDEX('EAPG Table'!$I$7:$I$666,MATCH(_xlfn.NUMBERVALUE($F373),_xlfn.NUMBERVALUE('EAPG Table'!$B$7:$B$666),0))))</f>
        <v/>
      </c>
      <c r="I373" s="172" t="str">
        <f>IF($F373="", "", INDEX('EAPG Table'!$D:$D, MATCH(1*$F373, 'EAPG Table'!$B:$B, 0)))</f>
        <v/>
      </c>
      <c r="J373" s="148"/>
      <c r="K373" s="205" t="str">
        <f>IF(""=$F373,"",TRIM(INDEX('EAPG Table'!$F:$F,MATCH(1*$F373,'EAPG Table'!$B:$B,0))))</f>
        <v/>
      </c>
      <c r="L373" s="200"/>
      <c r="M373" s="172" t="str">
        <f t="shared" si="61"/>
        <v/>
      </c>
      <c r="N373" s="172" t="str">
        <f t="shared" si="55"/>
        <v/>
      </c>
      <c r="O373" s="207" t="str">
        <f t="shared" si="62"/>
        <v/>
      </c>
      <c r="P373" s="207" t="str">
        <f>IF(""=$F373,"",IF("00450"=$F373,0&lt;COUNTIFS($H:$H,"&gt;="&amp;$H373,$D:$D,$D373,$F:$F,$F373,$C:$C,"EAPG")-COUNTIFS($H373:$H$520,$H373,$D373:$D$520,$D373,$F373:$F$520,$F373,$C373:$C$520,"EAPG"),FALSE))</f>
        <v/>
      </c>
      <c r="Q373" s="207" t="str">
        <f t="shared" si="56"/>
        <v/>
      </c>
      <c r="R373" s="208" t="str">
        <f t="shared" si="63"/>
        <v/>
      </c>
      <c r="S373" s="172"/>
      <c r="T373" s="215" t="str">
        <f t="shared" si="57"/>
        <v/>
      </c>
      <c r="U373" s="216" t="str">
        <f>IF($F373="","",MAX(0.25,IF(AND("2"=$I373,1&lt;COUNTIF($I:$I,2)),0.5^(COUNTIFS($I:$I,"2",$D:$D,$D373,$H:$H,"&gt;="&amp;$H373)-COUNTIFS($I373:$I$520,"2",$D373:$D$520,$D373,$H373:$H$520,$H373)),1)))</f>
        <v/>
      </c>
      <c r="V373" s="216" t="str">
        <f>IF($F373="","",MAX(0.25,IF(AND("Yes"=$N373,1&lt;COUNTIFS($N:$N,"Yes",$D:$D,$D373,$F:$F,$F373,$C:$C,"EAPG")),0.5^(COUNTIFS($N:$N,"Yes",$H:$H,"&gt;="&amp;$H373,$D:$D,$D373,$F:$F,$F373,$C:$C,"EAPG")-COUNTIFS($N373:$N$520,"Yes",$H373:$H$520,$H373,$D373:$D$520,$D373,$F373:$F$520,$F373,$C373:$C$520,"EAPG")),1)))</f>
        <v/>
      </c>
      <c r="W373" s="210" t="str">
        <f t="shared" si="58"/>
        <v/>
      </c>
      <c r="X373" s="172"/>
      <c r="Y373" s="211" t="str">
        <f t="shared" si="59"/>
        <v/>
      </c>
      <c r="Z373" s="212" t="str">
        <f t="shared" si="64"/>
        <v/>
      </c>
      <c r="AA373" s="213" t="str">
        <f t="shared" si="60"/>
        <v/>
      </c>
    </row>
    <row r="374" spans="2:27" ht="15" x14ac:dyDescent="0.25">
      <c r="B374" s="200">
        <f t="shared" si="65"/>
        <v>354</v>
      </c>
      <c r="C374" s="148"/>
      <c r="D374" s="232"/>
      <c r="E374" s="202"/>
      <c r="F374" s="203"/>
      <c r="G374" s="202" t="str">
        <f t="array" ref="G374">IF($F374="","",INDEX('EAPG Table'!$C$7:$C$666,MATCH(_xlfn.NUMBERVALUE('Interactive EAPG Calculator'!$F374),_xlfn.NUMBERVALUE('EAPG Table'!$B$7:$B$666),0)))</f>
        <v/>
      </c>
      <c r="H374" s="204" t="str">
        <f t="array" ref="H374">IF($F374="","",IF("EAPG"&lt;&gt;C374,0,INDEX('EAPG Table'!$I$7:$I$666,MATCH(_xlfn.NUMBERVALUE($F374),_xlfn.NUMBERVALUE('EAPG Table'!$B$7:$B$666),0))))</f>
        <v/>
      </c>
      <c r="I374" s="172" t="str">
        <f>IF($F374="", "", INDEX('EAPG Table'!$D:$D, MATCH(1*$F374, 'EAPG Table'!$B:$B, 0)))</f>
        <v/>
      </c>
      <c r="J374" s="148"/>
      <c r="K374" s="205" t="str">
        <f>IF(""=$F374,"",TRIM(INDEX('EAPG Table'!$F:$F,MATCH(1*$F374,'EAPG Table'!$B:$B,0))))</f>
        <v/>
      </c>
      <c r="L374" s="200"/>
      <c r="M374" s="172" t="str">
        <f t="shared" si="61"/>
        <v/>
      </c>
      <c r="N374" s="172" t="str">
        <f t="shared" si="55"/>
        <v/>
      </c>
      <c r="O374" s="207" t="str">
        <f t="shared" si="62"/>
        <v/>
      </c>
      <c r="P374" s="207" t="str">
        <f>IF(""=$F374,"",IF("00450"=$F374,0&lt;COUNTIFS($H:$H,"&gt;="&amp;$H374,$D:$D,$D374,$F:$F,$F374,$C:$C,"EAPG")-COUNTIFS($H374:$H$520,$H374,$D374:$D$520,$D374,$F374:$F$520,$F374,$C374:$C$520,"EAPG"),FALSE))</f>
        <v/>
      </c>
      <c r="Q374" s="207" t="str">
        <f t="shared" si="56"/>
        <v/>
      </c>
      <c r="R374" s="208" t="str">
        <f t="shared" si="63"/>
        <v/>
      </c>
      <c r="S374" s="172"/>
      <c r="T374" s="215" t="str">
        <f t="shared" si="57"/>
        <v/>
      </c>
      <c r="U374" s="216" t="str">
        <f>IF($F374="","",MAX(0.25,IF(AND("2"=$I374,1&lt;COUNTIF($I:$I,2)),0.5^(COUNTIFS($I:$I,"2",$D:$D,$D374,$H:$H,"&gt;="&amp;$H374)-COUNTIFS($I374:$I$520,"2",$D374:$D$520,$D374,$H374:$H$520,$H374)),1)))</f>
        <v/>
      </c>
      <c r="V374" s="216" t="str">
        <f>IF($F374="","",MAX(0.25,IF(AND("Yes"=$N374,1&lt;COUNTIFS($N:$N,"Yes",$D:$D,$D374,$F:$F,$F374,$C:$C,"EAPG")),0.5^(COUNTIFS($N:$N,"Yes",$H:$H,"&gt;="&amp;$H374,$D:$D,$D374,$F:$F,$F374,$C:$C,"EAPG")-COUNTIFS($N374:$N$520,"Yes",$H374:$H$520,$H374,$D374:$D$520,$D374,$F374:$F$520,$F374,$C374:$C$520,"EAPG")),1)))</f>
        <v/>
      </c>
      <c r="W374" s="210" t="str">
        <f t="shared" si="58"/>
        <v/>
      </c>
      <c r="X374" s="172"/>
      <c r="Y374" s="211" t="str">
        <f t="shared" si="59"/>
        <v/>
      </c>
      <c r="Z374" s="212" t="str">
        <f t="shared" si="64"/>
        <v/>
      </c>
      <c r="AA374" s="213" t="str">
        <f t="shared" si="60"/>
        <v/>
      </c>
    </row>
    <row r="375" spans="2:27" ht="15" x14ac:dyDescent="0.25">
      <c r="B375" s="217">
        <f t="shared" si="65"/>
        <v>355</v>
      </c>
      <c r="C375" s="149"/>
      <c r="D375" s="233"/>
      <c r="E375" s="219"/>
      <c r="F375" s="220"/>
      <c r="G375" s="219" t="str">
        <f t="array" ref="G375">IF($F375="","",INDEX('EAPG Table'!$C$7:$C$666,MATCH(_xlfn.NUMBERVALUE('Interactive EAPG Calculator'!$F375),_xlfn.NUMBERVALUE('EAPG Table'!$B$7:$B$666),0)))</f>
        <v/>
      </c>
      <c r="H375" s="221" t="str">
        <f t="array" ref="H375">IF($F375="","",IF("EAPG"&lt;&gt;C375,0,INDEX('EAPG Table'!$I$7:$I$666,MATCH(_xlfn.NUMBERVALUE($F375),_xlfn.NUMBERVALUE('EAPG Table'!$B$7:$B$666),0))))</f>
        <v/>
      </c>
      <c r="I375" s="222" t="str">
        <f>IF($F375="", "", INDEX('EAPG Table'!$D:$D, MATCH(1*$F375, 'EAPG Table'!$B:$B, 0)))</f>
        <v/>
      </c>
      <c r="J375" s="149"/>
      <c r="K375" s="223" t="str">
        <f>IF(""=$F375,"",TRIM(INDEX('EAPG Table'!$F:$F,MATCH(1*$F375,'EAPG Table'!$B:$B,0))))</f>
        <v/>
      </c>
      <c r="L375" s="200"/>
      <c r="M375" s="222" t="str">
        <f t="shared" si="61"/>
        <v/>
      </c>
      <c r="N375" s="222" t="str">
        <f t="shared" si="55"/>
        <v/>
      </c>
      <c r="O375" s="224" t="str">
        <f t="shared" si="62"/>
        <v/>
      </c>
      <c r="P375" s="224" t="str">
        <f>IF(""=$F375,"",IF("00450"=$F375,0&lt;COUNTIFS($H:$H,"&gt;="&amp;$H375,$D:$D,$D375,$F:$F,$F375,$C:$C,"EAPG")-COUNTIFS($H375:$H$520,$H375,$D375:$D$520,$D375,$F375:$F$520,$F375,$C375:$C$520,"EAPG"),FALSE))</f>
        <v/>
      </c>
      <c r="Q375" s="224" t="str">
        <f t="shared" si="56"/>
        <v/>
      </c>
      <c r="R375" s="225" t="str">
        <f t="shared" si="63"/>
        <v/>
      </c>
      <c r="S375" s="172"/>
      <c r="T375" s="226" t="str">
        <f t="shared" si="57"/>
        <v/>
      </c>
      <c r="U375" s="227" t="str">
        <f>IF($F375="","",MAX(0.25,IF(AND("2"=$I375,1&lt;COUNTIF($I:$I,2)),0.5^(COUNTIFS($I:$I,"2",$D:$D,$D375,$H:$H,"&gt;="&amp;$H375)-COUNTIFS($I375:$I$520,"2",$D375:$D$520,$D375,$H375:$H$520,$H375)),1)))</f>
        <v/>
      </c>
      <c r="V375" s="227" t="str">
        <f>IF($F375="","",MAX(0.25,IF(AND("Yes"=$N375,1&lt;COUNTIFS($N:$N,"Yes",$D:$D,$D375,$F:$F,$F375,$C:$C,"EAPG")),0.5^(COUNTIFS($N:$N,"Yes",$H:$H,"&gt;="&amp;$H375,$D:$D,$D375,$F:$F,$F375,$C:$C,"EAPG")-COUNTIFS($N375:$N$520,"Yes",$H375:$H$520,$H375,$D375:$D$520,$D375,$F375:$F$520,$F375,$C375:$C$520,"EAPG")),1)))</f>
        <v/>
      </c>
      <c r="W375" s="228" t="str">
        <f t="shared" si="58"/>
        <v/>
      </c>
      <c r="X375" s="172"/>
      <c r="Y375" s="229" t="str">
        <f t="shared" si="59"/>
        <v/>
      </c>
      <c r="Z375" s="230" t="str">
        <f t="shared" si="64"/>
        <v/>
      </c>
      <c r="AA375" s="231" t="str">
        <f t="shared" si="60"/>
        <v/>
      </c>
    </row>
    <row r="376" spans="2:27" ht="15" x14ac:dyDescent="0.25">
      <c r="B376" s="200">
        <f t="shared" si="65"/>
        <v>356</v>
      </c>
      <c r="C376" s="148"/>
      <c r="D376" s="232"/>
      <c r="E376" s="202"/>
      <c r="F376" s="203"/>
      <c r="G376" s="202" t="str">
        <f t="array" ref="G376">IF($F376="","",INDEX('EAPG Table'!$C$7:$C$666,MATCH(_xlfn.NUMBERVALUE('Interactive EAPG Calculator'!$F376),_xlfn.NUMBERVALUE('EAPG Table'!$B$7:$B$666),0)))</f>
        <v/>
      </c>
      <c r="H376" s="204" t="str">
        <f t="array" ref="H376">IF($F376="","",IF("EAPG"&lt;&gt;C376,0,INDEX('EAPG Table'!$I$7:$I$666,MATCH(_xlfn.NUMBERVALUE($F376),_xlfn.NUMBERVALUE('EAPG Table'!$B$7:$B$666),0))))</f>
        <v/>
      </c>
      <c r="I376" s="172" t="str">
        <f>IF($F376="", "", INDEX('EAPG Table'!$D:$D, MATCH(1*$F376, 'EAPG Table'!$B:$B, 0)))</f>
        <v/>
      </c>
      <c r="J376" s="148"/>
      <c r="K376" s="205" t="str">
        <f>IF(""=$F376,"",TRIM(INDEX('EAPG Table'!$F:$F,MATCH(1*$F376,'EAPG Table'!$B:$B,0))))</f>
        <v/>
      </c>
      <c r="L376" s="200"/>
      <c r="M376" s="172" t="str">
        <f t="shared" si="61"/>
        <v/>
      </c>
      <c r="N376" s="172" t="str">
        <f t="shared" si="55"/>
        <v/>
      </c>
      <c r="O376" s="207" t="str">
        <f t="shared" si="62"/>
        <v/>
      </c>
      <c r="P376" s="207" t="str">
        <f>IF(""=$F376,"",IF("00450"=$F376,0&lt;COUNTIFS($H:$H,"&gt;="&amp;$H376,$D:$D,$D376,$F:$F,$F376,$C:$C,"EAPG")-COUNTIFS($H376:$H$520,$H376,$D376:$D$520,$D376,$F376:$F$520,$F376,$C376:$C$520,"EAPG"),FALSE))</f>
        <v/>
      </c>
      <c r="Q376" s="207" t="str">
        <f t="shared" si="56"/>
        <v/>
      </c>
      <c r="R376" s="208" t="str">
        <f t="shared" si="63"/>
        <v/>
      </c>
      <c r="S376" s="172"/>
      <c r="T376" s="215" t="str">
        <f t="shared" si="57"/>
        <v/>
      </c>
      <c r="U376" s="216" t="str">
        <f>IF($F376="","",MAX(0.25,IF(AND("2"=$I376,1&lt;COUNTIF($I:$I,2)),0.5^(COUNTIFS($I:$I,"2",$D:$D,$D376,$H:$H,"&gt;="&amp;$H376)-COUNTIFS($I376:$I$520,"2",$D376:$D$520,$D376,$H376:$H$520,$H376)),1)))</f>
        <v/>
      </c>
      <c r="V376" s="216" t="str">
        <f>IF($F376="","",MAX(0.25,IF(AND("Yes"=$N376,1&lt;COUNTIFS($N:$N,"Yes",$D:$D,$D376,$F:$F,$F376,$C:$C,"EAPG")),0.5^(COUNTIFS($N:$N,"Yes",$H:$H,"&gt;="&amp;$H376,$D:$D,$D376,$F:$F,$F376,$C:$C,"EAPG")-COUNTIFS($N376:$N$520,"Yes",$H376:$H$520,$H376,$D376:$D$520,$D376,$F376:$F$520,$F376,$C376:$C$520,"EAPG")),1)))</f>
        <v/>
      </c>
      <c r="W376" s="210" t="str">
        <f t="shared" si="58"/>
        <v/>
      </c>
      <c r="X376" s="172"/>
      <c r="Y376" s="211" t="str">
        <f t="shared" si="59"/>
        <v/>
      </c>
      <c r="Z376" s="212" t="str">
        <f t="shared" si="64"/>
        <v/>
      </c>
      <c r="AA376" s="213" t="str">
        <f t="shared" si="60"/>
        <v/>
      </c>
    </row>
    <row r="377" spans="2:27" ht="15" x14ac:dyDescent="0.25">
      <c r="B377" s="200">
        <f t="shared" si="65"/>
        <v>357</v>
      </c>
      <c r="C377" s="148"/>
      <c r="D377" s="232"/>
      <c r="E377" s="202"/>
      <c r="F377" s="203"/>
      <c r="G377" s="202" t="str">
        <f t="array" ref="G377">IF($F377="","",INDEX('EAPG Table'!$C$7:$C$666,MATCH(_xlfn.NUMBERVALUE('Interactive EAPG Calculator'!$F377),_xlfn.NUMBERVALUE('EAPG Table'!$B$7:$B$666),0)))</f>
        <v/>
      </c>
      <c r="H377" s="204" t="str">
        <f t="array" ref="H377">IF($F377="","",IF("EAPG"&lt;&gt;C377,0,INDEX('EAPG Table'!$I$7:$I$666,MATCH(_xlfn.NUMBERVALUE($F377),_xlfn.NUMBERVALUE('EAPG Table'!$B$7:$B$666),0))))</f>
        <v/>
      </c>
      <c r="I377" s="172" t="str">
        <f>IF($F377="", "", INDEX('EAPG Table'!$D:$D, MATCH(1*$F377, 'EAPG Table'!$B:$B, 0)))</f>
        <v/>
      </c>
      <c r="J377" s="148"/>
      <c r="K377" s="205" t="str">
        <f>IF(""=$F377,"",TRIM(INDEX('EAPG Table'!$F:$F,MATCH(1*$F377,'EAPG Table'!$B:$B,0))))</f>
        <v/>
      </c>
      <c r="L377" s="200"/>
      <c r="M377" s="172" t="str">
        <f t="shared" si="61"/>
        <v/>
      </c>
      <c r="N377" s="172" t="str">
        <f t="shared" si="55"/>
        <v/>
      </c>
      <c r="O377" s="207" t="str">
        <f t="shared" si="62"/>
        <v/>
      </c>
      <c r="P377" s="207" t="str">
        <f>IF(""=$F377,"",IF("00450"=$F377,0&lt;COUNTIFS($H:$H,"&gt;="&amp;$H377,$D:$D,$D377,$F:$F,$F377,$C:$C,"EAPG")-COUNTIFS($H377:$H$520,$H377,$D377:$D$520,$D377,$F377:$F$520,$F377,$C377:$C$520,"EAPG"),FALSE))</f>
        <v/>
      </c>
      <c r="Q377" s="207" t="str">
        <f t="shared" si="56"/>
        <v/>
      </c>
      <c r="R377" s="208" t="str">
        <f t="shared" si="63"/>
        <v/>
      </c>
      <c r="S377" s="172"/>
      <c r="T377" s="215" t="str">
        <f t="shared" si="57"/>
        <v/>
      </c>
      <c r="U377" s="216" t="str">
        <f>IF($F377="","",MAX(0.25,IF(AND("2"=$I377,1&lt;COUNTIF($I:$I,2)),0.5^(COUNTIFS($I:$I,"2",$D:$D,$D377,$H:$H,"&gt;="&amp;$H377)-COUNTIFS($I377:$I$520,"2",$D377:$D$520,$D377,$H377:$H$520,$H377)),1)))</f>
        <v/>
      </c>
      <c r="V377" s="216" t="str">
        <f>IF($F377="","",MAX(0.25,IF(AND("Yes"=$N377,1&lt;COUNTIFS($N:$N,"Yes",$D:$D,$D377,$F:$F,$F377,$C:$C,"EAPG")),0.5^(COUNTIFS($N:$N,"Yes",$H:$H,"&gt;="&amp;$H377,$D:$D,$D377,$F:$F,$F377,$C:$C,"EAPG")-COUNTIFS($N377:$N$520,"Yes",$H377:$H$520,$H377,$D377:$D$520,$D377,$F377:$F$520,$F377,$C377:$C$520,"EAPG")),1)))</f>
        <v/>
      </c>
      <c r="W377" s="210" t="str">
        <f t="shared" si="58"/>
        <v/>
      </c>
      <c r="X377" s="172"/>
      <c r="Y377" s="211" t="str">
        <f t="shared" si="59"/>
        <v/>
      </c>
      <c r="Z377" s="212" t="str">
        <f t="shared" si="64"/>
        <v/>
      </c>
      <c r="AA377" s="213" t="str">
        <f t="shared" si="60"/>
        <v/>
      </c>
    </row>
    <row r="378" spans="2:27" ht="15" x14ac:dyDescent="0.25">
      <c r="B378" s="200">
        <f t="shared" si="65"/>
        <v>358</v>
      </c>
      <c r="C378" s="148"/>
      <c r="D378" s="232"/>
      <c r="E378" s="202"/>
      <c r="F378" s="203"/>
      <c r="G378" s="202" t="str">
        <f t="array" ref="G378">IF($F378="","",INDEX('EAPG Table'!$C$7:$C$666,MATCH(_xlfn.NUMBERVALUE('Interactive EAPG Calculator'!$F378),_xlfn.NUMBERVALUE('EAPG Table'!$B$7:$B$666),0)))</f>
        <v/>
      </c>
      <c r="H378" s="204" t="str">
        <f t="array" ref="H378">IF($F378="","",IF("EAPG"&lt;&gt;C378,0,INDEX('EAPG Table'!$I$7:$I$666,MATCH(_xlfn.NUMBERVALUE($F378),_xlfn.NUMBERVALUE('EAPG Table'!$B$7:$B$666),0))))</f>
        <v/>
      </c>
      <c r="I378" s="172" t="str">
        <f>IF($F378="", "", INDEX('EAPG Table'!$D:$D, MATCH(1*$F378, 'EAPG Table'!$B:$B, 0)))</f>
        <v/>
      </c>
      <c r="J378" s="148"/>
      <c r="K378" s="205" t="str">
        <f>IF(""=$F378,"",TRIM(INDEX('EAPG Table'!$F:$F,MATCH(1*$F378,'EAPG Table'!$B:$B,0))))</f>
        <v/>
      </c>
      <c r="L378" s="200"/>
      <c r="M378" s="172" t="str">
        <f t="shared" si="61"/>
        <v/>
      </c>
      <c r="N378" s="172" t="str">
        <f t="shared" si="55"/>
        <v/>
      </c>
      <c r="O378" s="207" t="str">
        <f t="shared" si="62"/>
        <v/>
      </c>
      <c r="P378" s="207" t="str">
        <f>IF(""=$F378,"",IF("00450"=$F378,0&lt;COUNTIFS($H:$H,"&gt;="&amp;$H378,$D:$D,$D378,$F:$F,$F378,$C:$C,"EAPG")-COUNTIFS($H378:$H$520,$H378,$D378:$D$520,$D378,$F378:$F$520,$F378,$C378:$C$520,"EAPG"),FALSE))</f>
        <v/>
      </c>
      <c r="Q378" s="207" t="str">
        <f t="shared" si="56"/>
        <v/>
      </c>
      <c r="R378" s="208" t="str">
        <f t="shared" si="63"/>
        <v/>
      </c>
      <c r="S378" s="172"/>
      <c r="T378" s="215" t="str">
        <f t="shared" si="57"/>
        <v/>
      </c>
      <c r="U378" s="216" t="str">
        <f>IF($F378="","",MAX(0.25,IF(AND("2"=$I378,1&lt;COUNTIF($I:$I,2)),0.5^(COUNTIFS($I:$I,"2",$D:$D,$D378,$H:$H,"&gt;="&amp;$H378)-COUNTIFS($I378:$I$520,"2",$D378:$D$520,$D378,$H378:$H$520,$H378)),1)))</f>
        <v/>
      </c>
      <c r="V378" s="216" t="str">
        <f>IF($F378="","",MAX(0.25,IF(AND("Yes"=$N378,1&lt;COUNTIFS($N:$N,"Yes",$D:$D,$D378,$F:$F,$F378,$C:$C,"EAPG")),0.5^(COUNTIFS($N:$N,"Yes",$H:$H,"&gt;="&amp;$H378,$D:$D,$D378,$F:$F,$F378,$C:$C,"EAPG")-COUNTIFS($N378:$N$520,"Yes",$H378:$H$520,$H378,$D378:$D$520,$D378,$F378:$F$520,$F378,$C378:$C$520,"EAPG")),1)))</f>
        <v/>
      </c>
      <c r="W378" s="210" t="str">
        <f t="shared" si="58"/>
        <v/>
      </c>
      <c r="X378" s="172"/>
      <c r="Y378" s="211" t="str">
        <f t="shared" si="59"/>
        <v/>
      </c>
      <c r="Z378" s="212" t="str">
        <f t="shared" si="64"/>
        <v/>
      </c>
      <c r="AA378" s="213" t="str">
        <f t="shared" si="60"/>
        <v/>
      </c>
    </row>
    <row r="379" spans="2:27" ht="15" x14ac:dyDescent="0.25">
      <c r="B379" s="200">
        <f t="shared" si="65"/>
        <v>359</v>
      </c>
      <c r="C379" s="148"/>
      <c r="D379" s="232"/>
      <c r="E379" s="202"/>
      <c r="F379" s="203"/>
      <c r="G379" s="202" t="str">
        <f t="array" ref="G379">IF($F379="","",INDEX('EAPG Table'!$C$7:$C$666,MATCH(_xlfn.NUMBERVALUE('Interactive EAPG Calculator'!$F379),_xlfn.NUMBERVALUE('EAPG Table'!$B$7:$B$666),0)))</f>
        <v/>
      </c>
      <c r="H379" s="204" t="str">
        <f t="array" ref="H379">IF($F379="","",IF("EAPG"&lt;&gt;C379,0,INDEX('EAPG Table'!$I$7:$I$666,MATCH(_xlfn.NUMBERVALUE($F379),_xlfn.NUMBERVALUE('EAPG Table'!$B$7:$B$666),0))))</f>
        <v/>
      </c>
      <c r="I379" s="172" t="str">
        <f>IF($F379="", "", INDEX('EAPG Table'!$D:$D, MATCH(1*$F379, 'EAPG Table'!$B:$B, 0)))</f>
        <v/>
      </c>
      <c r="J379" s="148"/>
      <c r="K379" s="205" t="str">
        <f>IF(""=$F379,"",TRIM(INDEX('EAPG Table'!$F:$F,MATCH(1*$F379,'EAPG Table'!$B:$B,0))))</f>
        <v/>
      </c>
      <c r="L379" s="200"/>
      <c r="M379" s="172" t="str">
        <f t="shared" si="61"/>
        <v/>
      </c>
      <c r="N379" s="172" t="str">
        <f t="shared" si="55"/>
        <v/>
      </c>
      <c r="O379" s="207" t="str">
        <f t="shared" si="62"/>
        <v/>
      </c>
      <c r="P379" s="207" t="str">
        <f>IF(""=$F379,"",IF("00450"=$F379,0&lt;COUNTIFS($H:$H,"&gt;="&amp;$H379,$D:$D,$D379,$F:$F,$F379,$C:$C,"EAPG")-COUNTIFS($H379:$H$520,$H379,$D379:$D$520,$D379,$F379:$F$520,$F379,$C379:$C$520,"EAPG"),FALSE))</f>
        <v/>
      </c>
      <c r="Q379" s="207" t="str">
        <f t="shared" si="56"/>
        <v/>
      </c>
      <c r="R379" s="208" t="str">
        <f t="shared" si="63"/>
        <v/>
      </c>
      <c r="S379" s="172"/>
      <c r="T379" s="215" t="str">
        <f t="shared" si="57"/>
        <v/>
      </c>
      <c r="U379" s="216" t="str">
        <f>IF($F379="","",MAX(0.25,IF(AND("2"=$I379,1&lt;COUNTIF($I:$I,2)),0.5^(COUNTIFS($I:$I,"2",$D:$D,$D379,$H:$H,"&gt;="&amp;$H379)-COUNTIFS($I379:$I$520,"2",$D379:$D$520,$D379,$H379:$H$520,$H379)),1)))</f>
        <v/>
      </c>
      <c r="V379" s="216" t="str">
        <f>IF($F379="","",MAX(0.25,IF(AND("Yes"=$N379,1&lt;COUNTIFS($N:$N,"Yes",$D:$D,$D379,$F:$F,$F379,$C:$C,"EAPG")),0.5^(COUNTIFS($N:$N,"Yes",$H:$H,"&gt;="&amp;$H379,$D:$D,$D379,$F:$F,$F379,$C:$C,"EAPG")-COUNTIFS($N379:$N$520,"Yes",$H379:$H$520,$H379,$D379:$D$520,$D379,$F379:$F$520,$F379,$C379:$C$520,"EAPG")),1)))</f>
        <v/>
      </c>
      <c r="W379" s="210" t="str">
        <f t="shared" si="58"/>
        <v/>
      </c>
      <c r="X379" s="172"/>
      <c r="Y379" s="211" t="str">
        <f t="shared" si="59"/>
        <v/>
      </c>
      <c r="Z379" s="212" t="str">
        <f t="shared" si="64"/>
        <v/>
      </c>
      <c r="AA379" s="213" t="str">
        <f t="shared" si="60"/>
        <v/>
      </c>
    </row>
    <row r="380" spans="2:27" ht="15" x14ac:dyDescent="0.25">
      <c r="B380" s="217">
        <f t="shared" si="65"/>
        <v>360</v>
      </c>
      <c r="C380" s="149"/>
      <c r="D380" s="233"/>
      <c r="E380" s="219"/>
      <c r="F380" s="220"/>
      <c r="G380" s="219" t="str">
        <f t="array" ref="G380">IF($F380="","",INDEX('EAPG Table'!$C$7:$C$666,MATCH(_xlfn.NUMBERVALUE('Interactive EAPG Calculator'!$F380),_xlfn.NUMBERVALUE('EAPG Table'!$B$7:$B$666),0)))</f>
        <v/>
      </c>
      <c r="H380" s="221" t="str">
        <f t="array" ref="H380">IF($F380="","",IF("EAPG"&lt;&gt;C380,0,INDEX('EAPG Table'!$I$7:$I$666,MATCH(_xlfn.NUMBERVALUE($F380),_xlfn.NUMBERVALUE('EAPG Table'!$B$7:$B$666),0))))</f>
        <v/>
      </c>
      <c r="I380" s="222" t="str">
        <f>IF($F380="", "", INDEX('EAPG Table'!$D:$D, MATCH(1*$F380, 'EAPG Table'!$B:$B, 0)))</f>
        <v/>
      </c>
      <c r="J380" s="149"/>
      <c r="K380" s="223" t="str">
        <f>IF(""=$F380,"",TRIM(INDEX('EAPG Table'!$F:$F,MATCH(1*$F380,'EAPG Table'!$B:$B,0))))</f>
        <v/>
      </c>
      <c r="L380" s="200"/>
      <c r="M380" s="222" t="str">
        <f t="shared" si="61"/>
        <v/>
      </c>
      <c r="N380" s="222" t="str">
        <f t="shared" si="55"/>
        <v/>
      </c>
      <c r="O380" s="224" t="str">
        <f t="shared" si="62"/>
        <v/>
      </c>
      <c r="P380" s="224" t="str">
        <f>IF(""=$F380,"",IF("00450"=$F380,0&lt;COUNTIFS($H:$H,"&gt;="&amp;$H380,$D:$D,$D380,$F:$F,$F380,$C:$C,"EAPG")-COUNTIFS($H380:$H$520,$H380,$D380:$D$520,$D380,$F380:$F$520,$F380,$C380:$C$520,"EAPG"),FALSE))</f>
        <v/>
      </c>
      <c r="Q380" s="224" t="str">
        <f t="shared" si="56"/>
        <v/>
      </c>
      <c r="R380" s="225" t="str">
        <f t="shared" si="63"/>
        <v/>
      </c>
      <c r="S380" s="172"/>
      <c r="T380" s="226" t="str">
        <f t="shared" si="57"/>
        <v/>
      </c>
      <c r="U380" s="227" t="str">
        <f>IF($F380="","",MAX(0.25,IF(AND("2"=$I380,1&lt;COUNTIF($I:$I,2)),0.5^(COUNTIFS($I:$I,"2",$D:$D,$D380,$H:$H,"&gt;="&amp;$H380)-COUNTIFS($I380:$I$520,"2",$D380:$D$520,$D380,$H380:$H$520,$H380)),1)))</f>
        <v/>
      </c>
      <c r="V380" s="227" t="str">
        <f>IF($F380="","",MAX(0.25,IF(AND("Yes"=$N380,1&lt;COUNTIFS($N:$N,"Yes",$D:$D,$D380,$F:$F,$F380,$C:$C,"EAPG")),0.5^(COUNTIFS($N:$N,"Yes",$H:$H,"&gt;="&amp;$H380,$D:$D,$D380,$F:$F,$F380,$C:$C,"EAPG")-COUNTIFS($N380:$N$520,"Yes",$H380:$H$520,$H380,$D380:$D$520,$D380,$F380:$F$520,$F380,$C380:$C$520,"EAPG")),1)))</f>
        <v/>
      </c>
      <c r="W380" s="228" t="str">
        <f t="shared" si="58"/>
        <v/>
      </c>
      <c r="X380" s="172"/>
      <c r="Y380" s="229" t="str">
        <f t="shared" si="59"/>
        <v/>
      </c>
      <c r="Z380" s="230" t="str">
        <f t="shared" si="64"/>
        <v/>
      </c>
      <c r="AA380" s="231" t="str">
        <f t="shared" si="60"/>
        <v/>
      </c>
    </row>
    <row r="381" spans="2:27" ht="15" x14ac:dyDescent="0.25">
      <c r="B381" s="200">
        <f t="shared" si="65"/>
        <v>361</v>
      </c>
      <c r="C381" s="148"/>
      <c r="D381" s="232"/>
      <c r="E381" s="202"/>
      <c r="F381" s="203"/>
      <c r="G381" s="202" t="str">
        <f t="array" ref="G381">IF($F381="","",INDEX('EAPG Table'!$C$7:$C$666,MATCH(_xlfn.NUMBERVALUE('Interactive EAPG Calculator'!$F381),_xlfn.NUMBERVALUE('EAPG Table'!$B$7:$B$666),0)))</f>
        <v/>
      </c>
      <c r="H381" s="204" t="str">
        <f t="array" ref="H381">IF($F381="","",IF("EAPG"&lt;&gt;C381,0,INDEX('EAPG Table'!$I$7:$I$666,MATCH(_xlfn.NUMBERVALUE($F381),_xlfn.NUMBERVALUE('EAPG Table'!$B$7:$B$666),0))))</f>
        <v/>
      </c>
      <c r="I381" s="172" t="str">
        <f>IF($F381="", "", INDEX('EAPG Table'!$D:$D, MATCH(1*$F381, 'EAPG Table'!$B:$B, 0)))</f>
        <v/>
      </c>
      <c r="J381" s="148"/>
      <c r="K381" s="205" t="str">
        <f>IF(""=$F381,"",TRIM(INDEX('EAPG Table'!$F:$F,MATCH(1*$F381,'EAPG Table'!$B:$B,0))))</f>
        <v/>
      </c>
      <c r="L381" s="200"/>
      <c r="M381" s="172" t="str">
        <f t="shared" si="61"/>
        <v/>
      </c>
      <c r="N381" s="172" t="str">
        <f t="shared" si="55"/>
        <v/>
      </c>
      <c r="O381" s="207" t="str">
        <f t="shared" si="62"/>
        <v/>
      </c>
      <c r="P381" s="207" t="str">
        <f>IF(""=$F381,"",IF("00450"=$F381,0&lt;COUNTIFS($H:$H,"&gt;="&amp;$H381,$D:$D,$D381,$F:$F,$F381,$C:$C,"EAPG")-COUNTIFS($H381:$H$520,$H381,$D381:$D$520,$D381,$F381:$F$520,$F381,$C381:$C$520,"EAPG"),FALSE))</f>
        <v/>
      </c>
      <c r="Q381" s="207" t="str">
        <f t="shared" si="56"/>
        <v/>
      </c>
      <c r="R381" s="208" t="str">
        <f t="shared" si="63"/>
        <v/>
      </c>
      <c r="S381" s="172"/>
      <c r="T381" s="215" t="str">
        <f t="shared" si="57"/>
        <v/>
      </c>
      <c r="U381" s="216" t="str">
        <f>IF($F381="","",MAX(0.25,IF(AND("2"=$I381,1&lt;COUNTIF($I:$I,2)),0.5^(COUNTIFS($I:$I,"2",$D:$D,$D381,$H:$H,"&gt;="&amp;$H381)-COUNTIFS($I381:$I$520,"2",$D381:$D$520,$D381,$H381:$H$520,$H381)),1)))</f>
        <v/>
      </c>
      <c r="V381" s="216" t="str">
        <f>IF($F381="","",MAX(0.25,IF(AND("Yes"=$N381,1&lt;COUNTIFS($N:$N,"Yes",$D:$D,$D381,$F:$F,$F381,$C:$C,"EAPG")),0.5^(COUNTIFS($N:$N,"Yes",$H:$H,"&gt;="&amp;$H381,$D:$D,$D381,$F:$F,$F381,$C:$C,"EAPG")-COUNTIFS($N381:$N$520,"Yes",$H381:$H$520,$H381,$D381:$D$520,$D381,$F381:$F$520,$F381,$C381:$C$520,"EAPG")),1)))</f>
        <v/>
      </c>
      <c r="W381" s="210" t="str">
        <f t="shared" si="58"/>
        <v/>
      </c>
      <c r="X381" s="172"/>
      <c r="Y381" s="211" t="str">
        <f t="shared" si="59"/>
        <v/>
      </c>
      <c r="Z381" s="212" t="str">
        <f t="shared" si="64"/>
        <v/>
      </c>
      <c r="AA381" s="213" t="str">
        <f t="shared" si="60"/>
        <v/>
      </c>
    </row>
    <row r="382" spans="2:27" ht="15" x14ac:dyDescent="0.25">
      <c r="B382" s="200">
        <f t="shared" si="65"/>
        <v>362</v>
      </c>
      <c r="C382" s="148"/>
      <c r="D382" s="232"/>
      <c r="E382" s="202"/>
      <c r="F382" s="203"/>
      <c r="G382" s="202" t="str">
        <f t="array" ref="G382">IF($F382="","",INDEX('EAPG Table'!$C$7:$C$666,MATCH(_xlfn.NUMBERVALUE('Interactive EAPG Calculator'!$F382),_xlfn.NUMBERVALUE('EAPG Table'!$B$7:$B$666),0)))</f>
        <v/>
      </c>
      <c r="H382" s="204" t="str">
        <f t="array" ref="H382">IF($F382="","",IF("EAPG"&lt;&gt;C382,0,INDEX('EAPG Table'!$I$7:$I$666,MATCH(_xlfn.NUMBERVALUE($F382),_xlfn.NUMBERVALUE('EAPG Table'!$B$7:$B$666),0))))</f>
        <v/>
      </c>
      <c r="I382" s="172" t="str">
        <f>IF($F382="", "", INDEX('EAPG Table'!$D:$D, MATCH(1*$F382, 'EAPG Table'!$B:$B, 0)))</f>
        <v/>
      </c>
      <c r="J382" s="148"/>
      <c r="K382" s="205" t="str">
        <f>IF(""=$F382,"",TRIM(INDEX('EAPG Table'!$F:$F,MATCH(1*$F382,'EAPG Table'!$B:$B,0))))</f>
        <v/>
      </c>
      <c r="L382" s="200"/>
      <c r="M382" s="172" t="str">
        <f t="shared" si="61"/>
        <v/>
      </c>
      <c r="N382" s="172" t="str">
        <f t="shared" si="55"/>
        <v/>
      </c>
      <c r="O382" s="207" t="str">
        <f t="shared" si="62"/>
        <v/>
      </c>
      <c r="P382" s="207" t="str">
        <f>IF(""=$F382,"",IF("00450"=$F382,0&lt;COUNTIFS($H:$H,"&gt;="&amp;$H382,$D:$D,$D382,$F:$F,$F382,$C:$C,"EAPG")-COUNTIFS($H382:$H$520,$H382,$D382:$D$520,$D382,$F382:$F$520,$F382,$C382:$C$520,"EAPG"),FALSE))</f>
        <v/>
      </c>
      <c r="Q382" s="207" t="str">
        <f t="shared" si="56"/>
        <v/>
      </c>
      <c r="R382" s="208" t="str">
        <f t="shared" si="63"/>
        <v/>
      </c>
      <c r="S382" s="172"/>
      <c r="T382" s="215" t="str">
        <f t="shared" si="57"/>
        <v/>
      </c>
      <c r="U382" s="216" t="str">
        <f>IF($F382="","",MAX(0.25,IF(AND("2"=$I382,1&lt;COUNTIF($I:$I,2)),0.5^(COUNTIFS($I:$I,"2",$D:$D,$D382,$H:$H,"&gt;="&amp;$H382)-COUNTIFS($I382:$I$520,"2",$D382:$D$520,$D382,$H382:$H$520,$H382)),1)))</f>
        <v/>
      </c>
      <c r="V382" s="216" t="str">
        <f>IF($F382="","",MAX(0.25,IF(AND("Yes"=$N382,1&lt;COUNTIFS($N:$N,"Yes",$D:$D,$D382,$F:$F,$F382,$C:$C,"EAPG")),0.5^(COUNTIFS($N:$N,"Yes",$H:$H,"&gt;="&amp;$H382,$D:$D,$D382,$F:$F,$F382,$C:$C,"EAPG")-COUNTIFS($N382:$N$520,"Yes",$H382:$H$520,$H382,$D382:$D$520,$D382,$F382:$F$520,$F382,$C382:$C$520,"EAPG")),1)))</f>
        <v/>
      </c>
      <c r="W382" s="210" t="str">
        <f t="shared" si="58"/>
        <v/>
      </c>
      <c r="X382" s="172"/>
      <c r="Y382" s="211" t="str">
        <f t="shared" si="59"/>
        <v/>
      </c>
      <c r="Z382" s="212" t="str">
        <f t="shared" si="64"/>
        <v/>
      </c>
      <c r="AA382" s="213" t="str">
        <f t="shared" si="60"/>
        <v/>
      </c>
    </row>
    <row r="383" spans="2:27" ht="15" x14ac:dyDescent="0.25">
      <c r="B383" s="200">
        <f t="shared" si="65"/>
        <v>363</v>
      </c>
      <c r="C383" s="148"/>
      <c r="D383" s="232"/>
      <c r="E383" s="202"/>
      <c r="F383" s="203"/>
      <c r="G383" s="202" t="str">
        <f t="array" ref="G383">IF($F383="","",INDEX('EAPG Table'!$C$7:$C$666,MATCH(_xlfn.NUMBERVALUE('Interactive EAPG Calculator'!$F383),_xlfn.NUMBERVALUE('EAPG Table'!$B$7:$B$666),0)))</f>
        <v/>
      </c>
      <c r="H383" s="204" t="str">
        <f t="array" ref="H383">IF($F383="","",IF("EAPG"&lt;&gt;C383,0,INDEX('EAPG Table'!$I$7:$I$666,MATCH(_xlfn.NUMBERVALUE($F383),_xlfn.NUMBERVALUE('EAPG Table'!$B$7:$B$666),0))))</f>
        <v/>
      </c>
      <c r="I383" s="172" t="str">
        <f>IF($F383="", "", INDEX('EAPG Table'!$D:$D, MATCH(1*$F383, 'EAPG Table'!$B:$B, 0)))</f>
        <v/>
      </c>
      <c r="J383" s="148"/>
      <c r="K383" s="205" t="str">
        <f>IF(""=$F383,"",TRIM(INDEX('EAPG Table'!$F:$F,MATCH(1*$F383,'EAPG Table'!$B:$B,0))))</f>
        <v/>
      </c>
      <c r="L383" s="200"/>
      <c r="M383" s="172" t="str">
        <f t="shared" si="61"/>
        <v/>
      </c>
      <c r="N383" s="172" t="str">
        <f t="shared" si="55"/>
        <v/>
      </c>
      <c r="O383" s="207" t="str">
        <f t="shared" si="62"/>
        <v/>
      </c>
      <c r="P383" s="207" t="str">
        <f>IF(""=$F383,"",IF("00450"=$F383,0&lt;COUNTIFS($H:$H,"&gt;="&amp;$H383,$D:$D,$D383,$F:$F,$F383,$C:$C,"EAPG")-COUNTIFS($H383:$H$520,$H383,$D383:$D$520,$D383,$F383:$F$520,$F383,$C383:$C$520,"EAPG"),FALSE))</f>
        <v/>
      </c>
      <c r="Q383" s="207" t="str">
        <f t="shared" si="56"/>
        <v/>
      </c>
      <c r="R383" s="208" t="str">
        <f t="shared" si="63"/>
        <v/>
      </c>
      <c r="S383" s="172"/>
      <c r="T383" s="215" t="str">
        <f t="shared" si="57"/>
        <v/>
      </c>
      <c r="U383" s="216" t="str">
        <f>IF($F383="","",MAX(0.25,IF(AND("2"=$I383,1&lt;COUNTIF($I:$I,2)),0.5^(COUNTIFS($I:$I,"2",$D:$D,$D383,$H:$H,"&gt;="&amp;$H383)-COUNTIFS($I383:$I$520,"2",$D383:$D$520,$D383,$H383:$H$520,$H383)),1)))</f>
        <v/>
      </c>
      <c r="V383" s="216" t="str">
        <f>IF($F383="","",MAX(0.25,IF(AND("Yes"=$N383,1&lt;COUNTIFS($N:$N,"Yes",$D:$D,$D383,$F:$F,$F383,$C:$C,"EAPG")),0.5^(COUNTIFS($N:$N,"Yes",$H:$H,"&gt;="&amp;$H383,$D:$D,$D383,$F:$F,$F383,$C:$C,"EAPG")-COUNTIFS($N383:$N$520,"Yes",$H383:$H$520,$H383,$D383:$D$520,$D383,$F383:$F$520,$F383,$C383:$C$520,"EAPG")),1)))</f>
        <v/>
      </c>
      <c r="W383" s="210" t="str">
        <f t="shared" si="58"/>
        <v/>
      </c>
      <c r="X383" s="172"/>
      <c r="Y383" s="211" t="str">
        <f t="shared" si="59"/>
        <v/>
      </c>
      <c r="Z383" s="212" t="str">
        <f t="shared" si="64"/>
        <v/>
      </c>
      <c r="AA383" s="213" t="str">
        <f t="shared" si="60"/>
        <v/>
      </c>
    </row>
    <row r="384" spans="2:27" ht="15" x14ac:dyDescent="0.25">
      <c r="B384" s="200">
        <f t="shared" si="65"/>
        <v>364</v>
      </c>
      <c r="C384" s="148"/>
      <c r="D384" s="232"/>
      <c r="E384" s="202"/>
      <c r="F384" s="203"/>
      <c r="G384" s="202" t="str">
        <f t="array" ref="G384">IF($F384="","",INDEX('EAPG Table'!$C$7:$C$666,MATCH(_xlfn.NUMBERVALUE('Interactive EAPG Calculator'!$F384),_xlfn.NUMBERVALUE('EAPG Table'!$B$7:$B$666),0)))</f>
        <v/>
      </c>
      <c r="H384" s="204" t="str">
        <f t="array" ref="H384">IF($F384="","",IF("EAPG"&lt;&gt;C384,0,INDEX('EAPG Table'!$I$7:$I$666,MATCH(_xlfn.NUMBERVALUE($F384),_xlfn.NUMBERVALUE('EAPG Table'!$B$7:$B$666),0))))</f>
        <v/>
      </c>
      <c r="I384" s="172" t="str">
        <f>IF($F384="", "", INDEX('EAPG Table'!$D:$D, MATCH(1*$F384, 'EAPG Table'!$B:$B, 0)))</f>
        <v/>
      </c>
      <c r="J384" s="148"/>
      <c r="K384" s="205" t="str">
        <f>IF(""=$F384,"",TRIM(INDEX('EAPG Table'!$F:$F,MATCH(1*$F384,'EAPG Table'!$B:$B,0))))</f>
        <v/>
      </c>
      <c r="L384" s="200"/>
      <c r="M384" s="172" t="str">
        <f t="shared" si="61"/>
        <v/>
      </c>
      <c r="N384" s="172" t="str">
        <f t="shared" si="55"/>
        <v/>
      </c>
      <c r="O384" s="207" t="str">
        <f t="shared" si="62"/>
        <v/>
      </c>
      <c r="P384" s="207" t="str">
        <f>IF(""=$F384,"",IF("00450"=$F384,0&lt;COUNTIFS($H:$H,"&gt;="&amp;$H384,$D:$D,$D384,$F:$F,$F384,$C:$C,"EAPG")-COUNTIFS($H384:$H$520,$H384,$D384:$D$520,$D384,$F384:$F$520,$F384,$C384:$C$520,"EAPG"),FALSE))</f>
        <v/>
      </c>
      <c r="Q384" s="207" t="str">
        <f t="shared" si="56"/>
        <v/>
      </c>
      <c r="R384" s="208" t="str">
        <f t="shared" si="63"/>
        <v/>
      </c>
      <c r="S384" s="172"/>
      <c r="T384" s="215" t="str">
        <f t="shared" si="57"/>
        <v/>
      </c>
      <c r="U384" s="216" t="str">
        <f>IF($F384="","",MAX(0.25,IF(AND("2"=$I384,1&lt;COUNTIF($I:$I,2)),0.5^(COUNTIFS($I:$I,"2",$D:$D,$D384,$H:$H,"&gt;="&amp;$H384)-COUNTIFS($I384:$I$520,"2",$D384:$D$520,$D384,$H384:$H$520,$H384)),1)))</f>
        <v/>
      </c>
      <c r="V384" s="216" t="str">
        <f>IF($F384="","",MAX(0.25,IF(AND("Yes"=$N384,1&lt;COUNTIFS($N:$N,"Yes",$D:$D,$D384,$F:$F,$F384,$C:$C,"EAPG")),0.5^(COUNTIFS($N:$N,"Yes",$H:$H,"&gt;="&amp;$H384,$D:$D,$D384,$F:$F,$F384,$C:$C,"EAPG")-COUNTIFS($N384:$N$520,"Yes",$H384:$H$520,$H384,$D384:$D$520,$D384,$F384:$F$520,$F384,$C384:$C$520,"EAPG")),1)))</f>
        <v/>
      </c>
      <c r="W384" s="210" t="str">
        <f t="shared" si="58"/>
        <v/>
      </c>
      <c r="X384" s="172"/>
      <c r="Y384" s="211" t="str">
        <f t="shared" si="59"/>
        <v/>
      </c>
      <c r="Z384" s="212" t="str">
        <f t="shared" si="64"/>
        <v/>
      </c>
      <c r="AA384" s="213" t="str">
        <f t="shared" si="60"/>
        <v/>
      </c>
    </row>
    <row r="385" spans="2:27" ht="15" x14ac:dyDescent="0.25">
      <c r="B385" s="217">
        <f t="shared" si="65"/>
        <v>365</v>
      </c>
      <c r="C385" s="149"/>
      <c r="D385" s="233"/>
      <c r="E385" s="219"/>
      <c r="F385" s="220"/>
      <c r="G385" s="219" t="str">
        <f t="array" ref="G385">IF($F385="","",INDEX('EAPG Table'!$C$7:$C$666,MATCH(_xlfn.NUMBERVALUE('Interactive EAPG Calculator'!$F385),_xlfn.NUMBERVALUE('EAPG Table'!$B$7:$B$666),0)))</f>
        <v/>
      </c>
      <c r="H385" s="221" t="str">
        <f t="array" ref="H385">IF($F385="","",IF("EAPG"&lt;&gt;C385,0,INDEX('EAPG Table'!$I$7:$I$666,MATCH(_xlfn.NUMBERVALUE($F385),_xlfn.NUMBERVALUE('EAPG Table'!$B$7:$B$666),0))))</f>
        <v/>
      </c>
      <c r="I385" s="222" t="str">
        <f>IF($F385="", "", INDEX('EAPG Table'!$D:$D, MATCH(1*$F385, 'EAPG Table'!$B:$B, 0)))</f>
        <v/>
      </c>
      <c r="J385" s="149"/>
      <c r="K385" s="223" t="str">
        <f>IF(""=$F385,"",TRIM(INDEX('EAPG Table'!$F:$F,MATCH(1*$F385,'EAPG Table'!$B:$B,0))))</f>
        <v/>
      </c>
      <c r="L385" s="200"/>
      <c r="M385" s="222" t="str">
        <f t="shared" si="61"/>
        <v/>
      </c>
      <c r="N385" s="222" t="str">
        <f t="shared" si="55"/>
        <v/>
      </c>
      <c r="O385" s="224" t="str">
        <f t="shared" si="62"/>
        <v/>
      </c>
      <c r="P385" s="224" t="str">
        <f>IF(""=$F385,"",IF("00450"=$F385,0&lt;COUNTIFS($H:$H,"&gt;="&amp;$H385,$D:$D,$D385,$F:$F,$F385,$C:$C,"EAPG")-COUNTIFS($H385:$H$520,$H385,$D385:$D$520,$D385,$F385:$F$520,$F385,$C385:$C$520,"EAPG"),FALSE))</f>
        <v/>
      </c>
      <c r="Q385" s="224" t="str">
        <f t="shared" si="56"/>
        <v/>
      </c>
      <c r="R385" s="225" t="str">
        <f t="shared" si="63"/>
        <v/>
      </c>
      <c r="S385" s="172"/>
      <c r="T385" s="226" t="str">
        <f t="shared" si="57"/>
        <v/>
      </c>
      <c r="U385" s="227" t="str">
        <f>IF($F385="","",MAX(0.25,IF(AND("2"=$I385,1&lt;COUNTIF($I:$I,2)),0.5^(COUNTIFS($I:$I,"2",$D:$D,$D385,$H:$H,"&gt;="&amp;$H385)-COUNTIFS($I385:$I$520,"2",$D385:$D$520,$D385,$H385:$H$520,$H385)),1)))</f>
        <v/>
      </c>
      <c r="V385" s="227" t="str">
        <f>IF($F385="","",MAX(0.25,IF(AND("Yes"=$N385,1&lt;COUNTIFS($N:$N,"Yes",$D:$D,$D385,$F:$F,$F385,$C:$C,"EAPG")),0.5^(COUNTIFS($N:$N,"Yes",$H:$H,"&gt;="&amp;$H385,$D:$D,$D385,$F:$F,$F385,$C:$C,"EAPG")-COUNTIFS($N385:$N$520,"Yes",$H385:$H$520,$H385,$D385:$D$520,$D385,$F385:$F$520,$F385,$C385:$C$520,"EAPG")),1)))</f>
        <v/>
      </c>
      <c r="W385" s="228" t="str">
        <f t="shared" si="58"/>
        <v/>
      </c>
      <c r="X385" s="172"/>
      <c r="Y385" s="229" t="str">
        <f t="shared" si="59"/>
        <v/>
      </c>
      <c r="Z385" s="230" t="str">
        <f t="shared" si="64"/>
        <v/>
      </c>
      <c r="AA385" s="231" t="str">
        <f t="shared" si="60"/>
        <v/>
      </c>
    </row>
    <row r="386" spans="2:27" ht="15" x14ac:dyDescent="0.25">
      <c r="B386" s="200">
        <f t="shared" si="65"/>
        <v>366</v>
      </c>
      <c r="C386" s="148"/>
      <c r="D386" s="232"/>
      <c r="E386" s="202"/>
      <c r="F386" s="203"/>
      <c r="G386" s="202" t="str">
        <f t="array" ref="G386">IF($F386="","",INDEX('EAPG Table'!$C$7:$C$666,MATCH(_xlfn.NUMBERVALUE('Interactive EAPG Calculator'!$F386),_xlfn.NUMBERVALUE('EAPG Table'!$B$7:$B$666),0)))</f>
        <v/>
      </c>
      <c r="H386" s="204" t="str">
        <f t="array" ref="H386">IF($F386="","",IF("EAPG"&lt;&gt;C386,0,INDEX('EAPG Table'!$I$7:$I$666,MATCH(_xlfn.NUMBERVALUE($F386),_xlfn.NUMBERVALUE('EAPG Table'!$B$7:$B$666),0))))</f>
        <v/>
      </c>
      <c r="I386" s="172" t="str">
        <f>IF($F386="", "", INDEX('EAPG Table'!$D:$D, MATCH(1*$F386, 'EAPG Table'!$B:$B, 0)))</f>
        <v/>
      </c>
      <c r="J386" s="148"/>
      <c r="K386" s="205" t="str">
        <f>IF(""=$F386,"",TRIM(INDEX('EAPG Table'!$F:$F,MATCH(1*$F386,'EAPG Table'!$B:$B,0))))</f>
        <v/>
      </c>
      <c r="L386" s="200"/>
      <c r="M386" s="172" t="str">
        <f t="shared" si="61"/>
        <v/>
      </c>
      <c r="N386" s="172" t="str">
        <f t="shared" si="55"/>
        <v/>
      </c>
      <c r="O386" s="207" t="str">
        <f t="shared" si="62"/>
        <v/>
      </c>
      <c r="P386" s="207" t="str">
        <f>IF(""=$F386,"",IF("00450"=$F386,0&lt;COUNTIFS($H:$H,"&gt;="&amp;$H386,$D:$D,$D386,$F:$F,$F386,$C:$C,"EAPG")-COUNTIFS($H386:$H$520,$H386,$D386:$D$520,$D386,$F386:$F$520,$F386,$C386:$C$520,"EAPG"),FALSE))</f>
        <v/>
      </c>
      <c r="Q386" s="207" t="str">
        <f t="shared" si="56"/>
        <v/>
      </c>
      <c r="R386" s="208" t="str">
        <f t="shared" si="63"/>
        <v/>
      </c>
      <c r="S386" s="172"/>
      <c r="T386" s="215" t="str">
        <f t="shared" si="57"/>
        <v/>
      </c>
      <c r="U386" s="216" t="str">
        <f>IF($F386="","",MAX(0.25,IF(AND("2"=$I386,1&lt;COUNTIF($I:$I,2)),0.5^(COUNTIFS($I:$I,"2",$D:$D,$D386,$H:$H,"&gt;="&amp;$H386)-COUNTIFS($I386:$I$520,"2",$D386:$D$520,$D386,$H386:$H$520,$H386)),1)))</f>
        <v/>
      </c>
      <c r="V386" s="216" t="str">
        <f>IF($F386="","",MAX(0.25,IF(AND("Yes"=$N386,1&lt;COUNTIFS($N:$N,"Yes",$D:$D,$D386,$F:$F,$F386,$C:$C,"EAPG")),0.5^(COUNTIFS($N:$N,"Yes",$H:$H,"&gt;="&amp;$H386,$D:$D,$D386,$F:$F,$F386,$C:$C,"EAPG")-COUNTIFS($N386:$N$520,"Yes",$H386:$H$520,$H386,$D386:$D$520,$D386,$F386:$F$520,$F386,$C386:$C$520,"EAPG")),1)))</f>
        <v/>
      </c>
      <c r="W386" s="210" t="str">
        <f t="shared" si="58"/>
        <v/>
      </c>
      <c r="X386" s="172"/>
      <c r="Y386" s="211" t="str">
        <f t="shared" si="59"/>
        <v/>
      </c>
      <c r="Z386" s="212" t="str">
        <f t="shared" si="64"/>
        <v/>
      </c>
      <c r="AA386" s="213" t="str">
        <f t="shared" si="60"/>
        <v/>
      </c>
    </row>
    <row r="387" spans="2:27" ht="15" x14ac:dyDescent="0.25">
      <c r="B387" s="200">
        <f t="shared" si="65"/>
        <v>367</v>
      </c>
      <c r="C387" s="148"/>
      <c r="D387" s="232"/>
      <c r="E387" s="202"/>
      <c r="F387" s="203"/>
      <c r="G387" s="202" t="str">
        <f t="array" ref="G387">IF($F387="","",INDEX('EAPG Table'!$C$7:$C$666,MATCH(_xlfn.NUMBERVALUE('Interactive EAPG Calculator'!$F387),_xlfn.NUMBERVALUE('EAPG Table'!$B$7:$B$666),0)))</f>
        <v/>
      </c>
      <c r="H387" s="204" t="str">
        <f t="array" ref="H387">IF($F387="","",IF("EAPG"&lt;&gt;C387,0,INDEX('EAPG Table'!$I$7:$I$666,MATCH(_xlfn.NUMBERVALUE($F387),_xlfn.NUMBERVALUE('EAPG Table'!$B$7:$B$666),0))))</f>
        <v/>
      </c>
      <c r="I387" s="172" t="str">
        <f>IF($F387="", "", INDEX('EAPG Table'!$D:$D, MATCH(1*$F387, 'EAPG Table'!$B:$B, 0)))</f>
        <v/>
      </c>
      <c r="J387" s="148"/>
      <c r="K387" s="205" t="str">
        <f>IF(""=$F387,"",TRIM(INDEX('EAPG Table'!$F:$F,MATCH(1*$F387,'EAPG Table'!$B:$B,0))))</f>
        <v/>
      </c>
      <c r="L387" s="200"/>
      <c r="M387" s="172" t="str">
        <f t="shared" si="61"/>
        <v/>
      </c>
      <c r="N387" s="172" t="str">
        <f t="shared" si="55"/>
        <v/>
      </c>
      <c r="O387" s="207" t="str">
        <f t="shared" si="62"/>
        <v/>
      </c>
      <c r="P387" s="207" t="str">
        <f>IF(""=$F387,"",IF("00450"=$F387,0&lt;COUNTIFS($H:$H,"&gt;="&amp;$H387,$D:$D,$D387,$F:$F,$F387,$C:$C,"EAPG")-COUNTIFS($H387:$H$520,$H387,$D387:$D$520,$D387,$F387:$F$520,$F387,$C387:$C$520,"EAPG"),FALSE))</f>
        <v/>
      </c>
      <c r="Q387" s="207" t="str">
        <f t="shared" si="56"/>
        <v/>
      </c>
      <c r="R387" s="208" t="str">
        <f t="shared" si="63"/>
        <v/>
      </c>
      <c r="S387" s="172"/>
      <c r="T387" s="215" t="str">
        <f t="shared" si="57"/>
        <v/>
      </c>
      <c r="U387" s="216" t="str">
        <f>IF($F387="","",MAX(0.25,IF(AND("2"=$I387,1&lt;COUNTIF($I:$I,2)),0.5^(COUNTIFS($I:$I,"2",$D:$D,$D387,$H:$H,"&gt;="&amp;$H387)-COUNTIFS($I387:$I$520,"2",$D387:$D$520,$D387,$H387:$H$520,$H387)),1)))</f>
        <v/>
      </c>
      <c r="V387" s="216" t="str">
        <f>IF($F387="","",MAX(0.25,IF(AND("Yes"=$N387,1&lt;COUNTIFS($N:$N,"Yes",$D:$D,$D387,$F:$F,$F387,$C:$C,"EAPG")),0.5^(COUNTIFS($N:$N,"Yes",$H:$H,"&gt;="&amp;$H387,$D:$D,$D387,$F:$F,$F387,$C:$C,"EAPG")-COUNTIFS($N387:$N$520,"Yes",$H387:$H$520,$H387,$D387:$D$520,$D387,$F387:$F$520,$F387,$C387:$C$520,"EAPG")),1)))</f>
        <v/>
      </c>
      <c r="W387" s="210" t="str">
        <f t="shared" si="58"/>
        <v/>
      </c>
      <c r="X387" s="172"/>
      <c r="Y387" s="211" t="str">
        <f t="shared" si="59"/>
        <v/>
      </c>
      <c r="Z387" s="212" t="str">
        <f t="shared" si="64"/>
        <v/>
      </c>
      <c r="AA387" s="213" t="str">
        <f t="shared" si="60"/>
        <v/>
      </c>
    </row>
    <row r="388" spans="2:27" ht="15" x14ac:dyDescent="0.25">
      <c r="B388" s="200">
        <f t="shared" si="65"/>
        <v>368</v>
      </c>
      <c r="C388" s="148"/>
      <c r="D388" s="232"/>
      <c r="E388" s="202"/>
      <c r="F388" s="203"/>
      <c r="G388" s="202" t="str">
        <f t="array" ref="G388">IF($F388="","",INDEX('EAPG Table'!$C$7:$C$666,MATCH(_xlfn.NUMBERVALUE('Interactive EAPG Calculator'!$F388),_xlfn.NUMBERVALUE('EAPG Table'!$B$7:$B$666),0)))</f>
        <v/>
      </c>
      <c r="H388" s="204" t="str">
        <f t="array" ref="H388">IF($F388="","",IF("EAPG"&lt;&gt;C388,0,INDEX('EAPG Table'!$I$7:$I$666,MATCH(_xlfn.NUMBERVALUE($F388),_xlfn.NUMBERVALUE('EAPG Table'!$B$7:$B$666),0))))</f>
        <v/>
      </c>
      <c r="I388" s="172" t="str">
        <f>IF($F388="", "", INDEX('EAPG Table'!$D:$D, MATCH(1*$F388, 'EAPG Table'!$B:$B, 0)))</f>
        <v/>
      </c>
      <c r="J388" s="148"/>
      <c r="K388" s="205" t="str">
        <f>IF(""=$F388,"",TRIM(INDEX('EAPG Table'!$F:$F,MATCH(1*$F388,'EAPG Table'!$B:$B,0))))</f>
        <v/>
      </c>
      <c r="L388" s="200"/>
      <c r="M388" s="172" t="str">
        <f t="shared" si="61"/>
        <v/>
      </c>
      <c r="N388" s="172" t="str">
        <f t="shared" si="55"/>
        <v/>
      </c>
      <c r="O388" s="207" t="str">
        <f t="shared" si="62"/>
        <v/>
      </c>
      <c r="P388" s="207" t="str">
        <f>IF(""=$F388,"",IF("00450"=$F388,0&lt;COUNTIFS($H:$H,"&gt;="&amp;$H388,$D:$D,$D388,$F:$F,$F388,$C:$C,"EAPG")-COUNTIFS($H388:$H$520,$H388,$D388:$D$520,$D388,$F388:$F$520,$F388,$C388:$C$520,"EAPG"),FALSE))</f>
        <v/>
      </c>
      <c r="Q388" s="207" t="str">
        <f t="shared" si="56"/>
        <v/>
      </c>
      <c r="R388" s="208" t="str">
        <f t="shared" si="63"/>
        <v/>
      </c>
      <c r="S388" s="172"/>
      <c r="T388" s="215" t="str">
        <f t="shared" si="57"/>
        <v/>
      </c>
      <c r="U388" s="216" t="str">
        <f>IF($F388="","",MAX(0.25,IF(AND("2"=$I388,1&lt;COUNTIF($I:$I,2)),0.5^(COUNTIFS($I:$I,"2",$D:$D,$D388,$H:$H,"&gt;="&amp;$H388)-COUNTIFS($I388:$I$520,"2",$D388:$D$520,$D388,$H388:$H$520,$H388)),1)))</f>
        <v/>
      </c>
      <c r="V388" s="216" t="str">
        <f>IF($F388="","",MAX(0.25,IF(AND("Yes"=$N388,1&lt;COUNTIFS($N:$N,"Yes",$D:$D,$D388,$F:$F,$F388,$C:$C,"EAPG")),0.5^(COUNTIFS($N:$N,"Yes",$H:$H,"&gt;="&amp;$H388,$D:$D,$D388,$F:$F,$F388,$C:$C,"EAPG")-COUNTIFS($N388:$N$520,"Yes",$H388:$H$520,$H388,$D388:$D$520,$D388,$F388:$F$520,$F388,$C388:$C$520,"EAPG")),1)))</f>
        <v/>
      </c>
      <c r="W388" s="210" t="str">
        <f t="shared" si="58"/>
        <v/>
      </c>
      <c r="X388" s="172"/>
      <c r="Y388" s="211" t="str">
        <f t="shared" si="59"/>
        <v/>
      </c>
      <c r="Z388" s="212" t="str">
        <f t="shared" si="64"/>
        <v/>
      </c>
      <c r="AA388" s="213" t="str">
        <f t="shared" si="60"/>
        <v/>
      </c>
    </row>
    <row r="389" spans="2:27" ht="15" x14ac:dyDescent="0.25">
      <c r="B389" s="200">
        <f t="shared" si="65"/>
        <v>369</v>
      </c>
      <c r="C389" s="148"/>
      <c r="D389" s="232"/>
      <c r="E389" s="202"/>
      <c r="F389" s="203"/>
      <c r="G389" s="202" t="str">
        <f t="array" ref="G389">IF($F389="","",INDEX('EAPG Table'!$C$7:$C$666,MATCH(_xlfn.NUMBERVALUE('Interactive EAPG Calculator'!$F389),_xlfn.NUMBERVALUE('EAPG Table'!$B$7:$B$666),0)))</f>
        <v/>
      </c>
      <c r="H389" s="204" t="str">
        <f t="array" ref="H389">IF($F389="","",IF("EAPG"&lt;&gt;C389,0,INDEX('EAPG Table'!$I$7:$I$666,MATCH(_xlfn.NUMBERVALUE($F389),_xlfn.NUMBERVALUE('EAPG Table'!$B$7:$B$666),0))))</f>
        <v/>
      </c>
      <c r="I389" s="172" t="str">
        <f>IF($F389="", "", INDEX('EAPG Table'!$D:$D, MATCH(1*$F389, 'EAPG Table'!$B:$B, 0)))</f>
        <v/>
      </c>
      <c r="J389" s="148"/>
      <c r="K389" s="205" t="str">
        <f>IF(""=$F389,"",TRIM(INDEX('EAPG Table'!$F:$F,MATCH(1*$F389,'EAPG Table'!$B:$B,0))))</f>
        <v/>
      </c>
      <c r="L389" s="200"/>
      <c r="M389" s="172" t="str">
        <f t="shared" si="61"/>
        <v/>
      </c>
      <c r="N389" s="172" t="str">
        <f t="shared" si="55"/>
        <v/>
      </c>
      <c r="O389" s="207" t="str">
        <f t="shared" si="62"/>
        <v/>
      </c>
      <c r="P389" s="207" t="str">
        <f>IF(""=$F389,"",IF("00450"=$F389,0&lt;COUNTIFS($H:$H,"&gt;="&amp;$H389,$D:$D,$D389,$F:$F,$F389,$C:$C,"EAPG")-COUNTIFS($H389:$H$520,$H389,$D389:$D$520,$D389,$F389:$F$520,$F389,$C389:$C$520,"EAPG"),FALSE))</f>
        <v/>
      </c>
      <c r="Q389" s="207" t="str">
        <f t="shared" si="56"/>
        <v/>
      </c>
      <c r="R389" s="208" t="str">
        <f t="shared" si="63"/>
        <v/>
      </c>
      <c r="S389" s="172"/>
      <c r="T389" s="215" t="str">
        <f t="shared" si="57"/>
        <v/>
      </c>
      <c r="U389" s="216" t="str">
        <f>IF($F389="","",MAX(0.25,IF(AND("2"=$I389,1&lt;COUNTIF($I:$I,2)),0.5^(COUNTIFS($I:$I,"2",$D:$D,$D389,$H:$H,"&gt;="&amp;$H389)-COUNTIFS($I389:$I$520,"2",$D389:$D$520,$D389,$H389:$H$520,$H389)),1)))</f>
        <v/>
      </c>
      <c r="V389" s="216" t="str">
        <f>IF($F389="","",MAX(0.25,IF(AND("Yes"=$N389,1&lt;COUNTIFS($N:$N,"Yes",$D:$D,$D389,$F:$F,$F389,$C:$C,"EAPG")),0.5^(COUNTIFS($N:$N,"Yes",$H:$H,"&gt;="&amp;$H389,$D:$D,$D389,$F:$F,$F389,$C:$C,"EAPG")-COUNTIFS($N389:$N$520,"Yes",$H389:$H$520,$H389,$D389:$D$520,$D389,$F389:$F$520,$F389,$C389:$C$520,"EAPG")),1)))</f>
        <v/>
      </c>
      <c r="W389" s="210" t="str">
        <f t="shared" si="58"/>
        <v/>
      </c>
      <c r="X389" s="172"/>
      <c r="Y389" s="211" t="str">
        <f t="shared" si="59"/>
        <v/>
      </c>
      <c r="Z389" s="212" t="str">
        <f t="shared" si="64"/>
        <v/>
      </c>
      <c r="AA389" s="213" t="str">
        <f t="shared" si="60"/>
        <v/>
      </c>
    </row>
    <row r="390" spans="2:27" ht="15" x14ac:dyDescent="0.25">
      <c r="B390" s="217">
        <f t="shared" si="65"/>
        <v>370</v>
      </c>
      <c r="C390" s="149"/>
      <c r="D390" s="233"/>
      <c r="E390" s="219"/>
      <c r="F390" s="220"/>
      <c r="G390" s="219" t="str">
        <f t="array" ref="G390">IF($F390="","",INDEX('EAPG Table'!$C$7:$C$666,MATCH(_xlfn.NUMBERVALUE('Interactive EAPG Calculator'!$F390),_xlfn.NUMBERVALUE('EAPG Table'!$B$7:$B$666),0)))</f>
        <v/>
      </c>
      <c r="H390" s="221" t="str">
        <f t="array" ref="H390">IF($F390="","",IF("EAPG"&lt;&gt;C390,0,INDEX('EAPG Table'!$I$7:$I$666,MATCH(_xlfn.NUMBERVALUE($F390),_xlfn.NUMBERVALUE('EAPG Table'!$B$7:$B$666),0))))</f>
        <v/>
      </c>
      <c r="I390" s="222" t="str">
        <f>IF($F390="", "", INDEX('EAPG Table'!$D:$D, MATCH(1*$F390, 'EAPG Table'!$B:$B, 0)))</f>
        <v/>
      </c>
      <c r="J390" s="149"/>
      <c r="K390" s="223" t="str">
        <f>IF(""=$F390,"",TRIM(INDEX('EAPG Table'!$F:$F,MATCH(1*$F390,'EAPG Table'!$B:$B,0))))</f>
        <v/>
      </c>
      <c r="L390" s="200"/>
      <c r="M390" s="222" t="str">
        <f t="shared" si="61"/>
        <v/>
      </c>
      <c r="N390" s="222" t="str">
        <f t="shared" si="55"/>
        <v/>
      </c>
      <c r="O390" s="224" t="str">
        <f t="shared" si="62"/>
        <v/>
      </c>
      <c r="P390" s="224" t="str">
        <f>IF(""=$F390,"",IF("00450"=$F390,0&lt;COUNTIFS($H:$H,"&gt;="&amp;$H390,$D:$D,$D390,$F:$F,$F390,$C:$C,"EAPG")-COUNTIFS($H390:$H$520,$H390,$D390:$D$520,$D390,$F390:$F$520,$F390,$C390:$C$520,"EAPG"),FALSE))</f>
        <v/>
      </c>
      <c r="Q390" s="224" t="str">
        <f t="shared" si="56"/>
        <v/>
      </c>
      <c r="R390" s="225" t="str">
        <f t="shared" si="63"/>
        <v/>
      </c>
      <c r="S390" s="172"/>
      <c r="T390" s="226" t="str">
        <f t="shared" si="57"/>
        <v/>
      </c>
      <c r="U390" s="227" t="str">
        <f>IF($F390="","",MAX(0.25,IF(AND("2"=$I390,1&lt;COUNTIF($I:$I,2)),0.5^(COUNTIFS($I:$I,"2",$D:$D,$D390,$H:$H,"&gt;="&amp;$H390)-COUNTIFS($I390:$I$520,"2",$D390:$D$520,$D390,$H390:$H$520,$H390)),1)))</f>
        <v/>
      </c>
      <c r="V390" s="227" t="str">
        <f>IF($F390="","",MAX(0.25,IF(AND("Yes"=$N390,1&lt;COUNTIFS($N:$N,"Yes",$D:$D,$D390,$F:$F,$F390,$C:$C,"EAPG")),0.5^(COUNTIFS($N:$N,"Yes",$H:$H,"&gt;="&amp;$H390,$D:$D,$D390,$F:$F,$F390,$C:$C,"EAPG")-COUNTIFS($N390:$N$520,"Yes",$H390:$H$520,$H390,$D390:$D$520,$D390,$F390:$F$520,$F390,$C390:$C$520,"EAPG")),1)))</f>
        <v/>
      </c>
      <c r="W390" s="228" t="str">
        <f t="shared" si="58"/>
        <v/>
      </c>
      <c r="X390" s="172"/>
      <c r="Y390" s="229" t="str">
        <f t="shared" si="59"/>
        <v/>
      </c>
      <c r="Z390" s="230" t="str">
        <f t="shared" si="64"/>
        <v/>
      </c>
      <c r="AA390" s="231" t="str">
        <f t="shared" si="60"/>
        <v/>
      </c>
    </row>
    <row r="391" spans="2:27" ht="15" x14ac:dyDescent="0.25">
      <c r="B391" s="200">
        <f t="shared" si="65"/>
        <v>371</v>
      </c>
      <c r="C391" s="148"/>
      <c r="D391" s="232"/>
      <c r="E391" s="202"/>
      <c r="F391" s="203"/>
      <c r="G391" s="202" t="str">
        <f t="array" ref="G391">IF($F391="","",INDEX('EAPG Table'!$C$7:$C$666,MATCH(_xlfn.NUMBERVALUE('Interactive EAPG Calculator'!$F391),_xlfn.NUMBERVALUE('EAPG Table'!$B$7:$B$666),0)))</f>
        <v/>
      </c>
      <c r="H391" s="204" t="str">
        <f t="array" ref="H391">IF($F391="","",IF("EAPG"&lt;&gt;C391,0,INDEX('EAPG Table'!$I$7:$I$666,MATCH(_xlfn.NUMBERVALUE($F391),_xlfn.NUMBERVALUE('EAPG Table'!$B$7:$B$666),0))))</f>
        <v/>
      </c>
      <c r="I391" s="172" t="str">
        <f>IF($F391="", "", INDEX('EAPG Table'!$D:$D, MATCH(1*$F391, 'EAPG Table'!$B:$B, 0)))</f>
        <v/>
      </c>
      <c r="J391" s="148"/>
      <c r="K391" s="205" t="str">
        <f>IF(""=$F391,"",TRIM(INDEX('EAPG Table'!$F:$F,MATCH(1*$F391,'EAPG Table'!$B:$B,0))))</f>
        <v/>
      </c>
      <c r="L391" s="200"/>
      <c r="M391" s="172" t="str">
        <f t="shared" si="61"/>
        <v/>
      </c>
      <c r="N391" s="172" t="str">
        <f t="shared" si="55"/>
        <v/>
      </c>
      <c r="O391" s="207" t="str">
        <f t="shared" si="62"/>
        <v/>
      </c>
      <c r="P391" s="207" t="str">
        <f>IF(""=$F391,"",IF("00450"=$F391,0&lt;COUNTIFS($H:$H,"&gt;="&amp;$H391,$D:$D,$D391,$F:$F,$F391,$C:$C,"EAPG")-COUNTIFS($H391:$H$520,$H391,$D391:$D$520,$D391,$F391:$F$520,$F391,$C391:$C$520,"EAPG"),FALSE))</f>
        <v/>
      </c>
      <c r="Q391" s="207" t="str">
        <f t="shared" si="56"/>
        <v/>
      </c>
      <c r="R391" s="208" t="str">
        <f t="shared" si="63"/>
        <v/>
      </c>
      <c r="S391" s="172"/>
      <c r="T391" s="215" t="str">
        <f t="shared" si="57"/>
        <v/>
      </c>
      <c r="U391" s="216" t="str">
        <f>IF($F391="","",MAX(0.25,IF(AND("2"=$I391,1&lt;COUNTIF($I:$I,2)),0.5^(COUNTIFS($I:$I,"2",$D:$D,$D391,$H:$H,"&gt;="&amp;$H391)-COUNTIFS($I391:$I$520,"2",$D391:$D$520,$D391,$H391:$H$520,$H391)),1)))</f>
        <v/>
      </c>
      <c r="V391" s="216" t="str">
        <f>IF($F391="","",MAX(0.25,IF(AND("Yes"=$N391,1&lt;COUNTIFS($N:$N,"Yes",$D:$D,$D391,$F:$F,$F391,$C:$C,"EAPG")),0.5^(COUNTIFS($N:$N,"Yes",$H:$H,"&gt;="&amp;$H391,$D:$D,$D391,$F:$F,$F391,$C:$C,"EAPG")-COUNTIFS($N391:$N$520,"Yes",$H391:$H$520,$H391,$D391:$D$520,$D391,$F391:$F$520,$F391,$C391:$C$520,"EAPG")),1)))</f>
        <v/>
      </c>
      <c r="W391" s="210" t="str">
        <f t="shared" si="58"/>
        <v/>
      </c>
      <c r="X391" s="172"/>
      <c r="Y391" s="211" t="str">
        <f t="shared" si="59"/>
        <v/>
      </c>
      <c r="Z391" s="212" t="str">
        <f t="shared" si="64"/>
        <v/>
      </c>
      <c r="AA391" s="213" t="str">
        <f t="shared" si="60"/>
        <v/>
      </c>
    </row>
    <row r="392" spans="2:27" ht="15" x14ac:dyDescent="0.25">
      <c r="B392" s="200">
        <f t="shared" si="65"/>
        <v>372</v>
      </c>
      <c r="C392" s="148"/>
      <c r="D392" s="232"/>
      <c r="E392" s="202"/>
      <c r="F392" s="203"/>
      <c r="G392" s="202" t="str">
        <f t="array" ref="G392">IF($F392="","",INDEX('EAPG Table'!$C$7:$C$666,MATCH(_xlfn.NUMBERVALUE('Interactive EAPG Calculator'!$F392),_xlfn.NUMBERVALUE('EAPG Table'!$B$7:$B$666),0)))</f>
        <v/>
      </c>
      <c r="H392" s="204" t="str">
        <f t="array" ref="H392">IF($F392="","",IF("EAPG"&lt;&gt;C392,0,INDEX('EAPG Table'!$I$7:$I$666,MATCH(_xlfn.NUMBERVALUE($F392),_xlfn.NUMBERVALUE('EAPG Table'!$B$7:$B$666),0))))</f>
        <v/>
      </c>
      <c r="I392" s="172" t="str">
        <f>IF($F392="", "", INDEX('EAPG Table'!$D:$D, MATCH(1*$F392, 'EAPG Table'!$B:$B, 0)))</f>
        <v/>
      </c>
      <c r="J392" s="148"/>
      <c r="K392" s="205" t="str">
        <f>IF(""=$F392,"",TRIM(INDEX('EAPG Table'!$F:$F,MATCH(1*$F392,'EAPG Table'!$B:$B,0))))</f>
        <v/>
      </c>
      <c r="L392" s="200"/>
      <c r="M392" s="172" t="str">
        <f t="shared" si="61"/>
        <v/>
      </c>
      <c r="N392" s="172" t="str">
        <f t="shared" si="55"/>
        <v/>
      </c>
      <c r="O392" s="207" t="str">
        <f t="shared" si="62"/>
        <v/>
      </c>
      <c r="P392" s="207" t="str">
        <f>IF(""=$F392,"",IF("00450"=$F392,0&lt;COUNTIFS($H:$H,"&gt;="&amp;$H392,$D:$D,$D392,$F:$F,$F392,$C:$C,"EAPG")-COUNTIFS($H392:$H$520,$H392,$D392:$D$520,$D392,$F392:$F$520,$F392,$C392:$C$520,"EAPG"),FALSE))</f>
        <v/>
      </c>
      <c r="Q392" s="207" t="str">
        <f t="shared" si="56"/>
        <v/>
      </c>
      <c r="R392" s="208" t="str">
        <f t="shared" si="63"/>
        <v/>
      </c>
      <c r="S392" s="172"/>
      <c r="T392" s="215" t="str">
        <f t="shared" si="57"/>
        <v/>
      </c>
      <c r="U392" s="216" t="str">
        <f>IF($F392="","",MAX(0.25,IF(AND("2"=$I392,1&lt;COUNTIF($I:$I,2)),0.5^(COUNTIFS($I:$I,"2",$D:$D,$D392,$H:$H,"&gt;="&amp;$H392)-COUNTIFS($I392:$I$520,"2",$D392:$D$520,$D392,$H392:$H$520,$H392)),1)))</f>
        <v/>
      </c>
      <c r="V392" s="216" t="str">
        <f>IF($F392="","",MAX(0.25,IF(AND("Yes"=$N392,1&lt;COUNTIFS($N:$N,"Yes",$D:$D,$D392,$F:$F,$F392,$C:$C,"EAPG")),0.5^(COUNTIFS($N:$N,"Yes",$H:$H,"&gt;="&amp;$H392,$D:$D,$D392,$F:$F,$F392,$C:$C,"EAPG")-COUNTIFS($N392:$N$520,"Yes",$H392:$H$520,$H392,$D392:$D$520,$D392,$F392:$F$520,$F392,$C392:$C$520,"EAPG")),1)))</f>
        <v/>
      </c>
      <c r="W392" s="210" t="str">
        <f t="shared" si="58"/>
        <v/>
      </c>
      <c r="X392" s="172"/>
      <c r="Y392" s="211" t="str">
        <f t="shared" si="59"/>
        <v/>
      </c>
      <c r="Z392" s="212" t="str">
        <f t="shared" si="64"/>
        <v/>
      </c>
      <c r="AA392" s="213" t="str">
        <f t="shared" si="60"/>
        <v/>
      </c>
    </row>
    <row r="393" spans="2:27" ht="15" x14ac:dyDescent="0.25">
      <c r="B393" s="200">
        <f t="shared" si="65"/>
        <v>373</v>
      </c>
      <c r="C393" s="148"/>
      <c r="D393" s="232"/>
      <c r="E393" s="202"/>
      <c r="F393" s="203"/>
      <c r="G393" s="202" t="str">
        <f t="array" ref="G393">IF($F393="","",INDEX('EAPG Table'!$C$7:$C$666,MATCH(_xlfn.NUMBERVALUE('Interactive EAPG Calculator'!$F393),_xlfn.NUMBERVALUE('EAPG Table'!$B$7:$B$666),0)))</f>
        <v/>
      </c>
      <c r="H393" s="204" t="str">
        <f t="array" ref="H393">IF($F393="","",IF("EAPG"&lt;&gt;C393,0,INDEX('EAPG Table'!$I$7:$I$666,MATCH(_xlfn.NUMBERVALUE($F393),_xlfn.NUMBERVALUE('EAPG Table'!$B$7:$B$666),0))))</f>
        <v/>
      </c>
      <c r="I393" s="172" t="str">
        <f>IF($F393="", "", INDEX('EAPG Table'!$D:$D, MATCH(1*$F393, 'EAPG Table'!$B:$B, 0)))</f>
        <v/>
      </c>
      <c r="J393" s="148"/>
      <c r="K393" s="205" t="str">
        <f>IF(""=$F393,"",TRIM(INDEX('EAPG Table'!$F:$F,MATCH(1*$F393,'EAPG Table'!$B:$B,0))))</f>
        <v/>
      </c>
      <c r="L393" s="200"/>
      <c r="M393" s="172" t="str">
        <f t="shared" si="61"/>
        <v/>
      </c>
      <c r="N393" s="172" t="str">
        <f t="shared" si="55"/>
        <v/>
      </c>
      <c r="O393" s="207" t="str">
        <f t="shared" si="62"/>
        <v/>
      </c>
      <c r="P393" s="207" t="str">
        <f>IF(""=$F393,"",IF("00450"=$F393,0&lt;COUNTIFS($H:$H,"&gt;="&amp;$H393,$D:$D,$D393,$F:$F,$F393,$C:$C,"EAPG")-COUNTIFS($H393:$H$520,$H393,$D393:$D$520,$D393,$F393:$F$520,$F393,$C393:$C$520,"EAPG"),FALSE))</f>
        <v/>
      </c>
      <c r="Q393" s="207" t="str">
        <f t="shared" si="56"/>
        <v/>
      </c>
      <c r="R393" s="208" t="str">
        <f t="shared" si="63"/>
        <v/>
      </c>
      <c r="S393" s="172"/>
      <c r="T393" s="215" t="str">
        <f t="shared" si="57"/>
        <v/>
      </c>
      <c r="U393" s="216" t="str">
        <f>IF($F393="","",MAX(0.25,IF(AND("2"=$I393,1&lt;COUNTIF($I:$I,2)),0.5^(COUNTIFS($I:$I,"2",$D:$D,$D393,$H:$H,"&gt;="&amp;$H393)-COUNTIFS($I393:$I$520,"2",$D393:$D$520,$D393,$H393:$H$520,$H393)),1)))</f>
        <v/>
      </c>
      <c r="V393" s="216" t="str">
        <f>IF($F393="","",MAX(0.25,IF(AND("Yes"=$N393,1&lt;COUNTIFS($N:$N,"Yes",$D:$D,$D393,$F:$F,$F393,$C:$C,"EAPG")),0.5^(COUNTIFS($N:$N,"Yes",$H:$H,"&gt;="&amp;$H393,$D:$D,$D393,$F:$F,$F393,$C:$C,"EAPG")-COUNTIFS($N393:$N$520,"Yes",$H393:$H$520,$H393,$D393:$D$520,$D393,$F393:$F$520,$F393,$C393:$C$520,"EAPG")),1)))</f>
        <v/>
      </c>
      <c r="W393" s="210" t="str">
        <f t="shared" si="58"/>
        <v/>
      </c>
      <c r="X393" s="172"/>
      <c r="Y393" s="211" t="str">
        <f t="shared" si="59"/>
        <v/>
      </c>
      <c r="Z393" s="212" t="str">
        <f t="shared" si="64"/>
        <v/>
      </c>
      <c r="AA393" s="213" t="str">
        <f t="shared" si="60"/>
        <v/>
      </c>
    </row>
    <row r="394" spans="2:27" ht="15" x14ac:dyDescent="0.25">
      <c r="B394" s="200">
        <f t="shared" si="65"/>
        <v>374</v>
      </c>
      <c r="C394" s="148"/>
      <c r="D394" s="232"/>
      <c r="E394" s="202"/>
      <c r="F394" s="203"/>
      <c r="G394" s="202" t="str">
        <f t="array" ref="G394">IF($F394="","",INDEX('EAPG Table'!$C$7:$C$666,MATCH(_xlfn.NUMBERVALUE('Interactive EAPG Calculator'!$F394),_xlfn.NUMBERVALUE('EAPG Table'!$B$7:$B$666),0)))</f>
        <v/>
      </c>
      <c r="H394" s="204" t="str">
        <f t="array" ref="H394">IF($F394="","",IF("EAPG"&lt;&gt;C394,0,INDEX('EAPG Table'!$I$7:$I$666,MATCH(_xlfn.NUMBERVALUE($F394),_xlfn.NUMBERVALUE('EAPG Table'!$B$7:$B$666),0))))</f>
        <v/>
      </c>
      <c r="I394" s="172" t="str">
        <f>IF($F394="", "", INDEX('EAPG Table'!$D:$D, MATCH(1*$F394, 'EAPG Table'!$B:$B, 0)))</f>
        <v/>
      </c>
      <c r="J394" s="148"/>
      <c r="K394" s="205" t="str">
        <f>IF(""=$F394,"",TRIM(INDEX('EAPG Table'!$F:$F,MATCH(1*$F394,'EAPG Table'!$B:$B,0))))</f>
        <v/>
      </c>
      <c r="L394" s="200"/>
      <c r="M394" s="172" t="str">
        <f t="shared" si="61"/>
        <v/>
      </c>
      <c r="N394" s="172" t="str">
        <f t="shared" si="55"/>
        <v/>
      </c>
      <c r="O394" s="207" t="str">
        <f t="shared" si="62"/>
        <v/>
      </c>
      <c r="P394" s="207" t="str">
        <f>IF(""=$F394,"",IF("00450"=$F394,0&lt;COUNTIFS($H:$H,"&gt;="&amp;$H394,$D:$D,$D394,$F:$F,$F394,$C:$C,"EAPG")-COUNTIFS($H394:$H$520,$H394,$D394:$D$520,$D394,$F394:$F$520,$F394,$C394:$C$520,"EAPG"),FALSE))</f>
        <v/>
      </c>
      <c r="Q394" s="207" t="str">
        <f t="shared" si="56"/>
        <v/>
      </c>
      <c r="R394" s="208" t="str">
        <f t="shared" si="63"/>
        <v/>
      </c>
      <c r="S394" s="172"/>
      <c r="T394" s="215" t="str">
        <f t="shared" si="57"/>
        <v/>
      </c>
      <c r="U394" s="216" t="str">
        <f>IF($F394="","",MAX(0.25,IF(AND("2"=$I394,1&lt;COUNTIF($I:$I,2)),0.5^(COUNTIFS($I:$I,"2",$D:$D,$D394,$H:$H,"&gt;="&amp;$H394)-COUNTIFS($I394:$I$520,"2",$D394:$D$520,$D394,$H394:$H$520,$H394)),1)))</f>
        <v/>
      </c>
      <c r="V394" s="216" t="str">
        <f>IF($F394="","",MAX(0.25,IF(AND("Yes"=$N394,1&lt;COUNTIFS($N:$N,"Yes",$D:$D,$D394,$F:$F,$F394,$C:$C,"EAPG")),0.5^(COUNTIFS($N:$N,"Yes",$H:$H,"&gt;="&amp;$H394,$D:$D,$D394,$F:$F,$F394,$C:$C,"EAPG")-COUNTIFS($N394:$N$520,"Yes",$H394:$H$520,$H394,$D394:$D$520,$D394,$F394:$F$520,$F394,$C394:$C$520,"EAPG")),1)))</f>
        <v/>
      </c>
      <c r="W394" s="210" t="str">
        <f t="shared" si="58"/>
        <v/>
      </c>
      <c r="X394" s="172"/>
      <c r="Y394" s="211" t="str">
        <f t="shared" si="59"/>
        <v/>
      </c>
      <c r="Z394" s="212" t="str">
        <f t="shared" si="64"/>
        <v/>
      </c>
      <c r="AA394" s="213" t="str">
        <f t="shared" si="60"/>
        <v/>
      </c>
    </row>
    <row r="395" spans="2:27" ht="15" x14ac:dyDescent="0.25">
      <c r="B395" s="217">
        <f t="shared" si="65"/>
        <v>375</v>
      </c>
      <c r="C395" s="149"/>
      <c r="D395" s="233"/>
      <c r="E395" s="219"/>
      <c r="F395" s="220"/>
      <c r="G395" s="219" t="str">
        <f t="array" ref="G395">IF($F395="","",INDEX('EAPG Table'!$C$7:$C$666,MATCH(_xlfn.NUMBERVALUE('Interactive EAPG Calculator'!$F395),_xlfn.NUMBERVALUE('EAPG Table'!$B$7:$B$666),0)))</f>
        <v/>
      </c>
      <c r="H395" s="221" t="str">
        <f t="array" ref="H395">IF($F395="","",IF("EAPG"&lt;&gt;C395,0,INDEX('EAPG Table'!$I$7:$I$666,MATCH(_xlfn.NUMBERVALUE($F395),_xlfn.NUMBERVALUE('EAPG Table'!$B$7:$B$666),0))))</f>
        <v/>
      </c>
      <c r="I395" s="222" t="str">
        <f>IF($F395="", "", INDEX('EAPG Table'!$D:$D, MATCH(1*$F395, 'EAPG Table'!$B:$B, 0)))</f>
        <v/>
      </c>
      <c r="J395" s="149"/>
      <c r="K395" s="223" t="str">
        <f>IF(""=$F395,"",TRIM(INDEX('EAPG Table'!$F:$F,MATCH(1*$F395,'EAPG Table'!$B:$B,0))))</f>
        <v/>
      </c>
      <c r="L395" s="200"/>
      <c r="M395" s="222" t="str">
        <f t="shared" si="61"/>
        <v/>
      </c>
      <c r="N395" s="222" t="str">
        <f t="shared" si="55"/>
        <v/>
      </c>
      <c r="O395" s="224" t="str">
        <f t="shared" si="62"/>
        <v/>
      </c>
      <c r="P395" s="224" t="str">
        <f>IF(""=$F395,"",IF("00450"=$F395,0&lt;COUNTIFS($H:$H,"&gt;="&amp;$H395,$D:$D,$D395,$F:$F,$F395,$C:$C,"EAPG")-COUNTIFS($H395:$H$520,$H395,$D395:$D$520,$D395,$F395:$F$520,$F395,$C395:$C$520,"EAPG"),FALSE))</f>
        <v/>
      </c>
      <c r="Q395" s="224" t="str">
        <f t="shared" si="56"/>
        <v/>
      </c>
      <c r="R395" s="225" t="str">
        <f t="shared" si="63"/>
        <v/>
      </c>
      <c r="S395" s="172"/>
      <c r="T395" s="226" t="str">
        <f t="shared" si="57"/>
        <v/>
      </c>
      <c r="U395" s="227" t="str">
        <f>IF($F395="","",MAX(0.25,IF(AND("2"=$I395,1&lt;COUNTIF($I:$I,2)),0.5^(COUNTIFS($I:$I,"2",$D:$D,$D395,$H:$H,"&gt;="&amp;$H395)-COUNTIFS($I395:$I$520,"2",$D395:$D$520,$D395,$H395:$H$520,$H395)),1)))</f>
        <v/>
      </c>
      <c r="V395" s="227" t="str">
        <f>IF($F395="","",MAX(0.25,IF(AND("Yes"=$N395,1&lt;COUNTIFS($N:$N,"Yes",$D:$D,$D395,$F:$F,$F395,$C:$C,"EAPG")),0.5^(COUNTIFS($N:$N,"Yes",$H:$H,"&gt;="&amp;$H395,$D:$D,$D395,$F:$F,$F395,$C:$C,"EAPG")-COUNTIFS($N395:$N$520,"Yes",$H395:$H$520,$H395,$D395:$D$520,$D395,$F395:$F$520,$F395,$C395:$C$520,"EAPG")),1)))</f>
        <v/>
      </c>
      <c r="W395" s="228" t="str">
        <f t="shared" si="58"/>
        <v/>
      </c>
      <c r="X395" s="172"/>
      <c r="Y395" s="229" t="str">
        <f t="shared" si="59"/>
        <v/>
      </c>
      <c r="Z395" s="230" t="str">
        <f t="shared" si="64"/>
        <v/>
      </c>
      <c r="AA395" s="231" t="str">
        <f t="shared" si="60"/>
        <v/>
      </c>
    </row>
    <row r="396" spans="2:27" ht="15" x14ac:dyDescent="0.25">
      <c r="B396" s="200">
        <f t="shared" si="65"/>
        <v>376</v>
      </c>
      <c r="C396" s="148"/>
      <c r="D396" s="232"/>
      <c r="E396" s="202"/>
      <c r="F396" s="203"/>
      <c r="G396" s="202" t="str">
        <f t="array" ref="G396">IF($F396="","",INDEX('EAPG Table'!$C$7:$C$666,MATCH(_xlfn.NUMBERVALUE('Interactive EAPG Calculator'!$F396),_xlfn.NUMBERVALUE('EAPG Table'!$B$7:$B$666),0)))</f>
        <v/>
      </c>
      <c r="H396" s="204" t="str">
        <f t="array" ref="H396">IF($F396="","",IF("EAPG"&lt;&gt;C396,0,INDEX('EAPG Table'!$I$7:$I$666,MATCH(_xlfn.NUMBERVALUE($F396),_xlfn.NUMBERVALUE('EAPG Table'!$B$7:$B$666),0))))</f>
        <v/>
      </c>
      <c r="I396" s="172" t="str">
        <f>IF($F396="", "", INDEX('EAPG Table'!$D:$D, MATCH(1*$F396, 'EAPG Table'!$B:$B, 0)))</f>
        <v/>
      </c>
      <c r="J396" s="148"/>
      <c r="K396" s="205" t="str">
        <f>IF(""=$F396,"",TRIM(INDEX('EAPG Table'!$F:$F,MATCH(1*$F396,'EAPG Table'!$B:$B,0))))</f>
        <v/>
      </c>
      <c r="L396" s="200"/>
      <c r="M396" s="172" t="str">
        <f t="shared" si="61"/>
        <v/>
      </c>
      <c r="N396" s="172" t="str">
        <f t="shared" si="55"/>
        <v/>
      </c>
      <c r="O396" s="207" t="str">
        <f t="shared" si="62"/>
        <v/>
      </c>
      <c r="P396" s="207" t="str">
        <f>IF(""=$F396,"",IF("00450"=$F396,0&lt;COUNTIFS($H:$H,"&gt;="&amp;$H396,$D:$D,$D396,$F:$F,$F396,$C:$C,"EAPG")-COUNTIFS($H396:$H$520,$H396,$D396:$D$520,$D396,$F396:$F$520,$F396,$C396:$C$520,"EAPG"),FALSE))</f>
        <v/>
      </c>
      <c r="Q396" s="207" t="str">
        <f t="shared" si="56"/>
        <v/>
      </c>
      <c r="R396" s="208" t="str">
        <f t="shared" si="63"/>
        <v/>
      </c>
      <c r="S396" s="172"/>
      <c r="T396" s="215" t="str">
        <f t="shared" si="57"/>
        <v/>
      </c>
      <c r="U396" s="216" t="str">
        <f>IF($F396="","",MAX(0.25,IF(AND("2"=$I396,1&lt;COUNTIF($I:$I,2)),0.5^(COUNTIFS($I:$I,"2",$D:$D,$D396,$H:$H,"&gt;="&amp;$H396)-COUNTIFS($I396:$I$520,"2",$D396:$D$520,$D396,$H396:$H$520,$H396)),1)))</f>
        <v/>
      </c>
      <c r="V396" s="216" t="str">
        <f>IF($F396="","",MAX(0.25,IF(AND("Yes"=$N396,1&lt;COUNTIFS($N:$N,"Yes",$D:$D,$D396,$F:$F,$F396,$C:$C,"EAPG")),0.5^(COUNTIFS($N:$N,"Yes",$H:$H,"&gt;="&amp;$H396,$D:$D,$D396,$F:$F,$F396,$C:$C,"EAPG")-COUNTIFS($N396:$N$520,"Yes",$H396:$H$520,$H396,$D396:$D$520,$D396,$F396:$F$520,$F396,$C396:$C$520,"EAPG")),1)))</f>
        <v/>
      </c>
      <c r="W396" s="210" t="str">
        <f t="shared" si="58"/>
        <v/>
      </c>
      <c r="X396" s="172"/>
      <c r="Y396" s="211" t="str">
        <f t="shared" si="59"/>
        <v/>
      </c>
      <c r="Z396" s="212" t="str">
        <f t="shared" si="64"/>
        <v/>
      </c>
      <c r="AA396" s="213" t="str">
        <f t="shared" si="60"/>
        <v/>
      </c>
    </row>
    <row r="397" spans="2:27" ht="15" x14ac:dyDescent="0.25">
      <c r="B397" s="200">
        <f t="shared" si="65"/>
        <v>377</v>
      </c>
      <c r="C397" s="148"/>
      <c r="D397" s="232"/>
      <c r="E397" s="202"/>
      <c r="F397" s="203"/>
      <c r="G397" s="202" t="str">
        <f t="array" ref="G397">IF($F397="","",INDEX('EAPG Table'!$C$7:$C$666,MATCH(_xlfn.NUMBERVALUE('Interactive EAPG Calculator'!$F397),_xlfn.NUMBERVALUE('EAPG Table'!$B$7:$B$666),0)))</f>
        <v/>
      </c>
      <c r="H397" s="204" t="str">
        <f t="array" ref="H397">IF($F397="","",IF("EAPG"&lt;&gt;C397,0,INDEX('EAPG Table'!$I$7:$I$666,MATCH(_xlfn.NUMBERVALUE($F397),_xlfn.NUMBERVALUE('EAPG Table'!$B$7:$B$666),0))))</f>
        <v/>
      </c>
      <c r="I397" s="172" t="str">
        <f>IF($F397="", "", INDEX('EAPG Table'!$D:$D, MATCH(1*$F397, 'EAPG Table'!$B:$B, 0)))</f>
        <v/>
      </c>
      <c r="J397" s="148"/>
      <c r="K397" s="205" t="str">
        <f>IF(""=$F397,"",TRIM(INDEX('EAPG Table'!$F:$F,MATCH(1*$F397,'EAPG Table'!$B:$B,0))))</f>
        <v/>
      </c>
      <c r="L397" s="200"/>
      <c r="M397" s="172" t="str">
        <f t="shared" si="61"/>
        <v/>
      </c>
      <c r="N397" s="172" t="str">
        <f t="shared" si="55"/>
        <v/>
      </c>
      <c r="O397" s="207" t="str">
        <f t="shared" si="62"/>
        <v/>
      </c>
      <c r="P397" s="207" t="str">
        <f>IF(""=$F397,"",IF("00450"=$F397,0&lt;COUNTIFS($H:$H,"&gt;="&amp;$H397,$D:$D,$D397,$F:$F,$F397,$C:$C,"EAPG")-COUNTIFS($H397:$H$520,$H397,$D397:$D$520,$D397,$F397:$F$520,$F397,$C397:$C$520,"EAPG"),FALSE))</f>
        <v/>
      </c>
      <c r="Q397" s="207" t="str">
        <f t="shared" si="56"/>
        <v/>
      </c>
      <c r="R397" s="208" t="str">
        <f t="shared" si="63"/>
        <v/>
      </c>
      <c r="S397" s="172"/>
      <c r="T397" s="215" t="str">
        <f t="shared" si="57"/>
        <v/>
      </c>
      <c r="U397" s="216" t="str">
        <f>IF($F397="","",MAX(0.25,IF(AND("2"=$I397,1&lt;COUNTIF($I:$I,2)),0.5^(COUNTIFS($I:$I,"2",$D:$D,$D397,$H:$H,"&gt;="&amp;$H397)-COUNTIFS($I397:$I$520,"2",$D397:$D$520,$D397,$H397:$H$520,$H397)),1)))</f>
        <v/>
      </c>
      <c r="V397" s="216" t="str">
        <f>IF($F397="","",MAX(0.25,IF(AND("Yes"=$N397,1&lt;COUNTIFS($N:$N,"Yes",$D:$D,$D397,$F:$F,$F397,$C:$C,"EAPG")),0.5^(COUNTIFS($N:$N,"Yes",$H:$H,"&gt;="&amp;$H397,$D:$D,$D397,$F:$F,$F397,$C:$C,"EAPG")-COUNTIFS($N397:$N$520,"Yes",$H397:$H$520,$H397,$D397:$D$520,$D397,$F397:$F$520,$F397,$C397:$C$520,"EAPG")),1)))</f>
        <v/>
      </c>
      <c r="W397" s="210" t="str">
        <f t="shared" si="58"/>
        <v/>
      </c>
      <c r="X397" s="172"/>
      <c r="Y397" s="211" t="str">
        <f t="shared" si="59"/>
        <v/>
      </c>
      <c r="Z397" s="212" t="str">
        <f t="shared" si="64"/>
        <v/>
      </c>
      <c r="AA397" s="213" t="str">
        <f t="shared" si="60"/>
        <v/>
      </c>
    </row>
    <row r="398" spans="2:27" ht="15" x14ac:dyDescent="0.25">
      <c r="B398" s="200">
        <f t="shared" si="65"/>
        <v>378</v>
      </c>
      <c r="C398" s="148"/>
      <c r="D398" s="232"/>
      <c r="E398" s="202"/>
      <c r="F398" s="203"/>
      <c r="G398" s="202" t="str">
        <f t="array" ref="G398">IF($F398="","",INDEX('EAPG Table'!$C$7:$C$666,MATCH(_xlfn.NUMBERVALUE('Interactive EAPG Calculator'!$F398),_xlfn.NUMBERVALUE('EAPG Table'!$B$7:$B$666),0)))</f>
        <v/>
      </c>
      <c r="H398" s="204" t="str">
        <f t="array" ref="H398">IF($F398="","",IF("EAPG"&lt;&gt;C398,0,INDEX('EAPG Table'!$I$7:$I$666,MATCH(_xlfn.NUMBERVALUE($F398),_xlfn.NUMBERVALUE('EAPG Table'!$B$7:$B$666),0))))</f>
        <v/>
      </c>
      <c r="I398" s="172" t="str">
        <f>IF($F398="", "", INDEX('EAPG Table'!$D:$D, MATCH(1*$F398, 'EAPG Table'!$B:$B, 0)))</f>
        <v/>
      </c>
      <c r="J398" s="148"/>
      <c r="K398" s="205" t="str">
        <f>IF(""=$F398,"",TRIM(INDEX('EAPG Table'!$F:$F,MATCH(1*$F398,'EAPG Table'!$B:$B,0))))</f>
        <v/>
      </c>
      <c r="L398" s="200"/>
      <c r="M398" s="172" t="str">
        <f t="shared" si="61"/>
        <v/>
      </c>
      <c r="N398" s="172" t="str">
        <f t="shared" si="55"/>
        <v/>
      </c>
      <c r="O398" s="207" t="str">
        <f t="shared" si="62"/>
        <v/>
      </c>
      <c r="P398" s="207" t="str">
        <f>IF(""=$F398,"",IF("00450"=$F398,0&lt;COUNTIFS($H:$H,"&gt;="&amp;$H398,$D:$D,$D398,$F:$F,$F398,$C:$C,"EAPG")-COUNTIFS($H398:$H$520,$H398,$D398:$D$520,$D398,$F398:$F$520,$F398,$C398:$C$520,"EAPG"),FALSE))</f>
        <v/>
      </c>
      <c r="Q398" s="207" t="str">
        <f t="shared" si="56"/>
        <v/>
      </c>
      <c r="R398" s="208" t="str">
        <f t="shared" si="63"/>
        <v/>
      </c>
      <c r="S398" s="172"/>
      <c r="T398" s="215" t="str">
        <f t="shared" si="57"/>
        <v/>
      </c>
      <c r="U398" s="216" t="str">
        <f>IF($F398="","",MAX(0.25,IF(AND("2"=$I398,1&lt;COUNTIF($I:$I,2)),0.5^(COUNTIFS($I:$I,"2",$D:$D,$D398,$H:$H,"&gt;="&amp;$H398)-COUNTIFS($I398:$I$520,"2",$D398:$D$520,$D398,$H398:$H$520,$H398)),1)))</f>
        <v/>
      </c>
      <c r="V398" s="216" t="str">
        <f>IF($F398="","",MAX(0.25,IF(AND("Yes"=$N398,1&lt;COUNTIFS($N:$N,"Yes",$D:$D,$D398,$F:$F,$F398,$C:$C,"EAPG")),0.5^(COUNTIFS($N:$N,"Yes",$H:$H,"&gt;="&amp;$H398,$D:$D,$D398,$F:$F,$F398,$C:$C,"EAPG")-COUNTIFS($N398:$N$520,"Yes",$H398:$H$520,$H398,$D398:$D$520,$D398,$F398:$F$520,$F398,$C398:$C$520,"EAPG")),1)))</f>
        <v/>
      </c>
      <c r="W398" s="210" t="str">
        <f t="shared" si="58"/>
        <v/>
      </c>
      <c r="X398" s="172"/>
      <c r="Y398" s="211" t="str">
        <f t="shared" si="59"/>
        <v/>
      </c>
      <c r="Z398" s="212" t="str">
        <f t="shared" si="64"/>
        <v/>
      </c>
      <c r="AA398" s="213" t="str">
        <f t="shared" si="60"/>
        <v/>
      </c>
    </row>
    <row r="399" spans="2:27" ht="15" x14ac:dyDescent="0.25">
      <c r="B399" s="200">
        <f t="shared" si="65"/>
        <v>379</v>
      </c>
      <c r="C399" s="148"/>
      <c r="D399" s="232"/>
      <c r="E399" s="202"/>
      <c r="F399" s="203"/>
      <c r="G399" s="202" t="str">
        <f t="array" ref="G399">IF($F399="","",INDEX('EAPG Table'!$C$7:$C$666,MATCH(_xlfn.NUMBERVALUE('Interactive EAPG Calculator'!$F399),_xlfn.NUMBERVALUE('EAPG Table'!$B$7:$B$666),0)))</f>
        <v/>
      </c>
      <c r="H399" s="204" t="str">
        <f t="array" ref="H399">IF($F399="","",IF("EAPG"&lt;&gt;C399,0,INDEX('EAPG Table'!$I$7:$I$666,MATCH(_xlfn.NUMBERVALUE($F399),_xlfn.NUMBERVALUE('EAPG Table'!$B$7:$B$666),0))))</f>
        <v/>
      </c>
      <c r="I399" s="172" t="str">
        <f>IF($F399="", "", INDEX('EAPG Table'!$D:$D, MATCH(1*$F399, 'EAPG Table'!$B:$B, 0)))</f>
        <v/>
      </c>
      <c r="J399" s="148"/>
      <c r="K399" s="205" t="str">
        <f>IF(""=$F399,"",TRIM(INDEX('EAPG Table'!$F:$F,MATCH(1*$F399,'EAPG Table'!$B:$B,0))))</f>
        <v/>
      </c>
      <c r="L399" s="200"/>
      <c r="M399" s="172" t="str">
        <f t="shared" si="61"/>
        <v/>
      </c>
      <c r="N399" s="172" t="str">
        <f t="shared" si="55"/>
        <v/>
      </c>
      <c r="O399" s="207" t="str">
        <f t="shared" si="62"/>
        <v/>
      </c>
      <c r="P399" s="207" t="str">
        <f>IF(""=$F399,"",IF("00450"=$F399,0&lt;COUNTIFS($H:$H,"&gt;="&amp;$H399,$D:$D,$D399,$F:$F,$F399,$C:$C,"EAPG")-COUNTIFS($H399:$H$520,$H399,$D399:$D$520,$D399,$F399:$F$520,$F399,$C399:$C$520,"EAPG"),FALSE))</f>
        <v/>
      </c>
      <c r="Q399" s="207" t="str">
        <f t="shared" si="56"/>
        <v/>
      </c>
      <c r="R399" s="208" t="str">
        <f t="shared" si="63"/>
        <v/>
      </c>
      <c r="S399" s="172"/>
      <c r="T399" s="215" t="str">
        <f t="shared" si="57"/>
        <v/>
      </c>
      <c r="U399" s="216" t="str">
        <f>IF($F399="","",MAX(0.25,IF(AND("2"=$I399,1&lt;COUNTIF($I:$I,2)),0.5^(COUNTIFS($I:$I,"2",$D:$D,$D399,$H:$H,"&gt;="&amp;$H399)-COUNTIFS($I399:$I$520,"2",$D399:$D$520,$D399,$H399:$H$520,$H399)),1)))</f>
        <v/>
      </c>
      <c r="V399" s="216" t="str">
        <f>IF($F399="","",MAX(0.25,IF(AND("Yes"=$N399,1&lt;COUNTIFS($N:$N,"Yes",$D:$D,$D399,$F:$F,$F399,$C:$C,"EAPG")),0.5^(COUNTIFS($N:$N,"Yes",$H:$H,"&gt;="&amp;$H399,$D:$D,$D399,$F:$F,$F399,$C:$C,"EAPG")-COUNTIFS($N399:$N$520,"Yes",$H399:$H$520,$H399,$D399:$D$520,$D399,$F399:$F$520,$F399,$C399:$C$520,"EAPG")),1)))</f>
        <v/>
      </c>
      <c r="W399" s="210" t="str">
        <f t="shared" si="58"/>
        <v/>
      </c>
      <c r="X399" s="172"/>
      <c r="Y399" s="211" t="str">
        <f t="shared" si="59"/>
        <v/>
      </c>
      <c r="Z399" s="212" t="str">
        <f t="shared" si="64"/>
        <v/>
      </c>
      <c r="AA399" s="213" t="str">
        <f t="shared" si="60"/>
        <v/>
      </c>
    </row>
    <row r="400" spans="2:27" ht="15" x14ac:dyDescent="0.25">
      <c r="B400" s="217">
        <f t="shared" si="65"/>
        <v>380</v>
      </c>
      <c r="C400" s="149"/>
      <c r="D400" s="233"/>
      <c r="E400" s="219"/>
      <c r="F400" s="220"/>
      <c r="G400" s="219" t="str">
        <f t="array" ref="G400">IF($F400="","",INDEX('EAPG Table'!$C$7:$C$666,MATCH(_xlfn.NUMBERVALUE('Interactive EAPG Calculator'!$F400),_xlfn.NUMBERVALUE('EAPG Table'!$B$7:$B$666),0)))</f>
        <v/>
      </c>
      <c r="H400" s="221" t="str">
        <f t="array" ref="H400">IF($F400="","",IF("EAPG"&lt;&gt;C400,0,INDEX('EAPG Table'!$I$7:$I$666,MATCH(_xlfn.NUMBERVALUE($F400),_xlfn.NUMBERVALUE('EAPG Table'!$B$7:$B$666),0))))</f>
        <v/>
      </c>
      <c r="I400" s="222" t="str">
        <f>IF($F400="", "", INDEX('EAPG Table'!$D:$D, MATCH(1*$F400, 'EAPG Table'!$B:$B, 0)))</f>
        <v/>
      </c>
      <c r="J400" s="149"/>
      <c r="K400" s="223" t="str">
        <f>IF(""=$F400,"",TRIM(INDEX('EAPG Table'!$F:$F,MATCH(1*$F400,'EAPG Table'!$B:$B,0))))</f>
        <v/>
      </c>
      <c r="L400" s="200"/>
      <c r="M400" s="222" t="str">
        <f t="shared" si="61"/>
        <v/>
      </c>
      <c r="N400" s="222" t="str">
        <f t="shared" si="55"/>
        <v/>
      </c>
      <c r="O400" s="224" t="str">
        <f t="shared" si="62"/>
        <v/>
      </c>
      <c r="P400" s="224" t="str">
        <f>IF(""=$F400,"",IF("00450"=$F400,0&lt;COUNTIFS($H:$H,"&gt;="&amp;$H400,$D:$D,$D400,$F:$F,$F400,$C:$C,"EAPG")-COUNTIFS($H400:$H$520,$H400,$D400:$D$520,$D400,$F400:$F$520,$F400,$C400:$C$520,"EAPG"),FALSE))</f>
        <v/>
      </c>
      <c r="Q400" s="224" t="str">
        <f t="shared" si="56"/>
        <v/>
      </c>
      <c r="R400" s="225" t="str">
        <f t="shared" si="63"/>
        <v/>
      </c>
      <c r="S400" s="172"/>
      <c r="T400" s="226" t="str">
        <f t="shared" si="57"/>
        <v/>
      </c>
      <c r="U400" s="227" t="str">
        <f>IF($F400="","",MAX(0.25,IF(AND("2"=$I400,1&lt;COUNTIF($I:$I,2)),0.5^(COUNTIFS($I:$I,"2",$D:$D,$D400,$H:$H,"&gt;="&amp;$H400)-COUNTIFS($I400:$I$520,"2",$D400:$D$520,$D400,$H400:$H$520,$H400)),1)))</f>
        <v/>
      </c>
      <c r="V400" s="227" t="str">
        <f>IF($F400="","",MAX(0.25,IF(AND("Yes"=$N400,1&lt;COUNTIFS($N:$N,"Yes",$D:$D,$D400,$F:$F,$F400,$C:$C,"EAPG")),0.5^(COUNTIFS($N:$N,"Yes",$H:$H,"&gt;="&amp;$H400,$D:$D,$D400,$F:$F,$F400,$C:$C,"EAPG")-COUNTIFS($N400:$N$520,"Yes",$H400:$H$520,$H400,$D400:$D$520,$D400,$F400:$F$520,$F400,$C400:$C$520,"EAPG")),1)))</f>
        <v/>
      </c>
      <c r="W400" s="228" t="str">
        <f t="shared" si="58"/>
        <v/>
      </c>
      <c r="X400" s="172"/>
      <c r="Y400" s="229" t="str">
        <f t="shared" si="59"/>
        <v/>
      </c>
      <c r="Z400" s="230" t="str">
        <f t="shared" si="64"/>
        <v/>
      </c>
      <c r="AA400" s="231" t="str">
        <f t="shared" si="60"/>
        <v/>
      </c>
    </row>
    <row r="401" spans="2:27" ht="15" x14ac:dyDescent="0.25">
      <c r="B401" s="200">
        <f t="shared" si="65"/>
        <v>381</v>
      </c>
      <c r="C401" s="148"/>
      <c r="D401" s="232"/>
      <c r="E401" s="202"/>
      <c r="F401" s="203"/>
      <c r="G401" s="202" t="str">
        <f t="array" ref="G401">IF($F401="","",INDEX('EAPG Table'!$C$7:$C$666,MATCH(_xlfn.NUMBERVALUE('Interactive EAPG Calculator'!$F401),_xlfn.NUMBERVALUE('EAPG Table'!$B$7:$B$666),0)))</f>
        <v/>
      </c>
      <c r="H401" s="204" t="str">
        <f t="array" ref="H401">IF($F401="","",IF("EAPG"&lt;&gt;C401,0,INDEX('EAPG Table'!$I$7:$I$666,MATCH(_xlfn.NUMBERVALUE($F401),_xlfn.NUMBERVALUE('EAPG Table'!$B$7:$B$666),0))))</f>
        <v/>
      </c>
      <c r="I401" s="172" t="str">
        <f>IF($F401="", "", INDEX('EAPG Table'!$D:$D, MATCH(1*$F401, 'EAPG Table'!$B:$B, 0)))</f>
        <v/>
      </c>
      <c r="J401" s="148"/>
      <c r="K401" s="205" t="str">
        <f>IF(""=$F401,"",TRIM(INDEX('EAPG Table'!$F:$F,MATCH(1*$F401,'EAPG Table'!$B:$B,0))))</f>
        <v/>
      </c>
      <c r="L401" s="200"/>
      <c r="M401" s="172" t="str">
        <f t="shared" si="61"/>
        <v/>
      </c>
      <c r="N401" s="172" t="str">
        <f t="shared" si="55"/>
        <v/>
      </c>
      <c r="O401" s="207" t="str">
        <f t="shared" si="62"/>
        <v/>
      </c>
      <c r="P401" s="207" t="str">
        <f>IF(""=$F401,"",IF("00450"=$F401,0&lt;COUNTIFS($H:$H,"&gt;="&amp;$H401,$D:$D,$D401,$F:$F,$F401,$C:$C,"EAPG")-COUNTIFS($H401:$H$520,$H401,$D401:$D$520,$D401,$F401:$F$520,$F401,$C401:$C$520,"EAPG"),FALSE))</f>
        <v/>
      </c>
      <c r="Q401" s="207" t="str">
        <f t="shared" si="56"/>
        <v/>
      </c>
      <c r="R401" s="208" t="str">
        <f t="shared" si="63"/>
        <v/>
      </c>
      <c r="S401" s="172"/>
      <c r="T401" s="215" t="str">
        <f t="shared" si="57"/>
        <v/>
      </c>
      <c r="U401" s="216" t="str">
        <f>IF($F401="","",MAX(0.25,IF(AND("2"=$I401,1&lt;COUNTIF($I:$I,2)),0.5^(COUNTIFS($I:$I,"2",$D:$D,$D401,$H:$H,"&gt;="&amp;$H401)-COUNTIFS($I401:$I$520,"2",$D401:$D$520,$D401,$H401:$H$520,$H401)),1)))</f>
        <v/>
      </c>
      <c r="V401" s="216" t="str">
        <f>IF($F401="","",MAX(0.25,IF(AND("Yes"=$N401,1&lt;COUNTIFS($N:$N,"Yes",$D:$D,$D401,$F:$F,$F401,$C:$C,"EAPG")),0.5^(COUNTIFS($N:$N,"Yes",$H:$H,"&gt;="&amp;$H401,$D:$D,$D401,$F:$F,$F401,$C:$C,"EAPG")-COUNTIFS($N401:$N$520,"Yes",$H401:$H$520,$H401,$D401:$D$520,$D401,$F401:$F$520,$F401,$C401:$C$520,"EAPG")),1)))</f>
        <v/>
      </c>
      <c r="W401" s="210" t="str">
        <f t="shared" si="58"/>
        <v/>
      </c>
      <c r="X401" s="172"/>
      <c r="Y401" s="211" t="str">
        <f t="shared" si="59"/>
        <v/>
      </c>
      <c r="Z401" s="212" t="str">
        <f t="shared" si="64"/>
        <v/>
      </c>
      <c r="AA401" s="213" t="str">
        <f t="shared" si="60"/>
        <v/>
      </c>
    </row>
    <row r="402" spans="2:27" ht="15" x14ac:dyDescent="0.25">
      <c r="B402" s="200">
        <f t="shared" si="65"/>
        <v>382</v>
      </c>
      <c r="C402" s="148"/>
      <c r="D402" s="232"/>
      <c r="E402" s="202"/>
      <c r="F402" s="203"/>
      <c r="G402" s="202" t="str">
        <f t="array" ref="G402">IF($F402="","",INDEX('EAPG Table'!$C$7:$C$666,MATCH(_xlfn.NUMBERVALUE('Interactive EAPG Calculator'!$F402),_xlfn.NUMBERVALUE('EAPG Table'!$B$7:$B$666),0)))</f>
        <v/>
      </c>
      <c r="H402" s="204" t="str">
        <f t="array" ref="H402">IF($F402="","",IF("EAPG"&lt;&gt;C402,0,INDEX('EAPG Table'!$I$7:$I$666,MATCH(_xlfn.NUMBERVALUE($F402),_xlfn.NUMBERVALUE('EAPG Table'!$B$7:$B$666),0))))</f>
        <v/>
      </c>
      <c r="I402" s="172" t="str">
        <f>IF($F402="", "", INDEX('EAPG Table'!$D:$D, MATCH(1*$F402, 'EAPG Table'!$B:$B, 0)))</f>
        <v/>
      </c>
      <c r="J402" s="148"/>
      <c r="K402" s="205" t="str">
        <f>IF(""=$F402,"",TRIM(INDEX('EAPG Table'!$F:$F,MATCH(1*$F402,'EAPG Table'!$B:$B,0))))</f>
        <v/>
      </c>
      <c r="L402" s="200"/>
      <c r="M402" s="172" t="str">
        <f t="shared" si="61"/>
        <v/>
      </c>
      <c r="N402" s="172" t="str">
        <f t="shared" si="55"/>
        <v/>
      </c>
      <c r="O402" s="207" t="str">
        <f t="shared" si="62"/>
        <v/>
      </c>
      <c r="P402" s="207" t="str">
        <f>IF(""=$F402,"",IF("00450"=$F402,0&lt;COUNTIFS($H:$H,"&gt;="&amp;$H402,$D:$D,$D402,$F:$F,$F402,$C:$C,"EAPG")-COUNTIFS($H402:$H$520,$H402,$D402:$D$520,$D402,$F402:$F$520,$F402,$C402:$C$520,"EAPG"),FALSE))</f>
        <v/>
      </c>
      <c r="Q402" s="207" t="str">
        <f t="shared" si="56"/>
        <v/>
      </c>
      <c r="R402" s="208" t="str">
        <f t="shared" si="63"/>
        <v/>
      </c>
      <c r="S402" s="172"/>
      <c r="T402" s="215" t="str">
        <f t="shared" si="57"/>
        <v/>
      </c>
      <c r="U402" s="216" t="str">
        <f>IF($F402="","",MAX(0.25,IF(AND("2"=$I402,1&lt;COUNTIF($I:$I,2)),0.5^(COUNTIFS($I:$I,"2",$D:$D,$D402,$H:$H,"&gt;="&amp;$H402)-COUNTIFS($I402:$I$520,"2",$D402:$D$520,$D402,$H402:$H$520,$H402)),1)))</f>
        <v/>
      </c>
      <c r="V402" s="216" t="str">
        <f>IF($F402="","",MAX(0.25,IF(AND("Yes"=$N402,1&lt;COUNTIFS($N:$N,"Yes",$D:$D,$D402,$F:$F,$F402,$C:$C,"EAPG")),0.5^(COUNTIFS($N:$N,"Yes",$H:$H,"&gt;="&amp;$H402,$D:$D,$D402,$F:$F,$F402,$C:$C,"EAPG")-COUNTIFS($N402:$N$520,"Yes",$H402:$H$520,$H402,$D402:$D$520,$D402,$F402:$F$520,$F402,$C402:$C$520,"EAPG")),1)))</f>
        <v/>
      </c>
      <c r="W402" s="210" t="str">
        <f t="shared" si="58"/>
        <v/>
      </c>
      <c r="X402" s="172"/>
      <c r="Y402" s="211" t="str">
        <f t="shared" si="59"/>
        <v/>
      </c>
      <c r="Z402" s="212" t="str">
        <f t="shared" si="64"/>
        <v/>
      </c>
      <c r="AA402" s="213" t="str">
        <f t="shared" si="60"/>
        <v/>
      </c>
    </row>
    <row r="403" spans="2:27" ht="15" x14ac:dyDescent="0.25">
      <c r="B403" s="200">
        <f t="shared" si="65"/>
        <v>383</v>
      </c>
      <c r="C403" s="148"/>
      <c r="D403" s="232"/>
      <c r="E403" s="202"/>
      <c r="F403" s="203"/>
      <c r="G403" s="202" t="str">
        <f t="array" ref="G403">IF($F403="","",INDEX('EAPG Table'!$C$7:$C$666,MATCH(_xlfn.NUMBERVALUE('Interactive EAPG Calculator'!$F403),_xlfn.NUMBERVALUE('EAPG Table'!$B$7:$B$666),0)))</f>
        <v/>
      </c>
      <c r="H403" s="204" t="str">
        <f t="array" ref="H403">IF($F403="","",IF("EAPG"&lt;&gt;C403,0,INDEX('EAPG Table'!$I$7:$I$666,MATCH(_xlfn.NUMBERVALUE($F403),_xlfn.NUMBERVALUE('EAPG Table'!$B$7:$B$666),0))))</f>
        <v/>
      </c>
      <c r="I403" s="172" t="str">
        <f>IF($F403="", "", INDEX('EAPG Table'!$D:$D, MATCH(1*$F403, 'EAPG Table'!$B:$B, 0)))</f>
        <v/>
      </c>
      <c r="J403" s="148"/>
      <c r="K403" s="205" t="str">
        <f>IF(""=$F403,"",TRIM(INDEX('EAPG Table'!$F:$F,MATCH(1*$F403,'EAPG Table'!$B:$B,0))))</f>
        <v/>
      </c>
      <c r="L403" s="200"/>
      <c r="M403" s="172" t="str">
        <f t="shared" si="61"/>
        <v/>
      </c>
      <c r="N403" s="172" t="str">
        <f t="shared" si="55"/>
        <v/>
      </c>
      <c r="O403" s="207" t="str">
        <f t="shared" si="62"/>
        <v/>
      </c>
      <c r="P403" s="207" t="str">
        <f>IF(""=$F403,"",IF("00450"=$F403,0&lt;COUNTIFS($H:$H,"&gt;="&amp;$H403,$D:$D,$D403,$F:$F,$F403,$C:$C,"EAPG")-COUNTIFS($H403:$H$520,$H403,$D403:$D$520,$D403,$F403:$F$520,$F403,$C403:$C$520,"EAPG"),FALSE))</f>
        <v/>
      </c>
      <c r="Q403" s="207" t="str">
        <f t="shared" si="56"/>
        <v/>
      </c>
      <c r="R403" s="208" t="str">
        <f t="shared" si="63"/>
        <v/>
      </c>
      <c r="S403" s="172"/>
      <c r="T403" s="215" t="str">
        <f t="shared" si="57"/>
        <v/>
      </c>
      <c r="U403" s="216" t="str">
        <f>IF($F403="","",MAX(0.25,IF(AND("2"=$I403,1&lt;COUNTIF($I:$I,2)),0.5^(COUNTIFS($I:$I,"2",$D:$D,$D403,$H:$H,"&gt;="&amp;$H403)-COUNTIFS($I403:$I$520,"2",$D403:$D$520,$D403,$H403:$H$520,$H403)),1)))</f>
        <v/>
      </c>
      <c r="V403" s="216" t="str">
        <f>IF($F403="","",MAX(0.25,IF(AND("Yes"=$N403,1&lt;COUNTIFS($N:$N,"Yes",$D:$D,$D403,$F:$F,$F403,$C:$C,"EAPG")),0.5^(COUNTIFS($N:$N,"Yes",$H:$H,"&gt;="&amp;$H403,$D:$D,$D403,$F:$F,$F403,$C:$C,"EAPG")-COUNTIFS($N403:$N$520,"Yes",$H403:$H$520,$H403,$D403:$D$520,$D403,$F403:$F$520,$F403,$C403:$C$520,"EAPG")),1)))</f>
        <v/>
      </c>
      <c r="W403" s="210" t="str">
        <f t="shared" si="58"/>
        <v/>
      </c>
      <c r="X403" s="172"/>
      <c r="Y403" s="211" t="str">
        <f t="shared" si="59"/>
        <v/>
      </c>
      <c r="Z403" s="212" t="str">
        <f t="shared" si="64"/>
        <v/>
      </c>
      <c r="AA403" s="213" t="str">
        <f t="shared" si="60"/>
        <v/>
      </c>
    </row>
    <row r="404" spans="2:27" ht="15" x14ac:dyDescent="0.25">
      <c r="B404" s="200">
        <f t="shared" si="65"/>
        <v>384</v>
      </c>
      <c r="C404" s="148"/>
      <c r="D404" s="232"/>
      <c r="E404" s="202"/>
      <c r="F404" s="203"/>
      <c r="G404" s="202" t="str">
        <f t="array" ref="G404">IF($F404="","",INDEX('EAPG Table'!$C$7:$C$666,MATCH(_xlfn.NUMBERVALUE('Interactive EAPG Calculator'!$F404),_xlfn.NUMBERVALUE('EAPG Table'!$B$7:$B$666),0)))</f>
        <v/>
      </c>
      <c r="H404" s="204" t="str">
        <f t="array" ref="H404">IF($F404="","",IF("EAPG"&lt;&gt;C404,0,INDEX('EAPG Table'!$I$7:$I$666,MATCH(_xlfn.NUMBERVALUE($F404),_xlfn.NUMBERVALUE('EAPG Table'!$B$7:$B$666),0))))</f>
        <v/>
      </c>
      <c r="I404" s="172" t="str">
        <f>IF($F404="", "", INDEX('EAPG Table'!$D:$D, MATCH(1*$F404, 'EAPG Table'!$B:$B, 0)))</f>
        <v/>
      </c>
      <c r="J404" s="148"/>
      <c r="K404" s="205" t="str">
        <f>IF(""=$F404,"",TRIM(INDEX('EAPG Table'!$F:$F,MATCH(1*$F404,'EAPG Table'!$B:$B,0))))</f>
        <v/>
      </c>
      <c r="L404" s="200"/>
      <c r="M404" s="172" t="str">
        <f t="shared" si="61"/>
        <v/>
      </c>
      <c r="N404" s="172" t="str">
        <f t="shared" si="55"/>
        <v/>
      </c>
      <c r="O404" s="207" t="str">
        <f t="shared" si="62"/>
        <v/>
      </c>
      <c r="P404" s="207" t="str">
        <f>IF(""=$F404,"",IF("00450"=$F404,0&lt;COUNTIFS($H:$H,"&gt;="&amp;$H404,$D:$D,$D404,$F:$F,$F404,$C:$C,"EAPG")-COUNTIFS($H404:$H$520,$H404,$D404:$D$520,$D404,$F404:$F$520,$F404,$C404:$C$520,"EAPG"),FALSE))</f>
        <v/>
      </c>
      <c r="Q404" s="207" t="str">
        <f t="shared" si="56"/>
        <v/>
      </c>
      <c r="R404" s="208" t="str">
        <f t="shared" si="63"/>
        <v/>
      </c>
      <c r="S404" s="172"/>
      <c r="T404" s="215" t="str">
        <f t="shared" si="57"/>
        <v/>
      </c>
      <c r="U404" s="216" t="str">
        <f>IF($F404="","",MAX(0.25,IF(AND("2"=$I404,1&lt;COUNTIF($I:$I,2)),0.5^(COUNTIFS($I:$I,"2",$D:$D,$D404,$H:$H,"&gt;="&amp;$H404)-COUNTIFS($I404:$I$520,"2",$D404:$D$520,$D404,$H404:$H$520,$H404)),1)))</f>
        <v/>
      </c>
      <c r="V404" s="216" t="str">
        <f>IF($F404="","",MAX(0.25,IF(AND("Yes"=$N404,1&lt;COUNTIFS($N:$N,"Yes",$D:$D,$D404,$F:$F,$F404,$C:$C,"EAPG")),0.5^(COUNTIFS($N:$N,"Yes",$H:$H,"&gt;="&amp;$H404,$D:$D,$D404,$F:$F,$F404,$C:$C,"EAPG")-COUNTIFS($N404:$N$520,"Yes",$H404:$H$520,$H404,$D404:$D$520,$D404,$F404:$F$520,$F404,$C404:$C$520,"EAPG")),1)))</f>
        <v/>
      </c>
      <c r="W404" s="210" t="str">
        <f t="shared" si="58"/>
        <v/>
      </c>
      <c r="X404" s="172"/>
      <c r="Y404" s="211" t="str">
        <f t="shared" si="59"/>
        <v/>
      </c>
      <c r="Z404" s="212" t="str">
        <f t="shared" si="64"/>
        <v/>
      </c>
      <c r="AA404" s="213" t="str">
        <f t="shared" si="60"/>
        <v/>
      </c>
    </row>
    <row r="405" spans="2:27" ht="15" x14ac:dyDescent="0.25">
      <c r="B405" s="217">
        <f t="shared" si="65"/>
        <v>385</v>
      </c>
      <c r="C405" s="149"/>
      <c r="D405" s="233"/>
      <c r="E405" s="219"/>
      <c r="F405" s="220"/>
      <c r="G405" s="219" t="str">
        <f t="array" ref="G405">IF($F405="","",INDEX('EAPG Table'!$C$7:$C$666,MATCH(_xlfn.NUMBERVALUE('Interactive EAPG Calculator'!$F405),_xlfn.NUMBERVALUE('EAPG Table'!$B$7:$B$666),0)))</f>
        <v/>
      </c>
      <c r="H405" s="221" t="str">
        <f t="array" ref="H405">IF($F405="","",IF("EAPG"&lt;&gt;C405,0,INDEX('EAPG Table'!$I$7:$I$666,MATCH(_xlfn.NUMBERVALUE($F405),_xlfn.NUMBERVALUE('EAPG Table'!$B$7:$B$666),0))))</f>
        <v/>
      </c>
      <c r="I405" s="222" t="str">
        <f>IF($F405="", "", INDEX('EAPG Table'!$D:$D, MATCH(1*$F405, 'EAPG Table'!$B:$B, 0)))</f>
        <v/>
      </c>
      <c r="J405" s="149"/>
      <c r="K405" s="223" t="str">
        <f>IF(""=$F405,"",TRIM(INDEX('EAPG Table'!$F:$F,MATCH(1*$F405,'EAPG Table'!$B:$B,0))))</f>
        <v/>
      </c>
      <c r="L405" s="200"/>
      <c r="M405" s="222" t="str">
        <f t="shared" si="61"/>
        <v/>
      </c>
      <c r="N405" s="222" t="str">
        <f t="shared" ref="N405:N468" si="66">IF(""=$F405,"",IF(AND("4"=$I405,"00450"&lt;&gt;$F405,1&lt;COUNTIFS($I$21:$I$520,"4",EAPGRange,$F405,$D$21:$D$520,$D405)),"Yes","No"))</f>
        <v/>
      </c>
      <c r="O405" s="224" t="str">
        <f t="shared" si="62"/>
        <v/>
      </c>
      <c r="P405" s="224" t="str">
        <f>IF(""=$F405,"",IF("00450"=$F405,0&lt;COUNTIFS($H:$H,"&gt;="&amp;$H405,$D:$D,$D405,$F:$F,$F405,$C:$C,"EAPG")-COUNTIFS($H405:$H$520,$H405,$D405:$D$520,$D405,$F405:$F$520,$F405,$C405:$C$520,"EAPG"),FALSE))</f>
        <v/>
      </c>
      <c r="Q405" s="224" t="str">
        <f t="shared" ref="Q405:Q468" si="67">IF(""=$F405,"",AND("Yes"=$K405,0&lt;COUNTIFS($H:$H,"&gt;"&amp;0,$I:$I,"2",$D:$D,$D405)+COUNTIFS($H:$H,"&gt;"&amp;0,$I:$I,"3",$D:$D,$D405)+COUNTIFS($H:$H,"&gt;"&amp;0,$I:$I,"21",$D:$D,$D405)+COUNTIFS($H:$H,"&gt;"&amp;0,$I:$I,"22",$D:$D,$D405)+COUNTIFS($H:$H,"&gt;"&amp;0,$I:$I,"23",$D:$D,$D405)+COUNTIFS($H:$H,"&gt;"&amp;0,$I:$I,"25",$D:$D,$D405)))</f>
        <v/>
      </c>
      <c r="R405" s="225" t="str">
        <f t="shared" si="63"/>
        <v/>
      </c>
      <c r="S405" s="172"/>
      <c r="T405" s="226" t="str">
        <f t="shared" ref="T405:T468" si="68">IF($F405="","",IF($J405="Yes",1.5,1))</f>
        <v/>
      </c>
      <c r="U405" s="227" t="str">
        <f>IF($F405="","",MAX(0.25,IF(AND("2"=$I405,1&lt;COUNTIF($I:$I,2)),0.5^(COUNTIFS($I:$I,"2",$D:$D,$D405,$H:$H,"&gt;="&amp;$H405)-COUNTIFS($I405:$I$520,"2",$D405:$D$520,$D405,$H405:$H$520,$H405)),1)))</f>
        <v/>
      </c>
      <c r="V405" s="227" t="str">
        <f>IF($F405="","",MAX(0.25,IF(AND("Yes"=$N405,1&lt;COUNTIFS($N:$N,"Yes",$D:$D,$D405,$F:$F,$F405,$C:$C,"EAPG")),0.5^(COUNTIFS($N:$N,"Yes",$H:$H,"&gt;="&amp;$H405,$D:$D,$D405,$F:$F,$F405,$C:$C,"EAPG")-COUNTIFS($N405:$N$520,"Yes",$H405:$H$520,$H405,$D405:$D$520,$D405,$F405:$F$520,$F405,$C405:$C$520,"EAPG")),1)))</f>
        <v/>
      </c>
      <c r="W405" s="228" t="str">
        <f t="shared" ref="W405:W468" si="69">IF($F405="","",IF(AND("Yes"=$R405,0&lt;SUMIFS($H:$H,$B:$B,"&lt;&gt;"&amp;$B405)),0,1))</f>
        <v/>
      </c>
      <c r="X405" s="172"/>
      <c r="Y405" s="229" t="str">
        <f t="shared" ref="Y405:Y468" si="70">IFERROR(IF($F405="","",ROUND($F$13*$H405,2)), "")</f>
        <v/>
      </c>
      <c r="Z405" s="230" t="str">
        <f t="shared" si="64"/>
        <v/>
      </c>
      <c r="AA405" s="231" t="str">
        <f t="shared" ref="AA405:AA468" si="71">IF(Y405="","",IF($F405="","",IF($C405="EAPG",$Y405*$Z405,0)))</f>
        <v/>
      </c>
    </row>
    <row r="406" spans="2:27" ht="15" x14ac:dyDescent="0.25">
      <c r="B406" s="200">
        <f t="shared" si="65"/>
        <v>386</v>
      </c>
      <c r="C406" s="148"/>
      <c r="D406" s="232"/>
      <c r="E406" s="202"/>
      <c r="F406" s="203"/>
      <c r="G406" s="202" t="str">
        <f t="array" ref="G406">IF($F406="","",INDEX('EAPG Table'!$C$7:$C$666,MATCH(_xlfn.NUMBERVALUE('Interactive EAPG Calculator'!$F406),_xlfn.NUMBERVALUE('EAPG Table'!$B$7:$B$666),0)))</f>
        <v/>
      </c>
      <c r="H406" s="204" t="str">
        <f t="array" ref="H406">IF($F406="","",IF("EAPG"&lt;&gt;C406,0,INDEX('EAPG Table'!$I$7:$I$666,MATCH(_xlfn.NUMBERVALUE($F406),_xlfn.NUMBERVALUE('EAPG Table'!$B$7:$B$666),0))))</f>
        <v/>
      </c>
      <c r="I406" s="172" t="str">
        <f>IF($F406="", "", INDEX('EAPG Table'!$D:$D, MATCH(1*$F406, 'EAPG Table'!$B:$B, 0)))</f>
        <v/>
      </c>
      <c r="J406" s="148"/>
      <c r="K406" s="205" t="str">
        <f>IF(""=$F406,"",TRIM(INDEX('EAPG Table'!$F:$F,MATCH(1*$F406,'EAPG Table'!$B:$B,0))))</f>
        <v/>
      </c>
      <c r="L406" s="200"/>
      <c r="M406" s="172" t="str">
        <f t="shared" ref="M406:M469" si="72">IF($F406="","",IF(U406&lt;1,"Yes","No"))</f>
        <v/>
      </c>
      <c r="N406" s="172" t="str">
        <f t="shared" si="66"/>
        <v/>
      </c>
      <c r="O406" s="207" t="str">
        <f t="shared" ref="O406:O469" si="73">IF("00450"=$F406,IF(0&lt;COUNTIFS($H:$H,"&gt;"&amp;0,$I:$I,"2"),TRUE,IF(AND(0&lt;COUNTIFS($H:$H,"&gt;"&amp;0,$I:$I,"3"),0=COUNTIFS($H:$H,"&gt;"&amp;0,$I:$I,"2")+COUNTIFS($H:$H,"&gt;"&amp;0,$I:$I,"2?")),FALSE,TRUE)),"")</f>
        <v/>
      </c>
      <c r="P406" s="207" t="str">
        <f>IF(""=$F406,"",IF("00450"=$F406,0&lt;COUNTIFS($H:$H,"&gt;="&amp;$H406,$D:$D,$D406,$F:$F,$F406,$C:$C,"EAPG")-COUNTIFS($H406:$H$520,$H406,$D406:$D$520,$D406,$F406:$F$520,$F406,$C406:$C$520,"EAPG"),FALSE))</f>
        <v/>
      </c>
      <c r="Q406" s="207" t="str">
        <f t="shared" si="67"/>
        <v/>
      </c>
      <c r="R406" s="208" t="str">
        <f t="shared" ref="R406:R469" si="74">IF(""=$F406,"",IF(OR(O406:Q406),"Yes","No"))</f>
        <v/>
      </c>
      <c r="S406" s="172"/>
      <c r="T406" s="215" t="str">
        <f t="shared" si="68"/>
        <v/>
      </c>
      <c r="U406" s="216" t="str">
        <f>IF($F406="","",MAX(0.25,IF(AND("2"=$I406,1&lt;COUNTIF($I:$I,2)),0.5^(COUNTIFS($I:$I,"2",$D:$D,$D406,$H:$H,"&gt;="&amp;$H406)-COUNTIFS($I406:$I$520,"2",$D406:$D$520,$D406,$H406:$H$520,$H406)),1)))</f>
        <v/>
      </c>
      <c r="V406" s="216" t="str">
        <f>IF($F406="","",MAX(0.25,IF(AND("Yes"=$N406,1&lt;COUNTIFS($N:$N,"Yes",$D:$D,$D406,$F:$F,$F406,$C:$C,"EAPG")),0.5^(COUNTIFS($N:$N,"Yes",$H:$H,"&gt;="&amp;$H406,$D:$D,$D406,$F:$F,$F406,$C:$C,"EAPG")-COUNTIFS($N406:$N$520,"Yes",$H406:$H$520,$H406,$D406:$D$520,$D406,$F406:$F$520,$F406,$C406:$C$520,"EAPG")),1)))</f>
        <v/>
      </c>
      <c r="W406" s="210" t="str">
        <f t="shared" si="69"/>
        <v/>
      </c>
      <c r="X406" s="172"/>
      <c r="Y406" s="211" t="str">
        <f t="shared" si="70"/>
        <v/>
      </c>
      <c r="Z406" s="212" t="str">
        <f t="shared" ref="Z406:Z469" si="75">IF(Y406="","",PRODUCT(T406:W406))</f>
        <v/>
      </c>
      <c r="AA406" s="213" t="str">
        <f t="shared" si="71"/>
        <v/>
      </c>
    </row>
    <row r="407" spans="2:27" ht="15" x14ac:dyDescent="0.25">
      <c r="B407" s="200">
        <f t="shared" ref="B407:B470" si="76">B406+1</f>
        <v>387</v>
      </c>
      <c r="C407" s="148"/>
      <c r="D407" s="232"/>
      <c r="E407" s="202"/>
      <c r="F407" s="203"/>
      <c r="G407" s="202" t="str">
        <f t="array" ref="G407">IF($F407="","",INDEX('EAPG Table'!$C$7:$C$666,MATCH(_xlfn.NUMBERVALUE('Interactive EAPG Calculator'!$F407),_xlfn.NUMBERVALUE('EAPG Table'!$B$7:$B$666),0)))</f>
        <v/>
      </c>
      <c r="H407" s="204" t="str">
        <f t="array" ref="H407">IF($F407="","",IF("EAPG"&lt;&gt;C407,0,INDEX('EAPG Table'!$I$7:$I$666,MATCH(_xlfn.NUMBERVALUE($F407),_xlfn.NUMBERVALUE('EAPG Table'!$B$7:$B$666),0))))</f>
        <v/>
      </c>
      <c r="I407" s="172" t="str">
        <f>IF($F407="", "", INDEX('EAPG Table'!$D:$D, MATCH(1*$F407, 'EAPG Table'!$B:$B, 0)))</f>
        <v/>
      </c>
      <c r="J407" s="148"/>
      <c r="K407" s="205" t="str">
        <f>IF(""=$F407,"",TRIM(INDEX('EAPG Table'!$F:$F,MATCH(1*$F407,'EAPG Table'!$B:$B,0))))</f>
        <v/>
      </c>
      <c r="L407" s="200"/>
      <c r="M407" s="172" t="str">
        <f t="shared" si="72"/>
        <v/>
      </c>
      <c r="N407" s="172" t="str">
        <f t="shared" si="66"/>
        <v/>
      </c>
      <c r="O407" s="207" t="str">
        <f t="shared" si="73"/>
        <v/>
      </c>
      <c r="P407" s="207" t="str">
        <f>IF(""=$F407,"",IF("00450"=$F407,0&lt;COUNTIFS($H:$H,"&gt;="&amp;$H407,$D:$D,$D407,$F:$F,$F407,$C:$C,"EAPG")-COUNTIFS($H407:$H$520,$H407,$D407:$D$520,$D407,$F407:$F$520,$F407,$C407:$C$520,"EAPG"),FALSE))</f>
        <v/>
      </c>
      <c r="Q407" s="207" t="str">
        <f t="shared" si="67"/>
        <v/>
      </c>
      <c r="R407" s="208" t="str">
        <f t="shared" si="74"/>
        <v/>
      </c>
      <c r="S407" s="172"/>
      <c r="T407" s="215" t="str">
        <f t="shared" si="68"/>
        <v/>
      </c>
      <c r="U407" s="216" t="str">
        <f>IF($F407="","",MAX(0.25,IF(AND("2"=$I407,1&lt;COUNTIF($I:$I,2)),0.5^(COUNTIFS($I:$I,"2",$D:$D,$D407,$H:$H,"&gt;="&amp;$H407)-COUNTIFS($I407:$I$520,"2",$D407:$D$520,$D407,$H407:$H$520,$H407)),1)))</f>
        <v/>
      </c>
      <c r="V407" s="216" t="str">
        <f>IF($F407="","",MAX(0.25,IF(AND("Yes"=$N407,1&lt;COUNTIFS($N:$N,"Yes",$D:$D,$D407,$F:$F,$F407,$C:$C,"EAPG")),0.5^(COUNTIFS($N:$N,"Yes",$H:$H,"&gt;="&amp;$H407,$D:$D,$D407,$F:$F,$F407,$C:$C,"EAPG")-COUNTIFS($N407:$N$520,"Yes",$H407:$H$520,$H407,$D407:$D$520,$D407,$F407:$F$520,$F407,$C407:$C$520,"EAPG")),1)))</f>
        <v/>
      </c>
      <c r="W407" s="210" t="str">
        <f t="shared" si="69"/>
        <v/>
      </c>
      <c r="X407" s="172"/>
      <c r="Y407" s="211" t="str">
        <f t="shared" si="70"/>
        <v/>
      </c>
      <c r="Z407" s="212" t="str">
        <f t="shared" si="75"/>
        <v/>
      </c>
      <c r="AA407" s="213" t="str">
        <f t="shared" si="71"/>
        <v/>
      </c>
    </row>
    <row r="408" spans="2:27" ht="15" x14ac:dyDescent="0.25">
      <c r="B408" s="200">
        <f t="shared" si="76"/>
        <v>388</v>
      </c>
      <c r="C408" s="148"/>
      <c r="D408" s="232"/>
      <c r="E408" s="202"/>
      <c r="F408" s="203"/>
      <c r="G408" s="202" t="str">
        <f t="array" ref="G408">IF($F408="","",INDEX('EAPG Table'!$C$7:$C$666,MATCH(_xlfn.NUMBERVALUE('Interactive EAPG Calculator'!$F408),_xlfn.NUMBERVALUE('EAPG Table'!$B$7:$B$666),0)))</f>
        <v/>
      </c>
      <c r="H408" s="204" t="str">
        <f t="array" ref="H408">IF($F408="","",IF("EAPG"&lt;&gt;C408,0,INDEX('EAPG Table'!$I$7:$I$666,MATCH(_xlfn.NUMBERVALUE($F408),_xlfn.NUMBERVALUE('EAPG Table'!$B$7:$B$666),0))))</f>
        <v/>
      </c>
      <c r="I408" s="172" t="str">
        <f>IF($F408="", "", INDEX('EAPG Table'!$D:$D, MATCH(1*$F408, 'EAPG Table'!$B:$B, 0)))</f>
        <v/>
      </c>
      <c r="J408" s="148"/>
      <c r="K408" s="205" t="str">
        <f>IF(""=$F408,"",TRIM(INDEX('EAPG Table'!$F:$F,MATCH(1*$F408,'EAPG Table'!$B:$B,0))))</f>
        <v/>
      </c>
      <c r="L408" s="200"/>
      <c r="M408" s="172" t="str">
        <f t="shared" si="72"/>
        <v/>
      </c>
      <c r="N408" s="172" t="str">
        <f t="shared" si="66"/>
        <v/>
      </c>
      <c r="O408" s="207" t="str">
        <f t="shared" si="73"/>
        <v/>
      </c>
      <c r="P408" s="207" t="str">
        <f>IF(""=$F408,"",IF("00450"=$F408,0&lt;COUNTIFS($H:$H,"&gt;="&amp;$H408,$D:$D,$D408,$F:$F,$F408,$C:$C,"EAPG")-COUNTIFS($H408:$H$520,$H408,$D408:$D$520,$D408,$F408:$F$520,$F408,$C408:$C$520,"EAPG"),FALSE))</f>
        <v/>
      </c>
      <c r="Q408" s="207" t="str">
        <f t="shared" si="67"/>
        <v/>
      </c>
      <c r="R408" s="208" t="str">
        <f t="shared" si="74"/>
        <v/>
      </c>
      <c r="S408" s="172"/>
      <c r="T408" s="215" t="str">
        <f t="shared" si="68"/>
        <v/>
      </c>
      <c r="U408" s="216" t="str">
        <f>IF($F408="","",MAX(0.25,IF(AND("2"=$I408,1&lt;COUNTIF($I:$I,2)),0.5^(COUNTIFS($I:$I,"2",$D:$D,$D408,$H:$H,"&gt;="&amp;$H408)-COUNTIFS($I408:$I$520,"2",$D408:$D$520,$D408,$H408:$H$520,$H408)),1)))</f>
        <v/>
      </c>
      <c r="V408" s="216" t="str">
        <f>IF($F408="","",MAX(0.25,IF(AND("Yes"=$N408,1&lt;COUNTIFS($N:$N,"Yes",$D:$D,$D408,$F:$F,$F408,$C:$C,"EAPG")),0.5^(COUNTIFS($N:$N,"Yes",$H:$H,"&gt;="&amp;$H408,$D:$D,$D408,$F:$F,$F408,$C:$C,"EAPG")-COUNTIFS($N408:$N$520,"Yes",$H408:$H$520,$H408,$D408:$D$520,$D408,$F408:$F$520,$F408,$C408:$C$520,"EAPG")),1)))</f>
        <v/>
      </c>
      <c r="W408" s="210" t="str">
        <f t="shared" si="69"/>
        <v/>
      </c>
      <c r="X408" s="172"/>
      <c r="Y408" s="211" t="str">
        <f t="shared" si="70"/>
        <v/>
      </c>
      <c r="Z408" s="212" t="str">
        <f t="shared" si="75"/>
        <v/>
      </c>
      <c r="AA408" s="213" t="str">
        <f t="shared" si="71"/>
        <v/>
      </c>
    </row>
    <row r="409" spans="2:27" ht="15" x14ac:dyDescent="0.25">
      <c r="B409" s="200">
        <f t="shared" si="76"/>
        <v>389</v>
      </c>
      <c r="C409" s="148"/>
      <c r="D409" s="232"/>
      <c r="E409" s="202"/>
      <c r="F409" s="203"/>
      <c r="G409" s="202" t="str">
        <f t="array" ref="G409">IF($F409="","",INDEX('EAPG Table'!$C$7:$C$666,MATCH(_xlfn.NUMBERVALUE('Interactive EAPG Calculator'!$F409),_xlfn.NUMBERVALUE('EAPG Table'!$B$7:$B$666),0)))</f>
        <v/>
      </c>
      <c r="H409" s="204" t="str">
        <f t="array" ref="H409">IF($F409="","",IF("EAPG"&lt;&gt;C409,0,INDEX('EAPG Table'!$I$7:$I$666,MATCH(_xlfn.NUMBERVALUE($F409),_xlfn.NUMBERVALUE('EAPG Table'!$B$7:$B$666),0))))</f>
        <v/>
      </c>
      <c r="I409" s="172" t="str">
        <f>IF($F409="", "", INDEX('EAPG Table'!$D:$D, MATCH(1*$F409, 'EAPG Table'!$B:$B, 0)))</f>
        <v/>
      </c>
      <c r="J409" s="148"/>
      <c r="K409" s="205" t="str">
        <f>IF(""=$F409,"",TRIM(INDEX('EAPG Table'!$F:$F,MATCH(1*$F409,'EAPG Table'!$B:$B,0))))</f>
        <v/>
      </c>
      <c r="L409" s="200"/>
      <c r="M409" s="172" t="str">
        <f t="shared" si="72"/>
        <v/>
      </c>
      <c r="N409" s="172" t="str">
        <f t="shared" si="66"/>
        <v/>
      </c>
      <c r="O409" s="207" t="str">
        <f t="shared" si="73"/>
        <v/>
      </c>
      <c r="P409" s="207" t="str">
        <f>IF(""=$F409,"",IF("00450"=$F409,0&lt;COUNTIFS($H:$H,"&gt;="&amp;$H409,$D:$D,$D409,$F:$F,$F409,$C:$C,"EAPG")-COUNTIFS($H409:$H$520,$H409,$D409:$D$520,$D409,$F409:$F$520,$F409,$C409:$C$520,"EAPG"),FALSE))</f>
        <v/>
      </c>
      <c r="Q409" s="207" t="str">
        <f t="shared" si="67"/>
        <v/>
      </c>
      <c r="R409" s="208" t="str">
        <f t="shared" si="74"/>
        <v/>
      </c>
      <c r="S409" s="172"/>
      <c r="T409" s="215" t="str">
        <f t="shared" si="68"/>
        <v/>
      </c>
      <c r="U409" s="216" t="str">
        <f>IF($F409="","",MAX(0.25,IF(AND("2"=$I409,1&lt;COUNTIF($I:$I,2)),0.5^(COUNTIFS($I:$I,"2",$D:$D,$D409,$H:$H,"&gt;="&amp;$H409)-COUNTIFS($I409:$I$520,"2",$D409:$D$520,$D409,$H409:$H$520,$H409)),1)))</f>
        <v/>
      </c>
      <c r="V409" s="216" t="str">
        <f>IF($F409="","",MAX(0.25,IF(AND("Yes"=$N409,1&lt;COUNTIFS($N:$N,"Yes",$D:$D,$D409,$F:$F,$F409,$C:$C,"EAPG")),0.5^(COUNTIFS($N:$N,"Yes",$H:$H,"&gt;="&amp;$H409,$D:$D,$D409,$F:$F,$F409,$C:$C,"EAPG")-COUNTIFS($N409:$N$520,"Yes",$H409:$H$520,$H409,$D409:$D$520,$D409,$F409:$F$520,$F409,$C409:$C$520,"EAPG")),1)))</f>
        <v/>
      </c>
      <c r="W409" s="210" t="str">
        <f t="shared" si="69"/>
        <v/>
      </c>
      <c r="X409" s="172"/>
      <c r="Y409" s="211" t="str">
        <f t="shared" si="70"/>
        <v/>
      </c>
      <c r="Z409" s="212" t="str">
        <f t="shared" si="75"/>
        <v/>
      </c>
      <c r="AA409" s="213" t="str">
        <f t="shared" si="71"/>
        <v/>
      </c>
    </row>
    <row r="410" spans="2:27" ht="15" x14ac:dyDescent="0.25">
      <c r="B410" s="217">
        <f t="shared" si="76"/>
        <v>390</v>
      </c>
      <c r="C410" s="149"/>
      <c r="D410" s="233"/>
      <c r="E410" s="219"/>
      <c r="F410" s="220"/>
      <c r="G410" s="219" t="str">
        <f t="array" ref="G410">IF($F410="","",INDEX('EAPG Table'!$C$7:$C$666,MATCH(_xlfn.NUMBERVALUE('Interactive EAPG Calculator'!$F410),_xlfn.NUMBERVALUE('EAPG Table'!$B$7:$B$666),0)))</f>
        <v/>
      </c>
      <c r="H410" s="221" t="str">
        <f t="array" ref="H410">IF($F410="","",IF("EAPG"&lt;&gt;C410,0,INDEX('EAPG Table'!$I$7:$I$666,MATCH(_xlfn.NUMBERVALUE($F410),_xlfn.NUMBERVALUE('EAPG Table'!$B$7:$B$666),0))))</f>
        <v/>
      </c>
      <c r="I410" s="222" t="str">
        <f>IF($F410="", "", INDEX('EAPG Table'!$D:$D, MATCH(1*$F410, 'EAPG Table'!$B:$B, 0)))</f>
        <v/>
      </c>
      <c r="J410" s="149"/>
      <c r="K410" s="223" t="str">
        <f>IF(""=$F410,"",TRIM(INDEX('EAPG Table'!$F:$F,MATCH(1*$F410,'EAPG Table'!$B:$B,0))))</f>
        <v/>
      </c>
      <c r="L410" s="200"/>
      <c r="M410" s="222" t="str">
        <f t="shared" si="72"/>
        <v/>
      </c>
      <c r="N410" s="222" t="str">
        <f t="shared" si="66"/>
        <v/>
      </c>
      <c r="O410" s="224" t="str">
        <f t="shared" si="73"/>
        <v/>
      </c>
      <c r="P410" s="224" t="str">
        <f>IF(""=$F410,"",IF("00450"=$F410,0&lt;COUNTIFS($H:$H,"&gt;="&amp;$H410,$D:$D,$D410,$F:$F,$F410,$C:$C,"EAPG")-COUNTIFS($H410:$H$520,$H410,$D410:$D$520,$D410,$F410:$F$520,$F410,$C410:$C$520,"EAPG"),FALSE))</f>
        <v/>
      </c>
      <c r="Q410" s="224" t="str">
        <f t="shared" si="67"/>
        <v/>
      </c>
      <c r="R410" s="225" t="str">
        <f t="shared" si="74"/>
        <v/>
      </c>
      <c r="S410" s="172"/>
      <c r="T410" s="226" t="str">
        <f t="shared" si="68"/>
        <v/>
      </c>
      <c r="U410" s="227" t="str">
        <f>IF($F410="","",MAX(0.25,IF(AND("2"=$I410,1&lt;COUNTIF($I:$I,2)),0.5^(COUNTIFS($I:$I,"2",$D:$D,$D410,$H:$H,"&gt;="&amp;$H410)-COUNTIFS($I410:$I$520,"2",$D410:$D$520,$D410,$H410:$H$520,$H410)),1)))</f>
        <v/>
      </c>
      <c r="V410" s="227" t="str">
        <f>IF($F410="","",MAX(0.25,IF(AND("Yes"=$N410,1&lt;COUNTIFS($N:$N,"Yes",$D:$D,$D410,$F:$F,$F410,$C:$C,"EAPG")),0.5^(COUNTIFS($N:$N,"Yes",$H:$H,"&gt;="&amp;$H410,$D:$D,$D410,$F:$F,$F410,$C:$C,"EAPG")-COUNTIFS($N410:$N$520,"Yes",$H410:$H$520,$H410,$D410:$D$520,$D410,$F410:$F$520,$F410,$C410:$C$520,"EAPG")),1)))</f>
        <v/>
      </c>
      <c r="W410" s="228" t="str">
        <f t="shared" si="69"/>
        <v/>
      </c>
      <c r="X410" s="172"/>
      <c r="Y410" s="229" t="str">
        <f t="shared" si="70"/>
        <v/>
      </c>
      <c r="Z410" s="230" t="str">
        <f t="shared" si="75"/>
        <v/>
      </c>
      <c r="AA410" s="231" t="str">
        <f t="shared" si="71"/>
        <v/>
      </c>
    </row>
    <row r="411" spans="2:27" ht="15" x14ac:dyDescent="0.25">
      <c r="B411" s="200">
        <f t="shared" si="76"/>
        <v>391</v>
      </c>
      <c r="C411" s="148"/>
      <c r="D411" s="232"/>
      <c r="E411" s="202"/>
      <c r="F411" s="203"/>
      <c r="G411" s="202" t="str">
        <f t="array" ref="G411">IF($F411="","",INDEX('EAPG Table'!$C$7:$C$666,MATCH(_xlfn.NUMBERVALUE('Interactive EAPG Calculator'!$F411),_xlfn.NUMBERVALUE('EAPG Table'!$B$7:$B$666),0)))</f>
        <v/>
      </c>
      <c r="H411" s="204" t="str">
        <f t="array" ref="H411">IF($F411="","",IF("EAPG"&lt;&gt;C411,0,INDEX('EAPG Table'!$I$7:$I$666,MATCH(_xlfn.NUMBERVALUE($F411),_xlfn.NUMBERVALUE('EAPG Table'!$B$7:$B$666),0))))</f>
        <v/>
      </c>
      <c r="I411" s="172" t="str">
        <f>IF($F411="", "", INDEX('EAPG Table'!$D:$D, MATCH(1*$F411, 'EAPG Table'!$B:$B, 0)))</f>
        <v/>
      </c>
      <c r="J411" s="148"/>
      <c r="K411" s="205" t="str">
        <f>IF(""=$F411,"",TRIM(INDEX('EAPG Table'!$F:$F,MATCH(1*$F411,'EAPG Table'!$B:$B,0))))</f>
        <v/>
      </c>
      <c r="L411" s="200"/>
      <c r="M411" s="172" t="str">
        <f t="shared" si="72"/>
        <v/>
      </c>
      <c r="N411" s="172" t="str">
        <f t="shared" si="66"/>
        <v/>
      </c>
      <c r="O411" s="207" t="str">
        <f t="shared" si="73"/>
        <v/>
      </c>
      <c r="P411" s="207" t="str">
        <f>IF(""=$F411,"",IF("00450"=$F411,0&lt;COUNTIFS($H:$H,"&gt;="&amp;$H411,$D:$D,$D411,$F:$F,$F411,$C:$C,"EAPG")-COUNTIFS($H411:$H$520,$H411,$D411:$D$520,$D411,$F411:$F$520,$F411,$C411:$C$520,"EAPG"),FALSE))</f>
        <v/>
      </c>
      <c r="Q411" s="207" t="str">
        <f t="shared" si="67"/>
        <v/>
      </c>
      <c r="R411" s="208" t="str">
        <f t="shared" si="74"/>
        <v/>
      </c>
      <c r="S411" s="172"/>
      <c r="T411" s="215" t="str">
        <f t="shared" si="68"/>
        <v/>
      </c>
      <c r="U411" s="216" t="str">
        <f>IF($F411="","",MAX(0.25,IF(AND("2"=$I411,1&lt;COUNTIF($I:$I,2)),0.5^(COUNTIFS($I:$I,"2",$D:$D,$D411,$H:$H,"&gt;="&amp;$H411)-COUNTIFS($I411:$I$520,"2",$D411:$D$520,$D411,$H411:$H$520,$H411)),1)))</f>
        <v/>
      </c>
      <c r="V411" s="216" t="str">
        <f>IF($F411="","",MAX(0.25,IF(AND("Yes"=$N411,1&lt;COUNTIFS($N:$N,"Yes",$D:$D,$D411,$F:$F,$F411,$C:$C,"EAPG")),0.5^(COUNTIFS($N:$N,"Yes",$H:$H,"&gt;="&amp;$H411,$D:$D,$D411,$F:$F,$F411,$C:$C,"EAPG")-COUNTIFS($N411:$N$520,"Yes",$H411:$H$520,$H411,$D411:$D$520,$D411,$F411:$F$520,$F411,$C411:$C$520,"EAPG")),1)))</f>
        <v/>
      </c>
      <c r="W411" s="210" t="str">
        <f t="shared" si="69"/>
        <v/>
      </c>
      <c r="X411" s="172"/>
      <c r="Y411" s="211" t="str">
        <f t="shared" si="70"/>
        <v/>
      </c>
      <c r="Z411" s="212" t="str">
        <f t="shared" si="75"/>
        <v/>
      </c>
      <c r="AA411" s="213" t="str">
        <f t="shared" si="71"/>
        <v/>
      </c>
    </row>
    <row r="412" spans="2:27" ht="15" x14ac:dyDescent="0.25">
      <c r="B412" s="200">
        <f t="shared" si="76"/>
        <v>392</v>
      </c>
      <c r="C412" s="148"/>
      <c r="D412" s="232"/>
      <c r="E412" s="202"/>
      <c r="F412" s="203"/>
      <c r="G412" s="202" t="str">
        <f t="array" ref="G412">IF($F412="","",INDEX('EAPG Table'!$C$7:$C$666,MATCH(_xlfn.NUMBERVALUE('Interactive EAPG Calculator'!$F412),_xlfn.NUMBERVALUE('EAPG Table'!$B$7:$B$666),0)))</f>
        <v/>
      </c>
      <c r="H412" s="204" t="str">
        <f t="array" ref="H412">IF($F412="","",IF("EAPG"&lt;&gt;C412,0,INDEX('EAPG Table'!$I$7:$I$666,MATCH(_xlfn.NUMBERVALUE($F412),_xlfn.NUMBERVALUE('EAPG Table'!$B$7:$B$666),0))))</f>
        <v/>
      </c>
      <c r="I412" s="172" t="str">
        <f>IF($F412="", "", INDEX('EAPG Table'!$D:$D, MATCH(1*$F412, 'EAPG Table'!$B:$B, 0)))</f>
        <v/>
      </c>
      <c r="J412" s="148"/>
      <c r="K412" s="205" t="str">
        <f>IF(""=$F412,"",TRIM(INDEX('EAPG Table'!$F:$F,MATCH(1*$F412,'EAPG Table'!$B:$B,0))))</f>
        <v/>
      </c>
      <c r="L412" s="200"/>
      <c r="M412" s="172" t="str">
        <f t="shared" si="72"/>
        <v/>
      </c>
      <c r="N412" s="172" t="str">
        <f t="shared" si="66"/>
        <v/>
      </c>
      <c r="O412" s="207" t="str">
        <f t="shared" si="73"/>
        <v/>
      </c>
      <c r="P412" s="207" t="str">
        <f>IF(""=$F412,"",IF("00450"=$F412,0&lt;COUNTIFS($H:$H,"&gt;="&amp;$H412,$D:$D,$D412,$F:$F,$F412,$C:$C,"EAPG")-COUNTIFS($H412:$H$520,$H412,$D412:$D$520,$D412,$F412:$F$520,$F412,$C412:$C$520,"EAPG"),FALSE))</f>
        <v/>
      </c>
      <c r="Q412" s="207" t="str">
        <f t="shared" si="67"/>
        <v/>
      </c>
      <c r="R412" s="208" t="str">
        <f t="shared" si="74"/>
        <v/>
      </c>
      <c r="S412" s="172"/>
      <c r="T412" s="215" t="str">
        <f t="shared" si="68"/>
        <v/>
      </c>
      <c r="U412" s="216" t="str">
        <f>IF($F412="","",MAX(0.25,IF(AND("2"=$I412,1&lt;COUNTIF($I:$I,2)),0.5^(COUNTIFS($I:$I,"2",$D:$D,$D412,$H:$H,"&gt;="&amp;$H412)-COUNTIFS($I412:$I$520,"2",$D412:$D$520,$D412,$H412:$H$520,$H412)),1)))</f>
        <v/>
      </c>
      <c r="V412" s="216" t="str">
        <f>IF($F412="","",MAX(0.25,IF(AND("Yes"=$N412,1&lt;COUNTIFS($N:$N,"Yes",$D:$D,$D412,$F:$F,$F412,$C:$C,"EAPG")),0.5^(COUNTIFS($N:$N,"Yes",$H:$H,"&gt;="&amp;$H412,$D:$D,$D412,$F:$F,$F412,$C:$C,"EAPG")-COUNTIFS($N412:$N$520,"Yes",$H412:$H$520,$H412,$D412:$D$520,$D412,$F412:$F$520,$F412,$C412:$C$520,"EAPG")),1)))</f>
        <v/>
      </c>
      <c r="W412" s="210" t="str">
        <f t="shared" si="69"/>
        <v/>
      </c>
      <c r="X412" s="172"/>
      <c r="Y412" s="211" t="str">
        <f t="shared" si="70"/>
        <v/>
      </c>
      <c r="Z412" s="212" t="str">
        <f t="shared" si="75"/>
        <v/>
      </c>
      <c r="AA412" s="213" t="str">
        <f t="shared" si="71"/>
        <v/>
      </c>
    </row>
    <row r="413" spans="2:27" ht="15" x14ac:dyDescent="0.25">
      <c r="B413" s="200">
        <f t="shared" si="76"/>
        <v>393</v>
      </c>
      <c r="C413" s="148"/>
      <c r="D413" s="232"/>
      <c r="E413" s="202"/>
      <c r="F413" s="203"/>
      <c r="G413" s="202" t="str">
        <f t="array" ref="G413">IF($F413="","",INDEX('EAPG Table'!$C$7:$C$666,MATCH(_xlfn.NUMBERVALUE('Interactive EAPG Calculator'!$F413),_xlfn.NUMBERVALUE('EAPG Table'!$B$7:$B$666),0)))</f>
        <v/>
      </c>
      <c r="H413" s="204" t="str">
        <f t="array" ref="H413">IF($F413="","",IF("EAPG"&lt;&gt;C413,0,INDEX('EAPG Table'!$I$7:$I$666,MATCH(_xlfn.NUMBERVALUE($F413),_xlfn.NUMBERVALUE('EAPG Table'!$B$7:$B$666),0))))</f>
        <v/>
      </c>
      <c r="I413" s="172" t="str">
        <f>IF($F413="", "", INDEX('EAPG Table'!$D:$D, MATCH(1*$F413, 'EAPG Table'!$B:$B, 0)))</f>
        <v/>
      </c>
      <c r="J413" s="148"/>
      <c r="K413" s="205" t="str">
        <f>IF(""=$F413,"",TRIM(INDEX('EAPG Table'!$F:$F,MATCH(1*$F413,'EAPG Table'!$B:$B,0))))</f>
        <v/>
      </c>
      <c r="L413" s="200"/>
      <c r="M413" s="172" t="str">
        <f t="shared" si="72"/>
        <v/>
      </c>
      <c r="N413" s="172" t="str">
        <f t="shared" si="66"/>
        <v/>
      </c>
      <c r="O413" s="207" t="str">
        <f t="shared" si="73"/>
        <v/>
      </c>
      <c r="P413" s="207" t="str">
        <f>IF(""=$F413,"",IF("00450"=$F413,0&lt;COUNTIFS($H:$H,"&gt;="&amp;$H413,$D:$D,$D413,$F:$F,$F413,$C:$C,"EAPG")-COUNTIFS($H413:$H$520,$H413,$D413:$D$520,$D413,$F413:$F$520,$F413,$C413:$C$520,"EAPG"),FALSE))</f>
        <v/>
      </c>
      <c r="Q413" s="207" t="str">
        <f t="shared" si="67"/>
        <v/>
      </c>
      <c r="R413" s="208" t="str">
        <f t="shared" si="74"/>
        <v/>
      </c>
      <c r="S413" s="172"/>
      <c r="T413" s="215" t="str">
        <f t="shared" si="68"/>
        <v/>
      </c>
      <c r="U413" s="216" t="str">
        <f>IF($F413="","",MAX(0.25,IF(AND("2"=$I413,1&lt;COUNTIF($I:$I,2)),0.5^(COUNTIFS($I:$I,"2",$D:$D,$D413,$H:$H,"&gt;="&amp;$H413)-COUNTIFS($I413:$I$520,"2",$D413:$D$520,$D413,$H413:$H$520,$H413)),1)))</f>
        <v/>
      </c>
      <c r="V413" s="216" t="str">
        <f>IF($F413="","",MAX(0.25,IF(AND("Yes"=$N413,1&lt;COUNTIFS($N:$N,"Yes",$D:$D,$D413,$F:$F,$F413,$C:$C,"EAPG")),0.5^(COUNTIFS($N:$N,"Yes",$H:$H,"&gt;="&amp;$H413,$D:$D,$D413,$F:$F,$F413,$C:$C,"EAPG")-COUNTIFS($N413:$N$520,"Yes",$H413:$H$520,$H413,$D413:$D$520,$D413,$F413:$F$520,$F413,$C413:$C$520,"EAPG")),1)))</f>
        <v/>
      </c>
      <c r="W413" s="210" t="str">
        <f t="shared" si="69"/>
        <v/>
      </c>
      <c r="X413" s="172"/>
      <c r="Y413" s="211" t="str">
        <f t="shared" si="70"/>
        <v/>
      </c>
      <c r="Z413" s="212" t="str">
        <f t="shared" si="75"/>
        <v/>
      </c>
      <c r="AA413" s="213" t="str">
        <f t="shared" si="71"/>
        <v/>
      </c>
    </row>
    <row r="414" spans="2:27" ht="15" x14ac:dyDescent="0.25">
      <c r="B414" s="200">
        <f t="shared" si="76"/>
        <v>394</v>
      </c>
      <c r="C414" s="148"/>
      <c r="D414" s="232"/>
      <c r="E414" s="202"/>
      <c r="F414" s="203"/>
      <c r="G414" s="202" t="str">
        <f t="array" ref="G414">IF($F414="","",INDEX('EAPG Table'!$C$7:$C$666,MATCH(_xlfn.NUMBERVALUE('Interactive EAPG Calculator'!$F414),_xlfn.NUMBERVALUE('EAPG Table'!$B$7:$B$666),0)))</f>
        <v/>
      </c>
      <c r="H414" s="204" t="str">
        <f t="array" ref="H414">IF($F414="","",IF("EAPG"&lt;&gt;C414,0,INDEX('EAPG Table'!$I$7:$I$666,MATCH(_xlfn.NUMBERVALUE($F414),_xlfn.NUMBERVALUE('EAPG Table'!$B$7:$B$666),0))))</f>
        <v/>
      </c>
      <c r="I414" s="172" t="str">
        <f>IF($F414="", "", INDEX('EAPG Table'!$D:$D, MATCH(1*$F414, 'EAPG Table'!$B:$B, 0)))</f>
        <v/>
      </c>
      <c r="J414" s="148"/>
      <c r="K414" s="205" t="str">
        <f>IF(""=$F414,"",TRIM(INDEX('EAPG Table'!$F:$F,MATCH(1*$F414,'EAPG Table'!$B:$B,0))))</f>
        <v/>
      </c>
      <c r="L414" s="200"/>
      <c r="M414" s="172" t="str">
        <f t="shared" si="72"/>
        <v/>
      </c>
      <c r="N414" s="172" t="str">
        <f t="shared" si="66"/>
        <v/>
      </c>
      <c r="O414" s="207" t="str">
        <f t="shared" si="73"/>
        <v/>
      </c>
      <c r="P414" s="207" t="str">
        <f>IF(""=$F414,"",IF("00450"=$F414,0&lt;COUNTIFS($H:$H,"&gt;="&amp;$H414,$D:$D,$D414,$F:$F,$F414,$C:$C,"EAPG")-COUNTIFS($H414:$H$520,$H414,$D414:$D$520,$D414,$F414:$F$520,$F414,$C414:$C$520,"EAPG"),FALSE))</f>
        <v/>
      </c>
      <c r="Q414" s="207" t="str">
        <f t="shared" si="67"/>
        <v/>
      </c>
      <c r="R414" s="208" t="str">
        <f t="shared" si="74"/>
        <v/>
      </c>
      <c r="S414" s="172"/>
      <c r="T414" s="215" t="str">
        <f t="shared" si="68"/>
        <v/>
      </c>
      <c r="U414" s="216" t="str">
        <f>IF($F414="","",MAX(0.25,IF(AND("2"=$I414,1&lt;COUNTIF($I:$I,2)),0.5^(COUNTIFS($I:$I,"2",$D:$D,$D414,$H:$H,"&gt;="&amp;$H414)-COUNTIFS($I414:$I$520,"2",$D414:$D$520,$D414,$H414:$H$520,$H414)),1)))</f>
        <v/>
      </c>
      <c r="V414" s="216" t="str">
        <f>IF($F414="","",MAX(0.25,IF(AND("Yes"=$N414,1&lt;COUNTIFS($N:$N,"Yes",$D:$D,$D414,$F:$F,$F414,$C:$C,"EAPG")),0.5^(COUNTIFS($N:$N,"Yes",$H:$H,"&gt;="&amp;$H414,$D:$D,$D414,$F:$F,$F414,$C:$C,"EAPG")-COUNTIFS($N414:$N$520,"Yes",$H414:$H$520,$H414,$D414:$D$520,$D414,$F414:$F$520,$F414,$C414:$C$520,"EAPG")),1)))</f>
        <v/>
      </c>
      <c r="W414" s="210" t="str">
        <f t="shared" si="69"/>
        <v/>
      </c>
      <c r="X414" s="172"/>
      <c r="Y414" s="211" t="str">
        <f t="shared" si="70"/>
        <v/>
      </c>
      <c r="Z414" s="212" t="str">
        <f t="shared" si="75"/>
        <v/>
      </c>
      <c r="AA414" s="213" t="str">
        <f t="shared" si="71"/>
        <v/>
      </c>
    </row>
    <row r="415" spans="2:27" ht="15" x14ac:dyDescent="0.25">
      <c r="B415" s="217">
        <f t="shared" si="76"/>
        <v>395</v>
      </c>
      <c r="C415" s="149"/>
      <c r="D415" s="233"/>
      <c r="E415" s="219"/>
      <c r="F415" s="220"/>
      <c r="G415" s="219" t="str">
        <f t="array" ref="G415">IF($F415="","",INDEX('EAPG Table'!$C$7:$C$666,MATCH(_xlfn.NUMBERVALUE('Interactive EAPG Calculator'!$F415),_xlfn.NUMBERVALUE('EAPG Table'!$B$7:$B$666),0)))</f>
        <v/>
      </c>
      <c r="H415" s="221" t="str">
        <f t="array" ref="H415">IF($F415="","",IF("EAPG"&lt;&gt;C415,0,INDEX('EAPG Table'!$I$7:$I$666,MATCH(_xlfn.NUMBERVALUE($F415),_xlfn.NUMBERVALUE('EAPG Table'!$B$7:$B$666),0))))</f>
        <v/>
      </c>
      <c r="I415" s="222" t="str">
        <f>IF($F415="", "", INDEX('EAPG Table'!$D:$D, MATCH(1*$F415, 'EAPG Table'!$B:$B, 0)))</f>
        <v/>
      </c>
      <c r="J415" s="149"/>
      <c r="K415" s="223" t="str">
        <f>IF(""=$F415,"",TRIM(INDEX('EAPG Table'!$F:$F,MATCH(1*$F415,'EAPG Table'!$B:$B,0))))</f>
        <v/>
      </c>
      <c r="L415" s="200"/>
      <c r="M415" s="222" t="str">
        <f t="shared" si="72"/>
        <v/>
      </c>
      <c r="N415" s="222" t="str">
        <f t="shared" si="66"/>
        <v/>
      </c>
      <c r="O415" s="224" t="str">
        <f t="shared" si="73"/>
        <v/>
      </c>
      <c r="P415" s="224" t="str">
        <f>IF(""=$F415,"",IF("00450"=$F415,0&lt;COUNTIFS($H:$H,"&gt;="&amp;$H415,$D:$D,$D415,$F:$F,$F415,$C:$C,"EAPG")-COUNTIFS($H415:$H$520,$H415,$D415:$D$520,$D415,$F415:$F$520,$F415,$C415:$C$520,"EAPG"),FALSE))</f>
        <v/>
      </c>
      <c r="Q415" s="224" t="str">
        <f t="shared" si="67"/>
        <v/>
      </c>
      <c r="R415" s="225" t="str">
        <f t="shared" si="74"/>
        <v/>
      </c>
      <c r="S415" s="172"/>
      <c r="T415" s="226" t="str">
        <f t="shared" si="68"/>
        <v/>
      </c>
      <c r="U415" s="227" t="str">
        <f>IF($F415="","",MAX(0.25,IF(AND("2"=$I415,1&lt;COUNTIF($I:$I,2)),0.5^(COUNTIFS($I:$I,"2",$D:$D,$D415,$H:$H,"&gt;="&amp;$H415)-COUNTIFS($I415:$I$520,"2",$D415:$D$520,$D415,$H415:$H$520,$H415)),1)))</f>
        <v/>
      </c>
      <c r="V415" s="227" t="str">
        <f>IF($F415="","",MAX(0.25,IF(AND("Yes"=$N415,1&lt;COUNTIFS($N:$N,"Yes",$D:$D,$D415,$F:$F,$F415,$C:$C,"EAPG")),0.5^(COUNTIFS($N:$N,"Yes",$H:$H,"&gt;="&amp;$H415,$D:$D,$D415,$F:$F,$F415,$C:$C,"EAPG")-COUNTIFS($N415:$N$520,"Yes",$H415:$H$520,$H415,$D415:$D$520,$D415,$F415:$F$520,$F415,$C415:$C$520,"EAPG")),1)))</f>
        <v/>
      </c>
      <c r="W415" s="228" t="str">
        <f t="shared" si="69"/>
        <v/>
      </c>
      <c r="X415" s="172"/>
      <c r="Y415" s="229" t="str">
        <f t="shared" si="70"/>
        <v/>
      </c>
      <c r="Z415" s="230" t="str">
        <f t="shared" si="75"/>
        <v/>
      </c>
      <c r="AA415" s="231" t="str">
        <f t="shared" si="71"/>
        <v/>
      </c>
    </row>
    <row r="416" spans="2:27" ht="15" x14ac:dyDescent="0.25">
      <c r="B416" s="200">
        <f t="shared" si="76"/>
        <v>396</v>
      </c>
      <c r="C416" s="148"/>
      <c r="D416" s="232"/>
      <c r="E416" s="202"/>
      <c r="F416" s="203"/>
      <c r="G416" s="202" t="str">
        <f t="array" ref="G416">IF($F416="","",INDEX('EAPG Table'!$C$7:$C$666,MATCH(_xlfn.NUMBERVALUE('Interactive EAPG Calculator'!$F416),_xlfn.NUMBERVALUE('EAPG Table'!$B$7:$B$666),0)))</f>
        <v/>
      </c>
      <c r="H416" s="204" t="str">
        <f t="array" ref="H416">IF($F416="","",IF("EAPG"&lt;&gt;C416,0,INDEX('EAPG Table'!$I$7:$I$666,MATCH(_xlfn.NUMBERVALUE($F416),_xlfn.NUMBERVALUE('EAPG Table'!$B$7:$B$666),0))))</f>
        <v/>
      </c>
      <c r="I416" s="172" t="str">
        <f>IF($F416="", "", INDEX('EAPG Table'!$D:$D, MATCH(1*$F416, 'EAPG Table'!$B:$B, 0)))</f>
        <v/>
      </c>
      <c r="J416" s="148"/>
      <c r="K416" s="205" t="str">
        <f>IF(""=$F416,"",TRIM(INDEX('EAPG Table'!$F:$F,MATCH(1*$F416,'EAPG Table'!$B:$B,0))))</f>
        <v/>
      </c>
      <c r="L416" s="200"/>
      <c r="M416" s="172" t="str">
        <f t="shared" si="72"/>
        <v/>
      </c>
      <c r="N416" s="172" t="str">
        <f t="shared" si="66"/>
        <v/>
      </c>
      <c r="O416" s="207" t="str">
        <f t="shared" si="73"/>
        <v/>
      </c>
      <c r="P416" s="207" t="str">
        <f>IF(""=$F416,"",IF("00450"=$F416,0&lt;COUNTIFS($H:$H,"&gt;="&amp;$H416,$D:$D,$D416,$F:$F,$F416,$C:$C,"EAPG")-COUNTIFS($H416:$H$520,$H416,$D416:$D$520,$D416,$F416:$F$520,$F416,$C416:$C$520,"EAPG"),FALSE))</f>
        <v/>
      </c>
      <c r="Q416" s="207" t="str">
        <f t="shared" si="67"/>
        <v/>
      </c>
      <c r="R416" s="208" t="str">
        <f t="shared" si="74"/>
        <v/>
      </c>
      <c r="S416" s="172"/>
      <c r="T416" s="215" t="str">
        <f t="shared" si="68"/>
        <v/>
      </c>
      <c r="U416" s="216" t="str">
        <f>IF($F416="","",MAX(0.25,IF(AND("2"=$I416,1&lt;COUNTIF($I:$I,2)),0.5^(COUNTIFS($I:$I,"2",$D:$D,$D416,$H:$H,"&gt;="&amp;$H416)-COUNTIFS($I416:$I$520,"2",$D416:$D$520,$D416,$H416:$H$520,$H416)),1)))</f>
        <v/>
      </c>
      <c r="V416" s="216" t="str">
        <f>IF($F416="","",MAX(0.25,IF(AND("Yes"=$N416,1&lt;COUNTIFS($N:$N,"Yes",$D:$D,$D416,$F:$F,$F416,$C:$C,"EAPG")),0.5^(COUNTIFS($N:$N,"Yes",$H:$H,"&gt;="&amp;$H416,$D:$D,$D416,$F:$F,$F416,$C:$C,"EAPG")-COUNTIFS($N416:$N$520,"Yes",$H416:$H$520,$H416,$D416:$D$520,$D416,$F416:$F$520,$F416,$C416:$C$520,"EAPG")),1)))</f>
        <v/>
      </c>
      <c r="W416" s="210" t="str">
        <f t="shared" si="69"/>
        <v/>
      </c>
      <c r="X416" s="172"/>
      <c r="Y416" s="211" t="str">
        <f t="shared" si="70"/>
        <v/>
      </c>
      <c r="Z416" s="212" t="str">
        <f t="shared" si="75"/>
        <v/>
      </c>
      <c r="AA416" s="213" t="str">
        <f t="shared" si="71"/>
        <v/>
      </c>
    </row>
    <row r="417" spans="2:27" ht="15" x14ac:dyDescent="0.25">
      <c r="B417" s="200">
        <f t="shared" si="76"/>
        <v>397</v>
      </c>
      <c r="C417" s="148"/>
      <c r="D417" s="232"/>
      <c r="E417" s="202"/>
      <c r="F417" s="203"/>
      <c r="G417" s="202" t="str">
        <f t="array" ref="G417">IF($F417="","",INDEX('EAPG Table'!$C$7:$C$666,MATCH(_xlfn.NUMBERVALUE('Interactive EAPG Calculator'!$F417),_xlfn.NUMBERVALUE('EAPG Table'!$B$7:$B$666),0)))</f>
        <v/>
      </c>
      <c r="H417" s="204" t="str">
        <f t="array" ref="H417">IF($F417="","",IF("EAPG"&lt;&gt;C417,0,INDEX('EAPG Table'!$I$7:$I$666,MATCH(_xlfn.NUMBERVALUE($F417),_xlfn.NUMBERVALUE('EAPG Table'!$B$7:$B$666),0))))</f>
        <v/>
      </c>
      <c r="I417" s="172" t="str">
        <f>IF($F417="", "", INDEX('EAPG Table'!$D:$D, MATCH(1*$F417, 'EAPG Table'!$B:$B, 0)))</f>
        <v/>
      </c>
      <c r="J417" s="148"/>
      <c r="K417" s="205" t="str">
        <f>IF(""=$F417,"",TRIM(INDEX('EAPG Table'!$F:$F,MATCH(1*$F417,'EAPG Table'!$B:$B,0))))</f>
        <v/>
      </c>
      <c r="L417" s="200"/>
      <c r="M417" s="172" t="str">
        <f t="shared" si="72"/>
        <v/>
      </c>
      <c r="N417" s="172" t="str">
        <f t="shared" si="66"/>
        <v/>
      </c>
      <c r="O417" s="207" t="str">
        <f t="shared" si="73"/>
        <v/>
      </c>
      <c r="P417" s="207" t="str">
        <f>IF(""=$F417,"",IF("00450"=$F417,0&lt;COUNTIFS($H:$H,"&gt;="&amp;$H417,$D:$D,$D417,$F:$F,$F417,$C:$C,"EAPG")-COUNTIFS($H417:$H$520,$H417,$D417:$D$520,$D417,$F417:$F$520,$F417,$C417:$C$520,"EAPG"),FALSE))</f>
        <v/>
      </c>
      <c r="Q417" s="207" t="str">
        <f t="shared" si="67"/>
        <v/>
      </c>
      <c r="R417" s="208" t="str">
        <f t="shared" si="74"/>
        <v/>
      </c>
      <c r="S417" s="172"/>
      <c r="T417" s="215" t="str">
        <f t="shared" si="68"/>
        <v/>
      </c>
      <c r="U417" s="216" t="str">
        <f>IF($F417="","",MAX(0.25,IF(AND("2"=$I417,1&lt;COUNTIF($I:$I,2)),0.5^(COUNTIFS($I:$I,"2",$D:$D,$D417,$H:$H,"&gt;="&amp;$H417)-COUNTIFS($I417:$I$520,"2",$D417:$D$520,$D417,$H417:$H$520,$H417)),1)))</f>
        <v/>
      </c>
      <c r="V417" s="216" t="str">
        <f>IF($F417="","",MAX(0.25,IF(AND("Yes"=$N417,1&lt;COUNTIFS($N:$N,"Yes",$D:$D,$D417,$F:$F,$F417,$C:$C,"EAPG")),0.5^(COUNTIFS($N:$N,"Yes",$H:$H,"&gt;="&amp;$H417,$D:$D,$D417,$F:$F,$F417,$C:$C,"EAPG")-COUNTIFS($N417:$N$520,"Yes",$H417:$H$520,$H417,$D417:$D$520,$D417,$F417:$F$520,$F417,$C417:$C$520,"EAPG")),1)))</f>
        <v/>
      </c>
      <c r="W417" s="210" t="str">
        <f t="shared" si="69"/>
        <v/>
      </c>
      <c r="X417" s="172"/>
      <c r="Y417" s="211" t="str">
        <f t="shared" si="70"/>
        <v/>
      </c>
      <c r="Z417" s="212" t="str">
        <f t="shared" si="75"/>
        <v/>
      </c>
      <c r="AA417" s="213" t="str">
        <f t="shared" si="71"/>
        <v/>
      </c>
    </row>
    <row r="418" spans="2:27" ht="15" x14ac:dyDescent="0.25">
      <c r="B418" s="200">
        <f t="shared" si="76"/>
        <v>398</v>
      </c>
      <c r="C418" s="148"/>
      <c r="D418" s="232"/>
      <c r="E418" s="202"/>
      <c r="F418" s="203"/>
      <c r="G418" s="202" t="str">
        <f t="array" ref="G418">IF($F418="","",INDEX('EAPG Table'!$C$7:$C$666,MATCH(_xlfn.NUMBERVALUE('Interactive EAPG Calculator'!$F418),_xlfn.NUMBERVALUE('EAPG Table'!$B$7:$B$666),0)))</f>
        <v/>
      </c>
      <c r="H418" s="204" t="str">
        <f t="array" ref="H418">IF($F418="","",IF("EAPG"&lt;&gt;C418,0,INDEX('EAPG Table'!$I$7:$I$666,MATCH(_xlfn.NUMBERVALUE($F418),_xlfn.NUMBERVALUE('EAPG Table'!$B$7:$B$666),0))))</f>
        <v/>
      </c>
      <c r="I418" s="172" t="str">
        <f>IF($F418="", "", INDEX('EAPG Table'!$D:$D, MATCH(1*$F418, 'EAPG Table'!$B:$B, 0)))</f>
        <v/>
      </c>
      <c r="J418" s="148"/>
      <c r="K418" s="205" t="str">
        <f>IF(""=$F418,"",TRIM(INDEX('EAPG Table'!$F:$F,MATCH(1*$F418,'EAPG Table'!$B:$B,0))))</f>
        <v/>
      </c>
      <c r="L418" s="200"/>
      <c r="M418" s="172" t="str">
        <f t="shared" si="72"/>
        <v/>
      </c>
      <c r="N418" s="172" t="str">
        <f t="shared" si="66"/>
        <v/>
      </c>
      <c r="O418" s="207" t="str">
        <f t="shared" si="73"/>
        <v/>
      </c>
      <c r="P418" s="207" t="str">
        <f>IF(""=$F418,"",IF("00450"=$F418,0&lt;COUNTIFS($H:$H,"&gt;="&amp;$H418,$D:$D,$D418,$F:$F,$F418,$C:$C,"EAPG")-COUNTIFS($H418:$H$520,$H418,$D418:$D$520,$D418,$F418:$F$520,$F418,$C418:$C$520,"EAPG"),FALSE))</f>
        <v/>
      </c>
      <c r="Q418" s="207" t="str">
        <f t="shared" si="67"/>
        <v/>
      </c>
      <c r="R418" s="208" t="str">
        <f t="shared" si="74"/>
        <v/>
      </c>
      <c r="S418" s="172"/>
      <c r="T418" s="215" t="str">
        <f t="shared" si="68"/>
        <v/>
      </c>
      <c r="U418" s="216" t="str">
        <f>IF($F418="","",MAX(0.25,IF(AND("2"=$I418,1&lt;COUNTIF($I:$I,2)),0.5^(COUNTIFS($I:$I,"2",$D:$D,$D418,$H:$H,"&gt;="&amp;$H418)-COUNTIFS($I418:$I$520,"2",$D418:$D$520,$D418,$H418:$H$520,$H418)),1)))</f>
        <v/>
      </c>
      <c r="V418" s="216" t="str">
        <f>IF($F418="","",MAX(0.25,IF(AND("Yes"=$N418,1&lt;COUNTIFS($N:$N,"Yes",$D:$D,$D418,$F:$F,$F418,$C:$C,"EAPG")),0.5^(COUNTIFS($N:$N,"Yes",$H:$H,"&gt;="&amp;$H418,$D:$D,$D418,$F:$F,$F418,$C:$C,"EAPG")-COUNTIFS($N418:$N$520,"Yes",$H418:$H$520,$H418,$D418:$D$520,$D418,$F418:$F$520,$F418,$C418:$C$520,"EAPG")),1)))</f>
        <v/>
      </c>
      <c r="W418" s="210" t="str">
        <f t="shared" si="69"/>
        <v/>
      </c>
      <c r="X418" s="172"/>
      <c r="Y418" s="211" t="str">
        <f t="shared" si="70"/>
        <v/>
      </c>
      <c r="Z418" s="212" t="str">
        <f t="shared" si="75"/>
        <v/>
      </c>
      <c r="AA418" s="213" t="str">
        <f t="shared" si="71"/>
        <v/>
      </c>
    </row>
    <row r="419" spans="2:27" ht="15" x14ac:dyDescent="0.25">
      <c r="B419" s="200">
        <f t="shared" si="76"/>
        <v>399</v>
      </c>
      <c r="C419" s="148"/>
      <c r="D419" s="232"/>
      <c r="E419" s="202"/>
      <c r="F419" s="203"/>
      <c r="G419" s="202" t="str">
        <f t="array" ref="G419">IF($F419="","",INDEX('EAPG Table'!$C$7:$C$666,MATCH(_xlfn.NUMBERVALUE('Interactive EAPG Calculator'!$F419),_xlfn.NUMBERVALUE('EAPG Table'!$B$7:$B$666),0)))</f>
        <v/>
      </c>
      <c r="H419" s="204" t="str">
        <f t="array" ref="H419">IF($F419="","",IF("EAPG"&lt;&gt;C419,0,INDEX('EAPG Table'!$I$7:$I$666,MATCH(_xlfn.NUMBERVALUE($F419),_xlfn.NUMBERVALUE('EAPG Table'!$B$7:$B$666),0))))</f>
        <v/>
      </c>
      <c r="I419" s="172" t="str">
        <f>IF($F419="", "", INDEX('EAPG Table'!$D:$D, MATCH(1*$F419, 'EAPG Table'!$B:$B, 0)))</f>
        <v/>
      </c>
      <c r="J419" s="148"/>
      <c r="K419" s="205" t="str">
        <f>IF(""=$F419,"",TRIM(INDEX('EAPG Table'!$F:$F,MATCH(1*$F419,'EAPG Table'!$B:$B,0))))</f>
        <v/>
      </c>
      <c r="L419" s="200"/>
      <c r="M419" s="172" t="str">
        <f t="shared" si="72"/>
        <v/>
      </c>
      <c r="N419" s="172" t="str">
        <f t="shared" si="66"/>
        <v/>
      </c>
      <c r="O419" s="207" t="str">
        <f t="shared" si="73"/>
        <v/>
      </c>
      <c r="P419" s="207" t="str">
        <f>IF(""=$F419,"",IF("00450"=$F419,0&lt;COUNTIFS($H:$H,"&gt;="&amp;$H419,$D:$D,$D419,$F:$F,$F419,$C:$C,"EAPG")-COUNTIFS($H419:$H$520,$H419,$D419:$D$520,$D419,$F419:$F$520,$F419,$C419:$C$520,"EAPG"),FALSE))</f>
        <v/>
      </c>
      <c r="Q419" s="207" t="str">
        <f t="shared" si="67"/>
        <v/>
      </c>
      <c r="R419" s="208" t="str">
        <f t="shared" si="74"/>
        <v/>
      </c>
      <c r="S419" s="172"/>
      <c r="T419" s="215" t="str">
        <f t="shared" si="68"/>
        <v/>
      </c>
      <c r="U419" s="216" t="str">
        <f>IF($F419="","",MAX(0.25,IF(AND("2"=$I419,1&lt;COUNTIF($I:$I,2)),0.5^(COUNTIFS($I:$I,"2",$D:$D,$D419,$H:$H,"&gt;="&amp;$H419)-COUNTIFS($I419:$I$520,"2",$D419:$D$520,$D419,$H419:$H$520,$H419)),1)))</f>
        <v/>
      </c>
      <c r="V419" s="216" t="str">
        <f>IF($F419="","",MAX(0.25,IF(AND("Yes"=$N419,1&lt;COUNTIFS($N:$N,"Yes",$D:$D,$D419,$F:$F,$F419,$C:$C,"EAPG")),0.5^(COUNTIFS($N:$N,"Yes",$H:$H,"&gt;="&amp;$H419,$D:$D,$D419,$F:$F,$F419,$C:$C,"EAPG")-COUNTIFS($N419:$N$520,"Yes",$H419:$H$520,$H419,$D419:$D$520,$D419,$F419:$F$520,$F419,$C419:$C$520,"EAPG")),1)))</f>
        <v/>
      </c>
      <c r="W419" s="210" t="str">
        <f t="shared" si="69"/>
        <v/>
      </c>
      <c r="X419" s="172"/>
      <c r="Y419" s="211" t="str">
        <f t="shared" si="70"/>
        <v/>
      </c>
      <c r="Z419" s="212" t="str">
        <f t="shared" si="75"/>
        <v/>
      </c>
      <c r="AA419" s="213" t="str">
        <f t="shared" si="71"/>
        <v/>
      </c>
    </row>
    <row r="420" spans="2:27" ht="15" x14ac:dyDescent="0.25">
      <c r="B420" s="217">
        <f t="shared" si="76"/>
        <v>400</v>
      </c>
      <c r="C420" s="149"/>
      <c r="D420" s="233"/>
      <c r="E420" s="219"/>
      <c r="F420" s="220"/>
      <c r="G420" s="219" t="str">
        <f t="array" ref="G420">IF($F420="","",INDEX('EAPG Table'!$C$7:$C$666,MATCH(_xlfn.NUMBERVALUE('Interactive EAPG Calculator'!$F420),_xlfn.NUMBERVALUE('EAPG Table'!$B$7:$B$666),0)))</f>
        <v/>
      </c>
      <c r="H420" s="221" t="str">
        <f t="array" ref="H420">IF($F420="","",IF("EAPG"&lt;&gt;C420,0,INDEX('EAPG Table'!$I$7:$I$666,MATCH(_xlfn.NUMBERVALUE($F420),_xlfn.NUMBERVALUE('EAPG Table'!$B$7:$B$666),0))))</f>
        <v/>
      </c>
      <c r="I420" s="222" t="str">
        <f>IF($F420="", "", INDEX('EAPG Table'!$D:$D, MATCH(1*$F420, 'EAPG Table'!$B:$B, 0)))</f>
        <v/>
      </c>
      <c r="J420" s="149"/>
      <c r="K420" s="223" t="str">
        <f>IF(""=$F420,"",TRIM(INDEX('EAPG Table'!$F:$F,MATCH(1*$F420,'EAPG Table'!$B:$B,0))))</f>
        <v/>
      </c>
      <c r="L420" s="200"/>
      <c r="M420" s="222" t="str">
        <f t="shared" si="72"/>
        <v/>
      </c>
      <c r="N420" s="222" t="str">
        <f t="shared" si="66"/>
        <v/>
      </c>
      <c r="O420" s="224" t="str">
        <f t="shared" si="73"/>
        <v/>
      </c>
      <c r="P420" s="224" t="str">
        <f>IF(""=$F420,"",IF("00450"=$F420,0&lt;COUNTIFS($H:$H,"&gt;="&amp;$H420,$D:$D,$D420,$F:$F,$F420,$C:$C,"EAPG")-COUNTIFS($H420:$H$520,$H420,$D420:$D$520,$D420,$F420:$F$520,$F420,$C420:$C$520,"EAPG"),FALSE))</f>
        <v/>
      </c>
      <c r="Q420" s="224" t="str">
        <f t="shared" si="67"/>
        <v/>
      </c>
      <c r="R420" s="225" t="str">
        <f t="shared" si="74"/>
        <v/>
      </c>
      <c r="S420" s="172"/>
      <c r="T420" s="226" t="str">
        <f t="shared" si="68"/>
        <v/>
      </c>
      <c r="U420" s="227" t="str">
        <f>IF($F420="","",MAX(0.25,IF(AND("2"=$I420,1&lt;COUNTIF($I:$I,2)),0.5^(COUNTIFS($I:$I,"2",$D:$D,$D420,$H:$H,"&gt;="&amp;$H420)-COUNTIFS($I420:$I$520,"2",$D420:$D$520,$D420,$H420:$H$520,$H420)),1)))</f>
        <v/>
      </c>
      <c r="V420" s="227" t="str">
        <f>IF($F420="","",MAX(0.25,IF(AND("Yes"=$N420,1&lt;COUNTIFS($N:$N,"Yes",$D:$D,$D420,$F:$F,$F420,$C:$C,"EAPG")),0.5^(COUNTIFS($N:$N,"Yes",$H:$H,"&gt;="&amp;$H420,$D:$D,$D420,$F:$F,$F420,$C:$C,"EAPG")-COUNTIFS($N420:$N$520,"Yes",$H420:$H$520,$H420,$D420:$D$520,$D420,$F420:$F$520,$F420,$C420:$C$520,"EAPG")),1)))</f>
        <v/>
      </c>
      <c r="W420" s="228" t="str">
        <f t="shared" si="69"/>
        <v/>
      </c>
      <c r="X420" s="172"/>
      <c r="Y420" s="229" t="str">
        <f t="shared" si="70"/>
        <v/>
      </c>
      <c r="Z420" s="230" t="str">
        <f t="shared" si="75"/>
        <v/>
      </c>
      <c r="AA420" s="231" t="str">
        <f t="shared" si="71"/>
        <v/>
      </c>
    </row>
    <row r="421" spans="2:27" ht="15" x14ac:dyDescent="0.25">
      <c r="B421" s="200">
        <f t="shared" si="76"/>
        <v>401</v>
      </c>
      <c r="C421" s="148"/>
      <c r="D421" s="232"/>
      <c r="E421" s="202"/>
      <c r="F421" s="203"/>
      <c r="G421" s="202" t="str">
        <f t="array" ref="G421">IF($F421="","",INDEX('EAPG Table'!$C$7:$C$666,MATCH(_xlfn.NUMBERVALUE('Interactive EAPG Calculator'!$F421),_xlfn.NUMBERVALUE('EAPG Table'!$B$7:$B$666),0)))</f>
        <v/>
      </c>
      <c r="H421" s="204" t="str">
        <f t="array" ref="H421">IF($F421="","",IF("EAPG"&lt;&gt;C421,0,INDEX('EAPG Table'!$I$7:$I$666,MATCH(_xlfn.NUMBERVALUE($F421),_xlfn.NUMBERVALUE('EAPG Table'!$B$7:$B$666),0))))</f>
        <v/>
      </c>
      <c r="I421" s="172" t="str">
        <f>IF($F421="", "", INDEX('EAPG Table'!$D:$D, MATCH(1*$F421, 'EAPG Table'!$B:$B, 0)))</f>
        <v/>
      </c>
      <c r="J421" s="148"/>
      <c r="K421" s="205" t="str">
        <f>IF(""=$F421,"",TRIM(INDEX('EAPG Table'!$F:$F,MATCH(1*$F421,'EAPG Table'!$B:$B,0))))</f>
        <v/>
      </c>
      <c r="L421" s="200"/>
      <c r="M421" s="172" t="str">
        <f t="shared" si="72"/>
        <v/>
      </c>
      <c r="N421" s="172" t="str">
        <f t="shared" si="66"/>
        <v/>
      </c>
      <c r="O421" s="207" t="str">
        <f t="shared" si="73"/>
        <v/>
      </c>
      <c r="P421" s="207" t="str">
        <f>IF(""=$F421,"",IF("00450"=$F421,0&lt;COUNTIFS($H:$H,"&gt;="&amp;$H421,$D:$D,$D421,$F:$F,$F421,$C:$C,"EAPG")-COUNTIFS($H421:$H$520,$H421,$D421:$D$520,$D421,$F421:$F$520,$F421,$C421:$C$520,"EAPG"),FALSE))</f>
        <v/>
      </c>
      <c r="Q421" s="207" t="str">
        <f t="shared" si="67"/>
        <v/>
      </c>
      <c r="R421" s="208" t="str">
        <f t="shared" si="74"/>
        <v/>
      </c>
      <c r="S421" s="172"/>
      <c r="T421" s="215" t="str">
        <f t="shared" si="68"/>
        <v/>
      </c>
      <c r="U421" s="216" t="str">
        <f>IF($F421="","",MAX(0.25,IF(AND("2"=$I421,1&lt;COUNTIF($I:$I,2)),0.5^(COUNTIFS($I:$I,"2",$D:$D,$D421,$H:$H,"&gt;="&amp;$H421)-COUNTIFS($I421:$I$520,"2",$D421:$D$520,$D421,$H421:$H$520,$H421)),1)))</f>
        <v/>
      </c>
      <c r="V421" s="216" t="str">
        <f>IF($F421="","",MAX(0.25,IF(AND("Yes"=$N421,1&lt;COUNTIFS($N:$N,"Yes",$D:$D,$D421,$F:$F,$F421,$C:$C,"EAPG")),0.5^(COUNTIFS($N:$N,"Yes",$H:$H,"&gt;="&amp;$H421,$D:$D,$D421,$F:$F,$F421,$C:$C,"EAPG")-COUNTIFS($N421:$N$520,"Yes",$H421:$H$520,$H421,$D421:$D$520,$D421,$F421:$F$520,$F421,$C421:$C$520,"EAPG")),1)))</f>
        <v/>
      </c>
      <c r="W421" s="210" t="str">
        <f t="shared" si="69"/>
        <v/>
      </c>
      <c r="X421" s="172"/>
      <c r="Y421" s="211" t="str">
        <f t="shared" si="70"/>
        <v/>
      </c>
      <c r="Z421" s="212" t="str">
        <f t="shared" si="75"/>
        <v/>
      </c>
      <c r="AA421" s="213" t="str">
        <f t="shared" si="71"/>
        <v/>
      </c>
    </row>
    <row r="422" spans="2:27" ht="15" x14ac:dyDescent="0.25">
      <c r="B422" s="200">
        <f t="shared" si="76"/>
        <v>402</v>
      </c>
      <c r="C422" s="148"/>
      <c r="D422" s="232"/>
      <c r="E422" s="202"/>
      <c r="F422" s="203"/>
      <c r="G422" s="202" t="str">
        <f t="array" ref="G422">IF($F422="","",INDEX('EAPG Table'!$C$7:$C$666,MATCH(_xlfn.NUMBERVALUE('Interactive EAPG Calculator'!$F422),_xlfn.NUMBERVALUE('EAPG Table'!$B$7:$B$666),0)))</f>
        <v/>
      </c>
      <c r="H422" s="204" t="str">
        <f t="array" ref="H422">IF($F422="","",IF("EAPG"&lt;&gt;C422,0,INDEX('EAPG Table'!$I$7:$I$666,MATCH(_xlfn.NUMBERVALUE($F422),_xlfn.NUMBERVALUE('EAPG Table'!$B$7:$B$666),0))))</f>
        <v/>
      </c>
      <c r="I422" s="172" t="str">
        <f>IF($F422="", "", INDEX('EAPG Table'!$D:$D, MATCH(1*$F422, 'EAPG Table'!$B:$B, 0)))</f>
        <v/>
      </c>
      <c r="J422" s="148"/>
      <c r="K422" s="205" t="str">
        <f>IF(""=$F422,"",TRIM(INDEX('EAPG Table'!$F:$F,MATCH(1*$F422,'EAPG Table'!$B:$B,0))))</f>
        <v/>
      </c>
      <c r="L422" s="200"/>
      <c r="M422" s="172" t="str">
        <f t="shared" si="72"/>
        <v/>
      </c>
      <c r="N422" s="172" t="str">
        <f t="shared" si="66"/>
        <v/>
      </c>
      <c r="O422" s="207" t="str">
        <f t="shared" si="73"/>
        <v/>
      </c>
      <c r="P422" s="207" t="str">
        <f>IF(""=$F422,"",IF("00450"=$F422,0&lt;COUNTIFS($H:$H,"&gt;="&amp;$H422,$D:$D,$D422,$F:$F,$F422,$C:$C,"EAPG")-COUNTIFS($H422:$H$520,$H422,$D422:$D$520,$D422,$F422:$F$520,$F422,$C422:$C$520,"EAPG"),FALSE))</f>
        <v/>
      </c>
      <c r="Q422" s="207" t="str">
        <f t="shared" si="67"/>
        <v/>
      </c>
      <c r="R422" s="208" t="str">
        <f t="shared" si="74"/>
        <v/>
      </c>
      <c r="S422" s="172"/>
      <c r="T422" s="215" t="str">
        <f t="shared" si="68"/>
        <v/>
      </c>
      <c r="U422" s="216" t="str">
        <f>IF($F422="","",MAX(0.25,IF(AND("2"=$I422,1&lt;COUNTIF($I:$I,2)),0.5^(COUNTIFS($I:$I,"2",$D:$D,$D422,$H:$H,"&gt;="&amp;$H422)-COUNTIFS($I422:$I$520,"2",$D422:$D$520,$D422,$H422:$H$520,$H422)),1)))</f>
        <v/>
      </c>
      <c r="V422" s="216" t="str">
        <f>IF($F422="","",MAX(0.25,IF(AND("Yes"=$N422,1&lt;COUNTIFS($N:$N,"Yes",$D:$D,$D422,$F:$F,$F422,$C:$C,"EAPG")),0.5^(COUNTIFS($N:$N,"Yes",$H:$H,"&gt;="&amp;$H422,$D:$D,$D422,$F:$F,$F422,$C:$C,"EAPG")-COUNTIFS($N422:$N$520,"Yes",$H422:$H$520,$H422,$D422:$D$520,$D422,$F422:$F$520,$F422,$C422:$C$520,"EAPG")),1)))</f>
        <v/>
      </c>
      <c r="W422" s="210" t="str">
        <f t="shared" si="69"/>
        <v/>
      </c>
      <c r="X422" s="172"/>
      <c r="Y422" s="211" t="str">
        <f t="shared" si="70"/>
        <v/>
      </c>
      <c r="Z422" s="212" t="str">
        <f t="shared" si="75"/>
        <v/>
      </c>
      <c r="AA422" s="213" t="str">
        <f t="shared" si="71"/>
        <v/>
      </c>
    </row>
    <row r="423" spans="2:27" ht="15" x14ac:dyDescent="0.25">
      <c r="B423" s="200">
        <f t="shared" si="76"/>
        <v>403</v>
      </c>
      <c r="C423" s="148"/>
      <c r="D423" s="232"/>
      <c r="E423" s="202"/>
      <c r="F423" s="203"/>
      <c r="G423" s="202" t="str">
        <f t="array" ref="G423">IF($F423="","",INDEX('EAPG Table'!$C$7:$C$666,MATCH(_xlfn.NUMBERVALUE('Interactive EAPG Calculator'!$F423),_xlfn.NUMBERVALUE('EAPG Table'!$B$7:$B$666),0)))</f>
        <v/>
      </c>
      <c r="H423" s="204" t="str">
        <f t="array" ref="H423">IF($F423="","",IF("EAPG"&lt;&gt;C423,0,INDEX('EAPG Table'!$I$7:$I$666,MATCH(_xlfn.NUMBERVALUE($F423),_xlfn.NUMBERVALUE('EAPG Table'!$B$7:$B$666),0))))</f>
        <v/>
      </c>
      <c r="I423" s="172" t="str">
        <f>IF($F423="", "", INDEX('EAPG Table'!$D:$D, MATCH(1*$F423, 'EAPG Table'!$B:$B, 0)))</f>
        <v/>
      </c>
      <c r="J423" s="148"/>
      <c r="K423" s="205" t="str">
        <f>IF(""=$F423,"",TRIM(INDEX('EAPG Table'!$F:$F,MATCH(1*$F423,'EAPG Table'!$B:$B,0))))</f>
        <v/>
      </c>
      <c r="L423" s="200"/>
      <c r="M423" s="172" t="str">
        <f t="shared" si="72"/>
        <v/>
      </c>
      <c r="N423" s="172" t="str">
        <f t="shared" si="66"/>
        <v/>
      </c>
      <c r="O423" s="207" t="str">
        <f t="shared" si="73"/>
        <v/>
      </c>
      <c r="P423" s="207" t="str">
        <f>IF(""=$F423,"",IF("00450"=$F423,0&lt;COUNTIFS($H:$H,"&gt;="&amp;$H423,$D:$D,$D423,$F:$F,$F423,$C:$C,"EAPG")-COUNTIFS($H423:$H$520,$H423,$D423:$D$520,$D423,$F423:$F$520,$F423,$C423:$C$520,"EAPG"),FALSE))</f>
        <v/>
      </c>
      <c r="Q423" s="207" t="str">
        <f t="shared" si="67"/>
        <v/>
      </c>
      <c r="R423" s="208" t="str">
        <f t="shared" si="74"/>
        <v/>
      </c>
      <c r="S423" s="172"/>
      <c r="T423" s="215" t="str">
        <f t="shared" si="68"/>
        <v/>
      </c>
      <c r="U423" s="216" t="str">
        <f>IF($F423="","",MAX(0.25,IF(AND("2"=$I423,1&lt;COUNTIF($I:$I,2)),0.5^(COUNTIFS($I:$I,"2",$D:$D,$D423,$H:$H,"&gt;="&amp;$H423)-COUNTIFS($I423:$I$520,"2",$D423:$D$520,$D423,$H423:$H$520,$H423)),1)))</f>
        <v/>
      </c>
      <c r="V423" s="216" t="str">
        <f>IF($F423="","",MAX(0.25,IF(AND("Yes"=$N423,1&lt;COUNTIFS($N:$N,"Yes",$D:$D,$D423,$F:$F,$F423,$C:$C,"EAPG")),0.5^(COUNTIFS($N:$N,"Yes",$H:$H,"&gt;="&amp;$H423,$D:$D,$D423,$F:$F,$F423,$C:$C,"EAPG")-COUNTIFS($N423:$N$520,"Yes",$H423:$H$520,$H423,$D423:$D$520,$D423,$F423:$F$520,$F423,$C423:$C$520,"EAPG")),1)))</f>
        <v/>
      </c>
      <c r="W423" s="210" t="str">
        <f t="shared" si="69"/>
        <v/>
      </c>
      <c r="X423" s="172"/>
      <c r="Y423" s="211" t="str">
        <f t="shared" si="70"/>
        <v/>
      </c>
      <c r="Z423" s="212" t="str">
        <f t="shared" si="75"/>
        <v/>
      </c>
      <c r="AA423" s="213" t="str">
        <f t="shared" si="71"/>
        <v/>
      </c>
    </row>
    <row r="424" spans="2:27" ht="15" x14ac:dyDescent="0.25">
      <c r="B424" s="200">
        <f t="shared" si="76"/>
        <v>404</v>
      </c>
      <c r="C424" s="148"/>
      <c r="D424" s="232"/>
      <c r="E424" s="202"/>
      <c r="F424" s="203"/>
      <c r="G424" s="202" t="str">
        <f t="array" ref="G424">IF($F424="","",INDEX('EAPG Table'!$C$7:$C$666,MATCH(_xlfn.NUMBERVALUE('Interactive EAPG Calculator'!$F424),_xlfn.NUMBERVALUE('EAPG Table'!$B$7:$B$666),0)))</f>
        <v/>
      </c>
      <c r="H424" s="204" t="str">
        <f t="array" ref="H424">IF($F424="","",IF("EAPG"&lt;&gt;C424,0,INDEX('EAPG Table'!$I$7:$I$666,MATCH(_xlfn.NUMBERVALUE($F424),_xlfn.NUMBERVALUE('EAPG Table'!$B$7:$B$666),0))))</f>
        <v/>
      </c>
      <c r="I424" s="172" t="str">
        <f>IF($F424="", "", INDEX('EAPG Table'!$D:$D, MATCH(1*$F424, 'EAPG Table'!$B:$B, 0)))</f>
        <v/>
      </c>
      <c r="J424" s="148"/>
      <c r="K424" s="205" t="str">
        <f>IF(""=$F424,"",TRIM(INDEX('EAPG Table'!$F:$F,MATCH(1*$F424,'EAPG Table'!$B:$B,0))))</f>
        <v/>
      </c>
      <c r="L424" s="200"/>
      <c r="M424" s="172" t="str">
        <f t="shared" si="72"/>
        <v/>
      </c>
      <c r="N424" s="172" t="str">
        <f t="shared" si="66"/>
        <v/>
      </c>
      <c r="O424" s="207" t="str">
        <f t="shared" si="73"/>
        <v/>
      </c>
      <c r="P424" s="207" t="str">
        <f>IF(""=$F424,"",IF("00450"=$F424,0&lt;COUNTIFS($H:$H,"&gt;="&amp;$H424,$D:$D,$D424,$F:$F,$F424,$C:$C,"EAPG")-COUNTIFS($H424:$H$520,$H424,$D424:$D$520,$D424,$F424:$F$520,$F424,$C424:$C$520,"EAPG"),FALSE))</f>
        <v/>
      </c>
      <c r="Q424" s="207" t="str">
        <f t="shared" si="67"/>
        <v/>
      </c>
      <c r="R424" s="208" t="str">
        <f t="shared" si="74"/>
        <v/>
      </c>
      <c r="S424" s="172"/>
      <c r="T424" s="215" t="str">
        <f t="shared" si="68"/>
        <v/>
      </c>
      <c r="U424" s="216" t="str">
        <f>IF($F424="","",MAX(0.25,IF(AND("2"=$I424,1&lt;COUNTIF($I:$I,2)),0.5^(COUNTIFS($I:$I,"2",$D:$D,$D424,$H:$H,"&gt;="&amp;$H424)-COUNTIFS($I424:$I$520,"2",$D424:$D$520,$D424,$H424:$H$520,$H424)),1)))</f>
        <v/>
      </c>
      <c r="V424" s="216" t="str">
        <f>IF($F424="","",MAX(0.25,IF(AND("Yes"=$N424,1&lt;COUNTIFS($N:$N,"Yes",$D:$D,$D424,$F:$F,$F424,$C:$C,"EAPG")),0.5^(COUNTIFS($N:$N,"Yes",$H:$H,"&gt;="&amp;$H424,$D:$D,$D424,$F:$F,$F424,$C:$C,"EAPG")-COUNTIFS($N424:$N$520,"Yes",$H424:$H$520,$H424,$D424:$D$520,$D424,$F424:$F$520,$F424,$C424:$C$520,"EAPG")),1)))</f>
        <v/>
      </c>
      <c r="W424" s="210" t="str">
        <f t="shared" si="69"/>
        <v/>
      </c>
      <c r="X424" s="172"/>
      <c r="Y424" s="211" t="str">
        <f t="shared" si="70"/>
        <v/>
      </c>
      <c r="Z424" s="212" t="str">
        <f t="shared" si="75"/>
        <v/>
      </c>
      <c r="AA424" s="213" t="str">
        <f t="shared" si="71"/>
        <v/>
      </c>
    </row>
    <row r="425" spans="2:27" ht="15" x14ac:dyDescent="0.25">
      <c r="B425" s="217">
        <f t="shared" si="76"/>
        <v>405</v>
      </c>
      <c r="C425" s="149"/>
      <c r="D425" s="233"/>
      <c r="E425" s="219"/>
      <c r="F425" s="220"/>
      <c r="G425" s="219" t="str">
        <f t="array" ref="G425">IF($F425="","",INDEX('EAPG Table'!$C$7:$C$666,MATCH(_xlfn.NUMBERVALUE('Interactive EAPG Calculator'!$F425),_xlfn.NUMBERVALUE('EAPG Table'!$B$7:$B$666),0)))</f>
        <v/>
      </c>
      <c r="H425" s="221" t="str">
        <f t="array" ref="H425">IF($F425="","",IF("EAPG"&lt;&gt;C425,0,INDEX('EAPG Table'!$I$7:$I$666,MATCH(_xlfn.NUMBERVALUE($F425),_xlfn.NUMBERVALUE('EAPG Table'!$B$7:$B$666),0))))</f>
        <v/>
      </c>
      <c r="I425" s="222" t="str">
        <f>IF($F425="", "", INDEX('EAPG Table'!$D:$D, MATCH(1*$F425, 'EAPG Table'!$B:$B, 0)))</f>
        <v/>
      </c>
      <c r="J425" s="149"/>
      <c r="K425" s="223" t="str">
        <f>IF(""=$F425,"",TRIM(INDEX('EAPG Table'!$F:$F,MATCH(1*$F425,'EAPG Table'!$B:$B,0))))</f>
        <v/>
      </c>
      <c r="L425" s="200"/>
      <c r="M425" s="222" t="str">
        <f t="shared" si="72"/>
        <v/>
      </c>
      <c r="N425" s="222" t="str">
        <f t="shared" si="66"/>
        <v/>
      </c>
      <c r="O425" s="224" t="str">
        <f t="shared" si="73"/>
        <v/>
      </c>
      <c r="P425" s="224" t="str">
        <f>IF(""=$F425,"",IF("00450"=$F425,0&lt;COUNTIFS($H:$H,"&gt;="&amp;$H425,$D:$D,$D425,$F:$F,$F425,$C:$C,"EAPG")-COUNTIFS($H425:$H$520,$H425,$D425:$D$520,$D425,$F425:$F$520,$F425,$C425:$C$520,"EAPG"),FALSE))</f>
        <v/>
      </c>
      <c r="Q425" s="224" t="str">
        <f t="shared" si="67"/>
        <v/>
      </c>
      <c r="R425" s="225" t="str">
        <f t="shared" si="74"/>
        <v/>
      </c>
      <c r="S425" s="172"/>
      <c r="T425" s="226" t="str">
        <f t="shared" si="68"/>
        <v/>
      </c>
      <c r="U425" s="227" t="str">
        <f>IF($F425="","",MAX(0.25,IF(AND("2"=$I425,1&lt;COUNTIF($I:$I,2)),0.5^(COUNTIFS($I:$I,"2",$D:$D,$D425,$H:$H,"&gt;="&amp;$H425)-COUNTIFS($I425:$I$520,"2",$D425:$D$520,$D425,$H425:$H$520,$H425)),1)))</f>
        <v/>
      </c>
      <c r="V425" s="227" t="str">
        <f>IF($F425="","",MAX(0.25,IF(AND("Yes"=$N425,1&lt;COUNTIFS($N:$N,"Yes",$D:$D,$D425,$F:$F,$F425,$C:$C,"EAPG")),0.5^(COUNTIFS($N:$N,"Yes",$H:$H,"&gt;="&amp;$H425,$D:$D,$D425,$F:$F,$F425,$C:$C,"EAPG")-COUNTIFS($N425:$N$520,"Yes",$H425:$H$520,$H425,$D425:$D$520,$D425,$F425:$F$520,$F425,$C425:$C$520,"EAPG")),1)))</f>
        <v/>
      </c>
      <c r="W425" s="228" t="str">
        <f t="shared" si="69"/>
        <v/>
      </c>
      <c r="X425" s="172"/>
      <c r="Y425" s="229" t="str">
        <f t="shared" si="70"/>
        <v/>
      </c>
      <c r="Z425" s="230" t="str">
        <f t="shared" si="75"/>
        <v/>
      </c>
      <c r="AA425" s="231" t="str">
        <f t="shared" si="71"/>
        <v/>
      </c>
    </row>
    <row r="426" spans="2:27" ht="15" x14ac:dyDescent="0.25">
      <c r="B426" s="200">
        <f t="shared" si="76"/>
        <v>406</v>
      </c>
      <c r="C426" s="148"/>
      <c r="D426" s="232"/>
      <c r="E426" s="202"/>
      <c r="F426" s="203"/>
      <c r="G426" s="202" t="str">
        <f t="array" ref="G426">IF($F426="","",INDEX('EAPG Table'!$C$7:$C$666,MATCH(_xlfn.NUMBERVALUE('Interactive EAPG Calculator'!$F426),_xlfn.NUMBERVALUE('EAPG Table'!$B$7:$B$666),0)))</f>
        <v/>
      </c>
      <c r="H426" s="204" t="str">
        <f t="array" ref="H426">IF($F426="","",IF("EAPG"&lt;&gt;C426,0,INDEX('EAPG Table'!$I$7:$I$666,MATCH(_xlfn.NUMBERVALUE($F426),_xlfn.NUMBERVALUE('EAPG Table'!$B$7:$B$666),0))))</f>
        <v/>
      </c>
      <c r="I426" s="172" t="str">
        <f>IF($F426="", "", INDEX('EAPG Table'!$D:$D, MATCH(1*$F426, 'EAPG Table'!$B:$B, 0)))</f>
        <v/>
      </c>
      <c r="J426" s="148"/>
      <c r="K426" s="205" t="str">
        <f>IF(""=$F426,"",TRIM(INDEX('EAPG Table'!$F:$F,MATCH(1*$F426,'EAPG Table'!$B:$B,0))))</f>
        <v/>
      </c>
      <c r="L426" s="200"/>
      <c r="M426" s="172" t="str">
        <f t="shared" si="72"/>
        <v/>
      </c>
      <c r="N426" s="172" t="str">
        <f t="shared" si="66"/>
        <v/>
      </c>
      <c r="O426" s="207" t="str">
        <f t="shared" si="73"/>
        <v/>
      </c>
      <c r="P426" s="207" t="str">
        <f>IF(""=$F426,"",IF("00450"=$F426,0&lt;COUNTIFS($H:$H,"&gt;="&amp;$H426,$D:$D,$D426,$F:$F,$F426,$C:$C,"EAPG")-COUNTIFS($H426:$H$520,$H426,$D426:$D$520,$D426,$F426:$F$520,$F426,$C426:$C$520,"EAPG"),FALSE))</f>
        <v/>
      </c>
      <c r="Q426" s="207" t="str">
        <f t="shared" si="67"/>
        <v/>
      </c>
      <c r="R426" s="208" t="str">
        <f t="shared" si="74"/>
        <v/>
      </c>
      <c r="S426" s="172"/>
      <c r="T426" s="215" t="str">
        <f t="shared" si="68"/>
        <v/>
      </c>
      <c r="U426" s="216" t="str">
        <f>IF($F426="","",MAX(0.25,IF(AND("2"=$I426,1&lt;COUNTIF($I:$I,2)),0.5^(COUNTIFS($I:$I,"2",$D:$D,$D426,$H:$H,"&gt;="&amp;$H426)-COUNTIFS($I426:$I$520,"2",$D426:$D$520,$D426,$H426:$H$520,$H426)),1)))</f>
        <v/>
      </c>
      <c r="V426" s="216" t="str">
        <f>IF($F426="","",MAX(0.25,IF(AND("Yes"=$N426,1&lt;COUNTIFS($N:$N,"Yes",$D:$D,$D426,$F:$F,$F426,$C:$C,"EAPG")),0.5^(COUNTIFS($N:$N,"Yes",$H:$H,"&gt;="&amp;$H426,$D:$D,$D426,$F:$F,$F426,$C:$C,"EAPG")-COUNTIFS($N426:$N$520,"Yes",$H426:$H$520,$H426,$D426:$D$520,$D426,$F426:$F$520,$F426,$C426:$C$520,"EAPG")),1)))</f>
        <v/>
      </c>
      <c r="W426" s="210" t="str">
        <f t="shared" si="69"/>
        <v/>
      </c>
      <c r="X426" s="172"/>
      <c r="Y426" s="211" t="str">
        <f t="shared" si="70"/>
        <v/>
      </c>
      <c r="Z426" s="212" t="str">
        <f t="shared" si="75"/>
        <v/>
      </c>
      <c r="AA426" s="213" t="str">
        <f t="shared" si="71"/>
        <v/>
      </c>
    </row>
    <row r="427" spans="2:27" ht="15" x14ac:dyDescent="0.25">
      <c r="B427" s="200">
        <f t="shared" si="76"/>
        <v>407</v>
      </c>
      <c r="C427" s="148"/>
      <c r="D427" s="232"/>
      <c r="E427" s="202"/>
      <c r="F427" s="203"/>
      <c r="G427" s="202" t="str">
        <f t="array" ref="G427">IF($F427="","",INDEX('EAPG Table'!$C$7:$C$666,MATCH(_xlfn.NUMBERVALUE('Interactive EAPG Calculator'!$F427),_xlfn.NUMBERVALUE('EAPG Table'!$B$7:$B$666),0)))</f>
        <v/>
      </c>
      <c r="H427" s="204" t="str">
        <f t="array" ref="H427">IF($F427="","",IF("EAPG"&lt;&gt;C427,0,INDEX('EAPG Table'!$I$7:$I$666,MATCH(_xlfn.NUMBERVALUE($F427),_xlfn.NUMBERVALUE('EAPG Table'!$B$7:$B$666),0))))</f>
        <v/>
      </c>
      <c r="I427" s="172" t="str">
        <f>IF($F427="", "", INDEX('EAPG Table'!$D:$D, MATCH(1*$F427, 'EAPG Table'!$B:$B, 0)))</f>
        <v/>
      </c>
      <c r="J427" s="148"/>
      <c r="K427" s="205" t="str">
        <f>IF(""=$F427,"",TRIM(INDEX('EAPG Table'!$F:$F,MATCH(1*$F427,'EAPG Table'!$B:$B,0))))</f>
        <v/>
      </c>
      <c r="L427" s="200"/>
      <c r="M427" s="172" t="str">
        <f t="shared" si="72"/>
        <v/>
      </c>
      <c r="N427" s="172" t="str">
        <f t="shared" si="66"/>
        <v/>
      </c>
      <c r="O427" s="207" t="str">
        <f t="shared" si="73"/>
        <v/>
      </c>
      <c r="P427" s="207" t="str">
        <f>IF(""=$F427,"",IF("00450"=$F427,0&lt;COUNTIFS($H:$H,"&gt;="&amp;$H427,$D:$D,$D427,$F:$F,$F427,$C:$C,"EAPG")-COUNTIFS($H427:$H$520,$H427,$D427:$D$520,$D427,$F427:$F$520,$F427,$C427:$C$520,"EAPG"),FALSE))</f>
        <v/>
      </c>
      <c r="Q427" s="207" t="str">
        <f t="shared" si="67"/>
        <v/>
      </c>
      <c r="R427" s="208" t="str">
        <f t="shared" si="74"/>
        <v/>
      </c>
      <c r="S427" s="172"/>
      <c r="T427" s="215" t="str">
        <f t="shared" si="68"/>
        <v/>
      </c>
      <c r="U427" s="216" t="str">
        <f>IF($F427="","",MAX(0.25,IF(AND("2"=$I427,1&lt;COUNTIF($I:$I,2)),0.5^(COUNTIFS($I:$I,"2",$D:$D,$D427,$H:$H,"&gt;="&amp;$H427)-COUNTIFS($I427:$I$520,"2",$D427:$D$520,$D427,$H427:$H$520,$H427)),1)))</f>
        <v/>
      </c>
      <c r="V427" s="216" t="str">
        <f>IF($F427="","",MAX(0.25,IF(AND("Yes"=$N427,1&lt;COUNTIFS($N:$N,"Yes",$D:$D,$D427,$F:$F,$F427,$C:$C,"EAPG")),0.5^(COUNTIFS($N:$N,"Yes",$H:$H,"&gt;="&amp;$H427,$D:$D,$D427,$F:$F,$F427,$C:$C,"EAPG")-COUNTIFS($N427:$N$520,"Yes",$H427:$H$520,$H427,$D427:$D$520,$D427,$F427:$F$520,$F427,$C427:$C$520,"EAPG")),1)))</f>
        <v/>
      </c>
      <c r="W427" s="210" t="str">
        <f t="shared" si="69"/>
        <v/>
      </c>
      <c r="X427" s="172"/>
      <c r="Y427" s="211" t="str">
        <f t="shared" si="70"/>
        <v/>
      </c>
      <c r="Z427" s="212" t="str">
        <f t="shared" si="75"/>
        <v/>
      </c>
      <c r="AA427" s="213" t="str">
        <f t="shared" si="71"/>
        <v/>
      </c>
    </row>
    <row r="428" spans="2:27" ht="15" x14ac:dyDescent="0.25">
      <c r="B428" s="200">
        <f t="shared" si="76"/>
        <v>408</v>
      </c>
      <c r="C428" s="148"/>
      <c r="D428" s="232"/>
      <c r="E428" s="202"/>
      <c r="F428" s="203"/>
      <c r="G428" s="202" t="str">
        <f t="array" ref="G428">IF($F428="","",INDEX('EAPG Table'!$C$7:$C$666,MATCH(_xlfn.NUMBERVALUE('Interactive EAPG Calculator'!$F428),_xlfn.NUMBERVALUE('EAPG Table'!$B$7:$B$666),0)))</f>
        <v/>
      </c>
      <c r="H428" s="204" t="str">
        <f t="array" ref="H428">IF($F428="","",IF("EAPG"&lt;&gt;C428,0,INDEX('EAPG Table'!$I$7:$I$666,MATCH(_xlfn.NUMBERVALUE($F428),_xlfn.NUMBERVALUE('EAPG Table'!$B$7:$B$666),0))))</f>
        <v/>
      </c>
      <c r="I428" s="172" t="str">
        <f>IF($F428="", "", INDEX('EAPG Table'!$D:$D, MATCH(1*$F428, 'EAPG Table'!$B:$B, 0)))</f>
        <v/>
      </c>
      <c r="J428" s="148"/>
      <c r="K428" s="205" t="str">
        <f>IF(""=$F428,"",TRIM(INDEX('EAPG Table'!$F:$F,MATCH(1*$F428,'EAPG Table'!$B:$B,0))))</f>
        <v/>
      </c>
      <c r="L428" s="200"/>
      <c r="M428" s="172" t="str">
        <f t="shared" si="72"/>
        <v/>
      </c>
      <c r="N428" s="172" t="str">
        <f t="shared" si="66"/>
        <v/>
      </c>
      <c r="O428" s="207" t="str">
        <f t="shared" si="73"/>
        <v/>
      </c>
      <c r="P428" s="207" t="str">
        <f>IF(""=$F428,"",IF("00450"=$F428,0&lt;COUNTIFS($H:$H,"&gt;="&amp;$H428,$D:$D,$D428,$F:$F,$F428,$C:$C,"EAPG")-COUNTIFS($H428:$H$520,$H428,$D428:$D$520,$D428,$F428:$F$520,$F428,$C428:$C$520,"EAPG"),FALSE))</f>
        <v/>
      </c>
      <c r="Q428" s="207" t="str">
        <f t="shared" si="67"/>
        <v/>
      </c>
      <c r="R428" s="208" t="str">
        <f t="shared" si="74"/>
        <v/>
      </c>
      <c r="S428" s="172"/>
      <c r="T428" s="215" t="str">
        <f t="shared" si="68"/>
        <v/>
      </c>
      <c r="U428" s="216" t="str">
        <f>IF($F428="","",MAX(0.25,IF(AND("2"=$I428,1&lt;COUNTIF($I:$I,2)),0.5^(COUNTIFS($I:$I,"2",$D:$D,$D428,$H:$H,"&gt;="&amp;$H428)-COUNTIFS($I428:$I$520,"2",$D428:$D$520,$D428,$H428:$H$520,$H428)),1)))</f>
        <v/>
      </c>
      <c r="V428" s="216" t="str">
        <f>IF($F428="","",MAX(0.25,IF(AND("Yes"=$N428,1&lt;COUNTIFS($N:$N,"Yes",$D:$D,$D428,$F:$F,$F428,$C:$C,"EAPG")),0.5^(COUNTIFS($N:$N,"Yes",$H:$H,"&gt;="&amp;$H428,$D:$D,$D428,$F:$F,$F428,$C:$C,"EAPG")-COUNTIFS($N428:$N$520,"Yes",$H428:$H$520,$H428,$D428:$D$520,$D428,$F428:$F$520,$F428,$C428:$C$520,"EAPG")),1)))</f>
        <v/>
      </c>
      <c r="W428" s="210" t="str">
        <f t="shared" si="69"/>
        <v/>
      </c>
      <c r="X428" s="172"/>
      <c r="Y428" s="211" t="str">
        <f t="shared" si="70"/>
        <v/>
      </c>
      <c r="Z428" s="212" t="str">
        <f t="shared" si="75"/>
        <v/>
      </c>
      <c r="AA428" s="213" t="str">
        <f t="shared" si="71"/>
        <v/>
      </c>
    </row>
    <row r="429" spans="2:27" ht="15" x14ac:dyDescent="0.25">
      <c r="B429" s="200">
        <f t="shared" si="76"/>
        <v>409</v>
      </c>
      <c r="C429" s="148"/>
      <c r="D429" s="232"/>
      <c r="E429" s="202"/>
      <c r="F429" s="203"/>
      <c r="G429" s="202" t="str">
        <f t="array" ref="G429">IF($F429="","",INDEX('EAPG Table'!$C$7:$C$666,MATCH(_xlfn.NUMBERVALUE('Interactive EAPG Calculator'!$F429),_xlfn.NUMBERVALUE('EAPG Table'!$B$7:$B$666),0)))</f>
        <v/>
      </c>
      <c r="H429" s="204" t="str">
        <f t="array" ref="H429">IF($F429="","",IF("EAPG"&lt;&gt;C429,0,INDEX('EAPG Table'!$I$7:$I$666,MATCH(_xlfn.NUMBERVALUE($F429),_xlfn.NUMBERVALUE('EAPG Table'!$B$7:$B$666),0))))</f>
        <v/>
      </c>
      <c r="I429" s="172" t="str">
        <f>IF($F429="", "", INDEX('EAPG Table'!$D:$D, MATCH(1*$F429, 'EAPG Table'!$B:$B, 0)))</f>
        <v/>
      </c>
      <c r="J429" s="148"/>
      <c r="K429" s="205" t="str">
        <f>IF(""=$F429,"",TRIM(INDEX('EAPG Table'!$F:$F,MATCH(1*$F429,'EAPG Table'!$B:$B,0))))</f>
        <v/>
      </c>
      <c r="L429" s="200"/>
      <c r="M429" s="172" t="str">
        <f t="shared" si="72"/>
        <v/>
      </c>
      <c r="N429" s="172" t="str">
        <f t="shared" si="66"/>
        <v/>
      </c>
      <c r="O429" s="207" t="str">
        <f t="shared" si="73"/>
        <v/>
      </c>
      <c r="P429" s="207" t="str">
        <f>IF(""=$F429,"",IF("00450"=$F429,0&lt;COUNTIFS($H:$H,"&gt;="&amp;$H429,$D:$D,$D429,$F:$F,$F429,$C:$C,"EAPG")-COUNTIFS($H429:$H$520,$H429,$D429:$D$520,$D429,$F429:$F$520,$F429,$C429:$C$520,"EAPG"),FALSE))</f>
        <v/>
      </c>
      <c r="Q429" s="207" t="str">
        <f t="shared" si="67"/>
        <v/>
      </c>
      <c r="R429" s="208" t="str">
        <f t="shared" si="74"/>
        <v/>
      </c>
      <c r="S429" s="172"/>
      <c r="T429" s="215" t="str">
        <f t="shared" si="68"/>
        <v/>
      </c>
      <c r="U429" s="216" t="str">
        <f>IF($F429="","",MAX(0.25,IF(AND("2"=$I429,1&lt;COUNTIF($I:$I,2)),0.5^(COUNTIFS($I:$I,"2",$D:$D,$D429,$H:$H,"&gt;="&amp;$H429)-COUNTIFS($I429:$I$520,"2",$D429:$D$520,$D429,$H429:$H$520,$H429)),1)))</f>
        <v/>
      </c>
      <c r="V429" s="216" t="str">
        <f>IF($F429="","",MAX(0.25,IF(AND("Yes"=$N429,1&lt;COUNTIFS($N:$N,"Yes",$D:$D,$D429,$F:$F,$F429,$C:$C,"EAPG")),0.5^(COUNTIFS($N:$N,"Yes",$H:$H,"&gt;="&amp;$H429,$D:$D,$D429,$F:$F,$F429,$C:$C,"EAPG")-COUNTIFS($N429:$N$520,"Yes",$H429:$H$520,$H429,$D429:$D$520,$D429,$F429:$F$520,$F429,$C429:$C$520,"EAPG")),1)))</f>
        <v/>
      </c>
      <c r="W429" s="210" t="str">
        <f t="shared" si="69"/>
        <v/>
      </c>
      <c r="X429" s="172"/>
      <c r="Y429" s="211" t="str">
        <f t="shared" si="70"/>
        <v/>
      </c>
      <c r="Z429" s="212" t="str">
        <f t="shared" si="75"/>
        <v/>
      </c>
      <c r="AA429" s="213" t="str">
        <f t="shared" si="71"/>
        <v/>
      </c>
    </row>
    <row r="430" spans="2:27" ht="15" x14ac:dyDescent="0.25">
      <c r="B430" s="217">
        <f t="shared" si="76"/>
        <v>410</v>
      </c>
      <c r="C430" s="149"/>
      <c r="D430" s="233"/>
      <c r="E430" s="219"/>
      <c r="F430" s="220"/>
      <c r="G430" s="219" t="str">
        <f t="array" ref="G430">IF($F430="","",INDEX('EAPG Table'!$C$7:$C$666,MATCH(_xlfn.NUMBERVALUE('Interactive EAPG Calculator'!$F430),_xlfn.NUMBERVALUE('EAPG Table'!$B$7:$B$666),0)))</f>
        <v/>
      </c>
      <c r="H430" s="221" t="str">
        <f t="array" ref="H430">IF($F430="","",IF("EAPG"&lt;&gt;C430,0,INDEX('EAPG Table'!$I$7:$I$666,MATCH(_xlfn.NUMBERVALUE($F430),_xlfn.NUMBERVALUE('EAPG Table'!$B$7:$B$666),0))))</f>
        <v/>
      </c>
      <c r="I430" s="222" t="str">
        <f>IF($F430="", "", INDEX('EAPG Table'!$D:$D, MATCH(1*$F430, 'EAPG Table'!$B:$B, 0)))</f>
        <v/>
      </c>
      <c r="J430" s="149"/>
      <c r="K430" s="223" t="str">
        <f>IF(""=$F430,"",TRIM(INDEX('EAPG Table'!$F:$F,MATCH(1*$F430,'EAPG Table'!$B:$B,0))))</f>
        <v/>
      </c>
      <c r="L430" s="200"/>
      <c r="M430" s="222" t="str">
        <f t="shared" si="72"/>
        <v/>
      </c>
      <c r="N430" s="222" t="str">
        <f t="shared" si="66"/>
        <v/>
      </c>
      <c r="O430" s="224" t="str">
        <f t="shared" si="73"/>
        <v/>
      </c>
      <c r="P430" s="224" t="str">
        <f>IF(""=$F430,"",IF("00450"=$F430,0&lt;COUNTIFS($H:$H,"&gt;="&amp;$H430,$D:$D,$D430,$F:$F,$F430,$C:$C,"EAPG")-COUNTIFS($H430:$H$520,$H430,$D430:$D$520,$D430,$F430:$F$520,$F430,$C430:$C$520,"EAPG"),FALSE))</f>
        <v/>
      </c>
      <c r="Q430" s="224" t="str">
        <f t="shared" si="67"/>
        <v/>
      </c>
      <c r="R430" s="225" t="str">
        <f t="shared" si="74"/>
        <v/>
      </c>
      <c r="S430" s="172"/>
      <c r="T430" s="226" t="str">
        <f t="shared" si="68"/>
        <v/>
      </c>
      <c r="U430" s="227" t="str">
        <f>IF($F430="","",MAX(0.25,IF(AND("2"=$I430,1&lt;COUNTIF($I:$I,2)),0.5^(COUNTIFS($I:$I,"2",$D:$D,$D430,$H:$H,"&gt;="&amp;$H430)-COUNTIFS($I430:$I$520,"2",$D430:$D$520,$D430,$H430:$H$520,$H430)),1)))</f>
        <v/>
      </c>
      <c r="V430" s="227" t="str">
        <f>IF($F430="","",MAX(0.25,IF(AND("Yes"=$N430,1&lt;COUNTIFS($N:$N,"Yes",$D:$D,$D430,$F:$F,$F430,$C:$C,"EAPG")),0.5^(COUNTIFS($N:$N,"Yes",$H:$H,"&gt;="&amp;$H430,$D:$D,$D430,$F:$F,$F430,$C:$C,"EAPG")-COUNTIFS($N430:$N$520,"Yes",$H430:$H$520,$H430,$D430:$D$520,$D430,$F430:$F$520,$F430,$C430:$C$520,"EAPG")),1)))</f>
        <v/>
      </c>
      <c r="W430" s="228" t="str">
        <f t="shared" si="69"/>
        <v/>
      </c>
      <c r="X430" s="172"/>
      <c r="Y430" s="229" t="str">
        <f t="shared" si="70"/>
        <v/>
      </c>
      <c r="Z430" s="230" t="str">
        <f t="shared" si="75"/>
        <v/>
      </c>
      <c r="AA430" s="231" t="str">
        <f t="shared" si="71"/>
        <v/>
      </c>
    </row>
    <row r="431" spans="2:27" ht="15" x14ac:dyDescent="0.25">
      <c r="B431" s="200">
        <f t="shared" si="76"/>
        <v>411</v>
      </c>
      <c r="C431" s="148"/>
      <c r="D431" s="232"/>
      <c r="E431" s="202"/>
      <c r="F431" s="203"/>
      <c r="G431" s="202" t="str">
        <f t="array" ref="G431">IF($F431="","",INDEX('EAPG Table'!$C$7:$C$666,MATCH(_xlfn.NUMBERVALUE('Interactive EAPG Calculator'!$F431),_xlfn.NUMBERVALUE('EAPG Table'!$B$7:$B$666),0)))</f>
        <v/>
      </c>
      <c r="H431" s="204" t="str">
        <f t="array" ref="H431">IF($F431="","",IF("EAPG"&lt;&gt;C431,0,INDEX('EAPG Table'!$I$7:$I$666,MATCH(_xlfn.NUMBERVALUE($F431),_xlfn.NUMBERVALUE('EAPG Table'!$B$7:$B$666),0))))</f>
        <v/>
      </c>
      <c r="I431" s="172" t="str">
        <f>IF($F431="", "", INDEX('EAPG Table'!$D:$D, MATCH(1*$F431, 'EAPG Table'!$B:$B, 0)))</f>
        <v/>
      </c>
      <c r="J431" s="148"/>
      <c r="K431" s="205" t="str">
        <f>IF(""=$F431,"",TRIM(INDEX('EAPG Table'!$F:$F,MATCH(1*$F431,'EAPG Table'!$B:$B,0))))</f>
        <v/>
      </c>
      <c r="L431" s="200"/>
      <c r="M431" s="172" t="str">
        <f t="shared" si="72"/>
        <v/>
      </c>
      <c r="N431" s="172" t="str">
        <f t="shared" si="66"/>
        <v/>
      </c>
      <c r="O431" s="207" t="str">
        <f t="shared" si="73"/>
        <v/>
      </c>
      <c r="P431" s="207" t="str">
        <f>IF(""=$F431,"",IF("00450"=$F431,0&lt;COUNTIFS($H:$H,"&gt;="&amp;$H431,$D:$D,$D431,$F:$F,$F431,$C:$C,"EAPG")-COUNTIFS($H431:$H$520,$H431,$D431:$D$520,$D431,$F431:$F$520,$F431,$C431:$C$520,"EAPG"),FALSE))</f>
        <v/>
      </c>
      <c r="Q431" s="207" t="str">
        <f t="shared" si="67"/>
        <v/>
      </c>
      <c r="R431" s="208" t="str">
        <f t="shared" si="74"/>
        <v/>
      </c>
      <c r="S431" s="172"/>
      <c r="T431" s="215" t="str">
        <f t="shared" si="68"/>
        <v/>
      </c>
      <c r="U431" s="216" t="str">
        <f>IF($F431="","",MAX(0.25,IF(AND("2"=$I431,1&lt;COUNTIF($I:$I,2)),0.5^(COUNTIFS($I:$I,"2",$D:$D,$D431,$H:$H,"&gt;="&amp;$H431)-COUNTIFS($I431:$I$520,"2",$D431:$D$520,$D431,$H431:$H$520,$H431)),1)))</f>
        <v/>
      </c>
      <c r="V431" s="216" t="str">
        <f>IF($F431="","",MAX(0.25,IF(AND("Yes"=$N431,1&lt;COUNTIFS($N:$N,"Yes",$D:$D,$D431,$F:$F,$F431,$C:$C,"EAPG")),0.5^(COUNTIFS($N:$N,"Yes",$H:$H,"&gt;="&amp;$H431,$D:$D,$D431,$F:$F,$F431,$C:$C,"EAPG")-COUNTIFS($N431:$N$520,"Yes",$H431:$H$520,$H431,$D431:$D$520,$D431,$F431:$F$520,$F431,$C431:$C$520,"EAPG")),1)))</f>
        <v/>
      </c>
      <c r="W431" s="210" t="str">
        <f t="shared" si="69"/>
        <v/>
      </c>
      <c r="X431" s="172"/>
      <c r="Y431" s="211" t="str">
        <f t="shared" si="70"/>
        <v/>
      </c>
      <c r="Z431" s="212" t="str">
        <f t="shared" si="75"/>
        <v/>
      </c>
      <c r="AA431" s="213" t="str">
        <f t="shared" si="71"/>
        <v/>
      </c>
    </row>
    <row r="432" spans="2:27" ht="15" x14ac:dyDescent="0.25">
      <c r="B432" s="200">
        <f t="shared" si="76"/>
        <v>412</v>
      </c>
      <c r="C432" s="148"/>
      <c r="D432" s="232"/>
      <c r="E432" s="202"/>
      <c r="F432" s="203"/>
      <c r="G432" s="202" t="str">
        <f t="array" ref="G432">IF($F432="","",INDEX('EAPG Table'!$C$7:$C$666,MATCH(_xlfn.NUMBERVALUE('Interactive EAPG Calculator'!$F432),_xlfn.NUMBERVALUE('EAPG Table'!$B$7:$B$666),0)))</f>
        <v/>
      </c>
      <c r="H432" s="204" t="str">
        <f t="array" ref="H432">IF($F432="","",IF("EAPG"&lt;&gt;C432,0,INDEX('EAPG Table'!$I$7:$I$666,MATCH(_xlfn.NUMBERVALUE($F432),_xlfn.NUMBERVALUE('EAPG Table'!$B$7:$B$666),0))))</f>
        <v/>
      </c>
      <c r="I432" s="172" t="str">
        <f>IF($F432="", "", INDEX('EAPG Table'!$D:$D, MATCH(1*$F432, 'EAPG Table'!$B:$B, 0)))</f>
        <v/>
      </c>
      <c r="J432" s="148"/>
      <c r="K432" s="205" t="str">
        <f>IF(""=$F432,"",TRIM(INDEX('EAPG Table'!$F:$F,MATCH(1*$F432,'EAPG Table'!$B:$B,0))))</f>
        <v/>
      </c>
      <c r="L432" s="200"/>
      <c r="M432" s="172" t="str">
        <f t="shared" si="72"/>
        <v/>
      </c>
      <c r="N432" s="172" t="str">
        <f t="shared" si="66"/>
        <v/>
      </c>
      <c r="O432" s="207" t="str">
        <f t="shared" si="73"/>
        <v/>
      </c>
      <c r="P432" s="207" t="str">
        <f>IF(""=$F432,"",IF("00450"=$F432,0&lt;COUNTIFS($H:$H,"&gt;="&amp;$H432,$D:$D,$D432,$F:$F,$F432,$C:$C,"EAPG")-COUNTIFS($H432:$H$520,$H432,$D432:$D$520,$D432,$F432:$F$520,$F432,$C432:$C$520,"EAPG"),FALSE))</f>
        <v/>
      </c>
      <c r="Q432" s="207" t="str">
        <f t="shared" si="67"/>
        <v/>
      </c>
      <c r="R432" s="208" t="str">
        <f t="shared" si="74"/>
        <v/>
      </c>
      <c r="S432" s="172"/>
      <c r="T432" s="215" t="str">
        <f t="shared" si="68"/>
        <v/>
      </c>
      <c r="U432" s="216" t="str">
        <f>IF($F432="","",MAX(0.25,IF(AND("2"=$I432,1&lt;COUNTIF($I:$I,2)),0.5^(COUNTIFS($I:$I,"2",$D:$D,$D432,$H:$H,"&gt;="&amp;$H432)-COUNTIFS($I432:$I$520,"2",$D432:$D$520,$D432,$H432:$H$520,$H432)),1)))</f>
        <v/>
      </c>
      <c r="V432" s="216" t="str">
        <f>IF($F432="","",MAX(0.25,IF(AND("Yes"=$N432,1&lt;COUNTIFS($N:$N,"Yes",$D:$D,$D432,$F:$F,$F432,$C:$C,"EAPG")),0.5^(COUNTIFS($N:$N,"Yes",$H:$H,"&gt;="&amp;$H432,$D:$D,$D432,$F:$F,$F432,$C:$C,"EAPG")-COUNTIFS($N432:$N$520,"Yes",$H432:$H$520,$H432,$D432:$D$520,$D432,$F432:$F$520,$F432,$C432:$C$520,"EAPG")),1)))</f>
        <v/>
      </c>
      <c r="W432" s="210" t="str">
        <f t="shared" si="69"/>
        <v/>
      </c>
      <c r="X432" s="172"/>
      <c r="Y432" s="211" t="str">
        <f t="shared" si="70"/>
        <v/>
      </c>
      <c r="Z432" s="212" t="str">
        <f t="shared" si="75"/>
        <v/>
      </c>
      <c r="AA432" s="213" t="str">
        <f t="shared" si="71"/>
        <v/>
      </c>
    </row>
    <row r="433" spans="2:27" ht="15" x14ac:dyDescent="0.25">
      <c r="B433" s="200">
        <f t="shared" si="76"/>
        <v>413</v>
      </c>
      <c r="C433" s="148"/>
      <c r="D433" s="232"/>
      <c r="E433" s="202"/>
      <c r="F433" s="203"/>
      <c r="G433" s="202" t="str">
        <f t="array" ref="G433">IF($F433="","",INDEX('EAPG Table'!$C$7:$C$666,MATCH(_xlfn.NUMBERVALUE('Interactive EAPG Calculator'!$F433),_xlfn.NUMBERVALUE('EAPG Table'!$B$7:$B$666),0)))</f>
        <v/>
      </c>
      <c r="H433" s="204" t="str">
        <f t="array" ref="H433">IF($F433="","",IF("EAPG"&lt;&gt;C433,0,INDEX('EAPG Table'!$I$7:$I$666,MATCH(_xlfn.NUMBERVALUE($F433),_xlfn.NUMBERVALUE('EAPG Table'!$B$7:$B$666),0))))</f>
        <v/>
      </c>
      <c r="I433" s="172" t="str">
        <f>IF($F433="", "", INDEX('EAPG Table'!$D:$D, MATCH(1*$F433, 'EAPG Table'!$B:$B, 0)))</f>
        <v/>
      </c>
      <c r="J433" s="148"/>
      <c r="K433" s="205" t="str">
        <f>IF(""=$F433,"",TRIM(INDEX('EAPG Table'!$F:$F,MATCH(1*$F433,'EAPG Table'!$B:$B,0))))</f>
        <v/>
      </c>
      <c r="L433" s="200"/>
      <c r="M433" s="172" t="str">
        <f t="shared" si="72"/>
        <v/>
      </c>
      <c r="N433" s="172" t="str">
        <f t="shared" si="66"/>
        <v/>
      </c>
      <c r="O433" s="207" t="str">
        <f t="shared" si="73"/>
        <v/>
      </c>
      <c r="P433" s="207" t="str">
        <f>IF(""=$F433,"",IF("00450"=$F433,0&lt;COUNTIFS($H:$H,"&gt;="&amp;$H433,$D:$D,$D433,$F:$F,$F433,$C:$C,"EAPG")-COUNTIFS($H433:$H$520,$H433,$D433:$D$520,$D433,$F433:$F$520,$F433,$C433:$C$520,"EAPG"),FALSE))</f>
        <v/>
      </c>
      <c r="Q433" s="207" t="str">
        <f t="shared" si="67"/>
        <v/>
      </c>
      <c r="R433" s="208" t="str">
        <f t="shared" si="74"/>
        <v/>
      </c>
      <c r="S433" s="172"/>
      <c r="T433" s="215" t="str">
        <f t="shared" si="68"/>
        <v/>
      </c>
      <c r="U433" s="216" t="str">
        <f>IF($F433="","",MAX(0.25,IF(AND("2"=$I433,1&lt;COUNTIF($I:$I,2)),0.5^(COUNTIFS($I:$I,"2",$D:$D,$D433,$H:$H,"&gt;="&amp;$H433)-COUNTIFS($I433:$I$520,"2",$D433:$D$520,$D433,$H433:$H$520,$H433)),1)))</f>
        <v/>
      </c>
      <c r="V433" s="216" t="str">
        <f>IF($F433="","",MAX(0.25,IF(AND("Yes"=$N433,1&lt;COUNTIFS($N:$N,"Yes",$D:$D,$D433,$F:$F,$F433,$C:$C,"EAPG")),0.5^(COUNTIFS($N:$N,"Yes",$H:$H,"&gt;="&amp;$H433,$D:$D,$D433,$F:$F,$F433,$C:$C,"EAPG")-COUNTIFS($N433:$N$520,"Yes",$H433:$H$520,$H433,$D433:$D$520,$D433,$F433:$F$520,$F433,$C433:$C$520,"EAPG")),1)))</f>
        <v/>
      </c>
      <c r="W433" s="210" t="str">
        <f t="shared" si="69"/>
        <v/>
      </c>
      <c r="X433" s="172"/>
      <c r="Y433" s="211" t="str">
        <f t="shared" si="70"/>
        <v/>
      </c>
      <c r="Z433" s="212" t="str">
        <f t="shared" si="75"/>
        <v/>
      </c>
      <c r="AA433" s="213" t="str">
        <f t="shared" si="71"/>
        <v/>
      </c>
    </row>
    <row r="434" spans="2:27" ht="15" x14ac:dyDescent="0.25">
      <c r="B434" s="200">
        <f t="shared" si="76"/>
        <v>414</v>
      </c>
      <c r="C434" s="148"/>
      <c r="D434" s="232"/>
      <c r="E434" s="202"/>
      <c r="F434" s="203"/>
      <c r="G434" s="202" t="str">
        <f t="array" ref="G434">IF($F434="","",INDEX('EAPG Table'!$C$7:$C$666,MATCH(_xlfn.NUMBERVALUE('Interactive EAPG Calculator'!$F434),_xlfn.NUMBERVALUE('EAPG Table'!$B$7:$B$666),0)))</f>
        <v/>
      </c>
      <c r="H434" s="204" t="str">
        <f t="array" ref="H434">IF($F434="","",IF("EAPG"&lt;&gt;C434,0,INDEX('EAPG Table'!$I$7:$I$666,MATCH(_xlfn.NUMBERVALUE($F434),_xlfn.NUMBERVALUE('EAPG Table'!$B$7:$B$666),0))))</f>
        <v/>
      </c>
      <c r="I434" s="172" t="str">
        <f>IF($F434="", "", INDEX('EAPG Table'!$D:$D, MATCH(1*$F434, 'EAPG Table'!$B:$B, 0)))</f>
        <v/>
      </c>
      <c r="J434" s="148"/>
      <c r="K434" s="205" t="str">
        <f>IF(""=$F434,"",TRIM(INDEX('EAPG Table'!$F:$F,MATCH(1*$F434,'EAPG Table'!$B:$B,0))))</f>
        <v/>
      </c>
      <c r="L434" s="200"/>
      <c r="M434" s="172" t="str">
        <f t="shared" si="72"/>
        <v/>
      </c>
      <c r="N434" s="172" t="str">
        <f t="shared" si="66"/>
        <v/>
      </c>
      <c r="O434" s="207" t="str">
        <f t="shared" si="73"/>
        <v/>
      </c>
      <c r="P434" s="207" t="str">
        <f>IF(""=$F434,"",IF("00450"=$F434,0&lt;COUNTIFS($H:$H,"&gt;="&amp;$H434,$D:$D,$D434,$F:$F,$F434,$C:$C,"EAPG")-COUNTIFS($H434:$H$520,$H434,$D434:$D$520,$D434,$F434:$F$520,$F434,$C434:$C$520,"EAPG"),FALSE))</f>
        <v/>
      </c>
      <c r="Q434" s="207" t="str">
        <f t="shared" si="67"/>
        <v/>
      </c>
      <c r="R434" s="208" t="str">
        <f t="shared" si="74"/>
        <v/>
      </c>
      <c r="S434" s="172"/>
      <c r="T434" s="215" t="str">
        <f t="shared" si="68"/>
        <v/>
      </c>
      <c r="U434" s="216" t="str">
        <f>IF($F434="","",MAX(0.25,IF(AND("2"=$I434,1&lt;COUNTIF($I:$I,2)),0.5^(COUNTIFS($I:$I,"2",$D:$D,$D434,$H:$H,"&gt;="&amp;$H434)-COUNTIFS($I434:$I$520,"2",$D434:$D$520,$D434,$H434:$H$520,$H434)),1)))</f>
        <v/>
      </c>
      <c r="V434" s="216" t="str">
        <f>IF($F434="","",MAX(0.25,IF(AND("Yes"=$N434,1&lt;COUNTIFS($N:$N,"Yes",$D:$D,$D434,$F:$F,$F434,$C:$C,"EAPG")),0.5^(COUNTIFS($N:$N,"Yes",$H:$H,"&gt;="&amp;$H434,$D:$D,$D434,$F:$F,$F434,$C:$C,"EAPG")-COUNTIFS($N434:$N$520,"Yes",$H434:$H$520,$H434,$D434:$D$520,$D434,$F434:$F$520,$F434,$C434:$C$520,"EAPG")),1)))</f>
        <v/>
      </c>
      <c r="W434" s="210" t="str">
        <f t="shared" si="69"/>
        <v/>
      </c>
      <c r="X434" s="172"/>
      <c r="Y434" s="211" t="str">
        <f t="shared" si="70"/>
        <v/>
      </c>
      <c r="Z434" s="212" t="str">
        <f t="shared" si="75"/>
        <v/>
      </c>
      <c r="AA434" s="213" t="str">
        <f t="shared" si="71"/>
        <v/>
      </c>
    </row>
    <row r="435" spans="2:27" ht="15" x14ac:dyDescent="0.25">
      <c r="B435" s="217">
        <f t="shared" si="76"/>
        <v>415</v>
      </c>
      <c r="C435" s="149"/>
      <c r="D435" s="233"/>
      <c r="E435" s="219"/>
      <c r="F435" s="220"/>
      <c r="G435" s="219" t="str">
        <f t="array" ref="G435">IF($F435="","",INDEX('EAPG Table'!$C$7:$C$666,MATCH(_xlfn.NUMBERVALUE('Interactive EAPG Calculator'!$F435),_xlfn.NUMBERVALUE('EAPG Table'!$B$7:$B$666),0)))</f>
        <v/>
      </c>
      <c r="H435" s="221" t="str">
        <f t="array" ref="H435">IF($F435="","",IF("EAPG"&lt;&gt;C435,0,INDEX('EAPG Table'!$I$7:$I$666,MATCH(_xlfn.NUMBERVALUE($F435),_xlfn.NUMBERVALUE('EAPG Table'!$B$7:$B$666),0))))</f>
        <v/>
      </c>
      <c r="I435" s="222" t="str">
        <f>IF($F435="", "", INDEX('EAPG Table'!$D:$D, MATCH(1*$F435, 'EAPG Table'!$B:$B, 0)))</f>
        <v/>
      </c>
      <c r="J435" s="149"/>
      <c r="K435" s="223" t="str">
        <f>IF(""=$F435,"",TRIM(INDEX('EAPG Table'!$F:$F,MATCH(1*$F435,'EAPG Table'!$B:$B,0))))</f>
        <v/>
      </c>
      <c r="L435" s="200"/>
      <c r="M435" s="222" t="str">
        <f t="shared" si="72"/>
        <v/>
      </c>
      <c r="N435" s="222" t="str">
        <f t="shared" si="66"/>
        <v/>
      </c>
      <c r="O435" s="224" t="str">
        <f t="shared" si="73"/>
        <v/>
      </c>
      <c r="P435" s="224" t="str">
        <f>IF(""=$F435,"",IF("00450"=$F435,0&lt;COUNTIFS($H:$H,"&gt;="&amp;$H435,$D:$D,$D435,$F:$F,$F435,$C:$C,"EAPG")-COUNTIFS($H435:$H$520,$H435,$D435:$D$520,$D435,$F435:$F$520,$F435,$C435:$C$520,"EAPG"),FALSE))</f>
        <v/>
      </c>
      <c r="Q435" s="224" t="str">
        <f t="shared" si="67"/>
        <v/>
      </c>
      <c r="R435" s="225" t="str">
        <f t="shared" si="74"/>
        <v/>
      </c>
      <c r="S435" s="172"/>
      <c r="T435" s="226" t="str">
        <f t="shared" si="68"/>
        <v/>
      </c>
      <c r="U435" s="227" t="str">
        <f>IF($F435="","",MAX(0.25,IF(AND("2"=$I435,1&lt;COUNTIF($I:$I,2)),0.5^(COUNTIFS($I:$I,"2",$D:$D,$D435,$H:$H,"&gt;="&amp;$H435)-COUNTIFS($I435:$I$520,"2",$D435:$D$520,$D435,$H435:$H$520,$H435)),1)))</f>
        <v/>
      </c>
      <c r="V435" s="227" t="str">
        <f>IF($F435="","",MAX(0.25,IF(AND("Yes"=$N435,1&lt;COUNTIFS($N:$N,"Yes",$D:$D,$D435,$F:$F,$F435,$C:$C,"EAPG")),0.5^(COUNTIFS($N:$N,"Yes",$H:$H,"&gt;="&amp;$H435,$D:$D,$D435,$F:$F,$F435,$C:$C,"EAPG")-COUNTIFS($N435:$N$520,"Yes",$H435:$H$520,$H435,$D435:$D$520,$D435,$F435:$F$520,$F435,$C435:$C$520,"EAPG")),1)))</f>
        <v/>
      </c>
      <c r="W435" s="228" t="str">
        <f t="shared" si="69"/>
        <v/>
      </c>
      <c r="X435" s="172"/>
      <c r="Y435" s="229" t="str">
        <f t="shared" si="70"/>
        <v/>
      </c>
      <c r="Z435" s="230" t="str">
        <f t="shared" si="75"/>
        <v/>
      </c>
      <c r="AA435" s="231" t="str">
        <f t="shared" si="71"/>
        <v/>
      </c>
    </row>
    <row r="436" spans="2:27" ht="15" x14ac:dyDescent="0.25">
      <c r="B436" s="200">
        <f t="shared" si="76"/>
        <v>416</v>
      </c>
      <c r="C436" s="148"/>
      <c r="D436" s="232"/>
      <c r="E436" s="202"/>
      <c r="F436" s="203"/>
      <c r="G436" s="202" t="str">
        <f t="array" ref="G436">IF($F436="","",INDEX('EAPG Table'!$C$7:$C$666,MATCH(_xlfn.NUMBERVALUE('Interactive EAPG Calculator'!$F436),_xlfn.NUMBERVALUE('EAPG Table'!$B$7:$B$666),0)))</f>
        <v/>
      </c>
      <c r="H436" s="204" t="str">
        <f t="array" ref="H436">IF($F436="","",IF("EAPG"&lt;&gt;C436,0,INDEX('EAPG Table'!$I$7:$I$666,MATCH(_xlfn.NUMBERVALUE($F436),_xlfn.NUMBERVALUE('EAPG Table'!$B$7:$B$666),0))))</f>
        <v/>
      </c>
      <c r="I436" s="172" t="str">
        <f>IF($F436="", "", INDEX('EAPG Table'!$D:$D, MATCH(1*$F436, 'EAPG Table'!$B:$B, 0)))</f>
        <v/>
      </c>
      <c r="J436" s="148"/>
      <c r="K436" s="205" t="str">
        <f>IF(""=$F436,"",TRIM(INDEX('EAPG Table'!$F:$F,MATCH(1*$F436,'EAPG Table'!$B:$B,0))))</f>
        <v/>
      </c>
      <c r="L436" s="200"/>
      <c r="M436" s="172" t="str">
        <f t="shared" si="72"/>
        <v/>
      </c>
      <c r="N436" s="172" t="str">
        <f t="shared" si="66"/>
        <v/>
      </c>
      <c r="O436" s="207" t="str">
        <f t="shared" si="73"/>
        <v/>
      </c>
      <c r="P436" s="207" t="str">
        <f>IF(""=$F436,"",IF("00450"=$F436,0&lt;COUNTIFS($H:$H,"&gt;="&amp;$H436,$D:$D,$D436,$F:$F,$F436,$C:$C,"EAPG")-COUNTIFS($H436:$H$520,$H436,$D436:$D$520,$D436,$F436:$F$520,$F436,$C436:$C$520,"EAPG"),FALSE))</f>
        <v/>
      </c>
      <c r="Q436" s="207" t="str">
        <f t="shared" si="67"/>
        <v/>
      </c>
      <c r="R436" s="208" t="str">
        <f t="shared" si="74"/>
        <v/>
      </c>
      <c r="S436" s="172"/>
      <c r="T436" s="215" t="str">
        <f t="shared" si="68"/>
        <v/>
      </c>
      <c r="U436" s="216" t="str">
        <f>IF($F436="","",MAX(0.25,IF(AND("2"=$I436,1&lt;COUNTIF($I:$I,2)),0.5^(COUNTIFS($I:$I,"2",$D:$D,$D436,$H:$H,"&gt;="&amp;$H436)-COUNTIFS($I436:$I$520,"2",$D436:$D$520,$D436,$H436:$H$520,$H436)),1)))</f>
        <v/>
      </c>
      <c r="V436" s="216" t="str">
        <f>IF($F436="","",MAX(0.25,IF(AND("Yes"=$N436,1&lt;COUNTIFS($N:$N,"Yes",$D:$D,$D436,$F:$F,$F436,$C:$C,"EAPG")),0.5^(COUNTIFS($N:$N,"Yes",$H:$H,"&gt;="&amp;$H436,$D:$D,$D436,$F:$F,$F436,$C:$C,"EAPG")-COUNTIFS($N436:$N$520,"Yes",$H436:$H$520,$H436,$D436:$D$520,$D436,$F436:$F$520,$F436,$C436:$C$520,"EAPG")),1)))</f>
        <v/>
      </c>
      <c r="W436" s="210" t="str">
        <f t="shared" si="69"/>
        <v/>
      </c>
      <c r="X436" s="172"/>
      <c r="Y436" s="211" t="str">
        <f t="shared" si="70"/>
        <v/>
      </c>
      <c r="Z436" s="212" t="str">
        <f t="shared" si="75"/>
        <v/>
      </c>
      <c r="AA436" s="213" t="str">
        <f t="shared" si="71"/>
        <v/>
      </c>
    </row>
    <row r="437" spans="2:27" ht="15" x14ac:dyDescent="0.25">
      <c r="B437" s="200">
        <f t="shared" si="76"/>
        <v>417</v>
      </c>
      <c r="C437" s="148"/>
      <c r="D437" s="232"/>
      <c r="E437" s="202"/>
      <c r="F437" s="203"/>
      <c r="G437" s="202" t="str">
        <f t="array" ref="G437">IF($F437="","",INDEX('EAPG Table'!$C$7:$C$666,MATCH(_xlfn.NUMBERVALUE('Interactive EAPG Calculator'!$F437),_xlfn.NUMBERVALUE('EAPG Table'!$B$7:$B$666),0)))</f>
        <v/>
      </c>
      <c r="H437" s="204" t="str">
        <f t="array" ref="H437">IF($F437="","",IF("EAPG"&lt;&gt;C437,0,INDEX('EAPG Table'!$I$7:$I$666,MATCH(_xlfn.NUMBERVALUE($F437),_xlfn.NUMBERVALUE('EAPG Table'!$B$7:$B$666),0))))</f>
        <v/>
      </c>
      <c r="I437" s="172" t="str">
        <f>IF($F437="", "", INDEX('EAPG Table'!$D:$D, MATCH(1*$F437, 'EAPG Table'!$B:$B, 0)))</f>
        <v/>
      </c>
      <c r="J437" s="148"/>
      <c r="K437" s="205" t="str">
        <f>IF(""=$F437,"",TRIM(INDEX('EAPG Table'!$F:$F,MATCH(1*$F437,'EAPG Table'!$B:$B,0))))</f>
        <v/>
      </c>
      <c r="L437" s="200"/>
      <c r="M437" s="172" t="str">
        <f t="shared" si="72"/>
        <v/>
      </c>
      <c r="N437" s="172" t="str">
        <f t="shared" si="66"/>
        <v/>
      </c>
      <c r="O437" s="207" t="str">
        <f t="shared" si="73"/>
        <v/>
      </c>
      <c r="P437" s="207" t="str">
        <f>IF(""=$F437,"",IF("00450"=$F437,0&lt;COUNTIFS($H:$H,"&gt;="&amp;$H437,$D:$D,$D437,$F:$F,$F437,$C:$C,"EAPG")-COUNTIFS($H437:$H$520,$H437,$D437:$D$520,$D437,$F437:$F$520,$F437,$C437:$C$520,"EAPG"),FALSE))</f>
        <v/>
      </c>
      <c r="Q437" s="207" t="str">
        <f t="shared" si="67"/>
        <v/>
      </c>
      <c r="R437" s="208" t="str">
        <f t="shared" si="74"/>
        <v/>
      </c>
      <c r="S437" s="172"/>
      <c r="T437" s="215" t="str">
        <f t="shared" si="68"/>
        <v/>
      </c>
      <c r="U437" s="216" t="str">
        <f>IF($F437="","",MAX(0.25,IF(AND("2"=$I437,1&lt;COUNTIF($I:$I,2)),0.5^(COUNTIFS($I:$I,"2",$D:$D,$D437,$H:$H,"&gt;="&amp;$H437)-COUNTIFS($I437:$I$520,"2",$D437:$D$520,$D437,$H437:$H$520,$H437)),1)))</f>
        <v/>
      </c>
      <c r="V437" s="216" t="str">
        <f>IF($F437="","",MAX(0.25,IF(AND("Yes"=$N437,1&lt;COUNTIFS($N:$N,"Yes",$D:$D,$D437,$F:$F,$F437,$C:$C,"EAPG")),0.5^(COUNTIFS($N:$N,"Yes",$H:$H,"&gt;="&amp;$H437,$D:$D,$D437,$F:$F,$F437,$C:$C,"EAPG")-COUNTIFS($N437:$N$520,"Yes",$H437:$H$520,$H437,$D437:$D$520,$D437,$F437:$F$520,$F437,$C437:$C$520,"EAPG")),1)))</f>
        <v/>
      </c>
      <c r="W437" s="210" t="str">
        <f t="shared" si="69"/>
        <v/>
      </c>
      <c r="X437" s="172"/>
      <c r="Y437" s="211" t="str">
        <f t="shared" si="70"/>
        <v/>
      </c>
      <c r="Z437" s="212" t="str">
        <f t="shared" si="75"/>
        <v/>
      </c>
      <c r="AA437" s="213" t="str">
        <f t="shared" si="71"/>
        <v/>
      </c>
    </row>
    <row r="438" spans="2:27" ht="15" x14ac:dyDescent="0.25">
      <c r="B438" s="200">
        <f t="shared" si="76"/>
        <v>418</v>
      </c>
      <c r="C438" s="148"/>
      <c r="D438" s="232"/>
      <c r="E438" s="202"/>
      <c r="F438" s="203"/>
      <c r="G438" s="202" t="str">
        <f t="array" ref="G438">IF($F438="","",INDEX('EAPG Table'!$C$7:$C$666,MATCH(_xlfn.NUMBERVALUE('Interactive EAPG Calculator'!$F438),_xlfn.NUMBERVALUE('EAPG Table'!$B$7:$B$666),0)))</f>
        <v/>
      </c>
      <c r="H438" s="204" t="str">
        <f t="array" ref="H438">IF($F438="","",IF("EAPG"&lt;&gt;C438,0,INDEX('EAPG Table'!$I$7:$I$666,MATCH(_xlfn.NUMBERVALUE($F438),_xlfn.NUMBERVALUE('EAPG Table'!$B$7:$B$666),0))))</f>
        <v/>
      </c>
      <c r="I438" s="172" t="str">
        <f>IF($F438="", "", INDEX('EAPG Table'!$D:$D, MATCH(1*$F438, 'EAPG Table'!$B:$B, 0)))</f>
        <v/>
      </c>
      <c r="J438" s="148"/>
      <c r="K438" s="205" t="str">
        <f>IF(""=$F438,"",TRIM(INDEX('EAPG Table'!$F:$F,MATCH(1*$F438,'EAPG Table'!$B:$B,0))))</f>
        <v/>
      </c>
      <c r="L438" s="200"/>
      <c r="M438" s="172" t="str">
        <f t="shared" si="72"/>
        <v/>
      </c>
      <c r="N438" s="172" t="str">
        <f t="shared" si="66"/>
        <v/>
      </c>
      <c r="O438" s="207" t="str">
        <f t="shared" si="73"/>
        <v/>
      </c>
      <c r="P438" s="207" t="str">
        <f>IF(""=$F438,"",IF("00450"=$F438,0&lt;COUNTIFS($H:$H,"&gt;="&amp;$H438,$D:$D,$D438,$F:$F,$F438,$C:$C,"EAPG")-COUNTIFS($H438:$H$520,$H438,$D438:$D$520,$D438,$F438:$F$520,$F438,$C438:$C$520,"EAPG"),FALSE))</f>
        <v/>
      </c>
      <c r="Q438" s="207" t="str">
        <f t="shared" si="67"/>
        <v/>
      </c>
      <c r="R438" s="208" t="str">
        <f t="shared" si="74"/>
        <v/>
      </c>
      <c r="S438" s="172"/>
      <c r="T438" s="215" t="str">
        <f t="shared" si="68"/>
        <v/>
      </c>
      <c r="U438" s="216" t="str">
        <f>IF($F438="","",MAX(0.25,IF(AND("2"=$I438,1&lt;COUNTIF($I:$I,2)),0.5^(COUNTIFS($I:$I,"2",$D:$D,$D438,$H:$H,"&gt;="&amp;$H438)-COUNTIFS($I438:$I$520,"2",$D438:$D$520,$D438,$H438:$H$520,$H438)),1)))</f>
        <v/>
      </c>
      <c r="V438" s="216" t="str">
        <f>IF($F438="","",MAX(0.25,IF(AND("Yes"=$N438,1&lt;COUNTIFS($N:$N,"Yes",$D:$D,$D438,$F:$F,$F438,$C:$C,"EAPG")),0.5^(COUNTIFS($N:$N,"Yes",$H:$H,"&gt;="&amp;$H438,$D:$D,$D438,$F:$F,$F438,$C:$C,"EAPG")-COUNTIFS($N438:$N$520,"Yes",$H438:$H$520,$H438,$D438:$D$520,$D438,$F438:$F$520,$F438,$C438:$C$520,"EAPG")),1)))</f>
        <v/>
      </c>
      <c r="W438" s="210" t="str">
        <f t="shared" si="69"/>
        <v/>
      </c>
      <c r="X438" s="172"/>
      <c r="Y438" s="211" t="str">
        <f t="shared" si="70"/>
        <v/>
      </c>
      <c r="Z438" s="212" t="str">
        <f t="shared" si="75"/>
        <v/>
      </c>
      <c r="AA438" s="213" t="str">
        <f t="shared" si="71"/>
        <v/>
      </c>
    </row>
    <row r="439" spans="2:27" ht="15" x14ac:dyDescent="0.25">
      <c r="B439" s="200">
        <f t="shared" si="76"/>
        <v>419</v>
      </c>
      <c r="C439" s="148"/>
      <c r="D439" s="232"/>
      <c r="E439" s="202"/>
      <c r="F439" s="203"/>
      <c r="G439" s="202" t="str">
        <f t="array" ref="G439">IF($F439="","",INDEX('EAPG Table'!$C$7:$C$666,MATCH(_xlfn.NUMBERVALUE('Interactive EAPG Calculator'!$F439),_xlfn.NUMBERVALUE('EAPG Table'!$B$7:$B$666),0)))</f>
        <v/>
      </c>
      <c r="H439" s="204" t="str">
        <f t="array" ref="H439">IF($F439="","",IF("EAPG"&lt;&gt;C439,0,INDEX('EAPG Table'!$I$7:$I$666,MATCH(_xlfn.NUMBERVALUE($F439),_xlfn.NUMBERVALUE('EAPG Table'!$B$7:$B$666),0))))</f>
        <v/>
      </c>
      <c r="I439" s="172" t="str">
        <f>IF($F439="", "", INDEX('EAPG Table'!$D:$D, MATCH(1*$F439, 'EAPG Table'!$B:$B, 0)))</f>
        <v/>
      </c>
      <c r="J439" s="148"/>
      <c r="K439" s="205" t="str">
        <f>IF(""=$F439,"",TRIM(INDEX('EAPG Table'!$F:$F,MATCH(1*$F439,'EAPG Table'!$B:$B,0))))</f>
        <v/>
      </c>
      <c r="L439" s="200"/>
      <c r="M439" s="172" t="str">
        <f t="shared" si="72"/>
        <v/>
      </c>
      <c r="N439" s="172" t="str">
        <f t="shared" si="66"/>
        <v/>
      </c>
      <c r="O439" s="207" t="str">
        <f t="shared" si="73"/>
        <v/>
      </c>
      <c r="P439" s="207" t="str">
        <f>IF(""=$F439,"",IF("00450"=$F439,0&lt;COUNTIFS($H:$H,"&gt;="&amp;$H439,$D:$D,$D439,$F:$F,$F439,$C:$C,"EAPG")-COUNTIFS($H439:$H$520,$H439,$D439:$D$520,$D439,$F439:$F$520,$F439,$C439:$C$520,"EAPG"),FALSE))</f>
        <v/>
      </c>
      <c r="Q439" s="207" t="str">
        <f t="shared" si="67"/>
        <v/>
      </c>
      <c r="R439" s="208" t="str">
        <f t="shared" si="74"/>
        <v/>
      </c>
      <c r="S439" s="172"/>
      <c r="T439" s="215" t="str">
        <f t="shared" si="68"/>
        <v/>
      </c>
      <c r="U439" s="216" t="str">
        <f>IF($F439="","",MAX(0.25,IF(AND("2"=$I439,1&lt;COUNTIF($I:$I,2)),0.5^(COUNTIFS($I:$I,"2",$D:$D,$D439,$H:$H,"&gt;="&amp;$H439)-COUNTIFS($I439:$I$520,"2",$D439:$D$520,$D439,$H439:$H$520,$H439)),1)))</f>
        <v/>
      </c>
      <c r="V439" s="216" t="str">
        <f>IF($F439="","",MAX(0.25,IF(AND("Yes"=$N439,1&lt;COUNTIFS($N:$N,"Yes",$D:$D,$D439,$F:$F,$F439,$C:$C,"EAPG")),0.5^(COUNTIFS($N:$N,"Yes",$H:$H,"&gt;="&amp;$H439,$D:$D,$D439,$F:$F,$F439,$C:$C,"EAPG")-COUNTIFS($N439:$N$520,"Yes",$H439:$H$520,$H439,$D439:$D$520,$D439,$F439:$F$520,$F439,$C439:$C$520,"EAPG")),1)))</f>
        <v/>
      </c>
      <c r="W439" s="210" t="str">
        <f t="shared" si="69"/>
        <v/>
      </c>
      <c r="X439" s="172"/>
      <c r="Y439" s="211" t="str">
        <f t="shared" si="70"/>
        <v/>
      </c>
      <c r="Z439" s="212" t="str">
        <f t="shared" si="75"/>
        <v/>
      </c>
      <c r="AA439" s="213" t="str">
        <f t="shared" si="71"/>
        <v/>
      </c>
    </row>
    <row r="440" spans="2:27" ht="15" x14ac:dyDescent="0.25">
      <c r="B440" s="217">
        <f t="shared" si="76"/>
        <v>420</v>
      </c>
      <c r="C440" s="149"/>
      <c r="D440" s="233"/>
      <c r="E440" s="219"/>
      <c r="F440" s="220"/>
      <c r="G440" s="219" t="str">
        <f t="array" ref="G440">IF($F440="","",INDEX('EAPG Table'!$C$7:$C$666,MATCH(_xlfn.NUMBERVALUE('Interactive EAPG Calculator'!$F440),_xlfn.NUMBERVALUE('EAPG Table'!$B$7:$B$666),0)))</f>
        <v/>
      </c>
      <c r="H440" s="221" t="str">
        <f t="array" ref="H440">IF($F440="","",IF("EAPG"&lt;&gt;C440,0,INDEX('EAPG Table'!$I$7:$I$666,MATCH(_xlfn.NUMBERVALUE($F440),_xlfn.NUMBERVALUE('EAPG Table'!$B$7:$B$666),0))))</f>
        <v/>
      </c>
      <c r="I440" s="222" t="str">
        <f>IF($F440="", "", INDEX('EAPG Table'!$D:$D, MATCH(1*$F440, 'EAPG Table'!$B:$B, 0)))</f>
        <v/>
      </c>
      <c r="J440" s="149"/>
      <c r="K440" s="223" t="str">
        <f>IF(""=$F440,"",TRIM(INDEX('EAPG Table'!$F:$F,MATCH(1*$F440,'EAPG Table'!$B:$B,0))))</f>
        <v/>
      </c>
      <c r="L440" s="200"/>
      <c r="M440" s="222" t="str">
        <f t="shared" si="72"/>
        <v/>
      </c>
      <c r="N440" s="222" t="str">
        <f t="shared" si="66"/>
        <v/>
      </c>
      <c r="O440" s="224" t="str">
        <f t="shared" si="73"/>
        <v/>
      </c>
      <c r="P440" s="224" t="str">
        <f>IF(""=$F440,"",IF("00450"=$F440,0&lt;COUNTIFS($H:$H,"&gt;="&amp;$H440,$D:$D,$D440,$F:$F,$F440,$C:$C,"EAPG")-COUNTIFS($H440:$H$520,$H440,$D440:$D$520,$D440,$F440:$F$520,$F440,$C440:$C$520,"EAPG"),FALSE))</f>
        <v/>
      </c>
      <c r="Q440" s="224" t="str">
        <f t="shared" si="67"/>
        <v/>
      </c>
      <c r="R440" s="225" t="str">
        <f t="shared" si="74"/>
        <v/>
      </c>
      <c r="S440" s="172"/>
      <c r="T440" s="226" t="str">
        <f t="shared" si="68"/>
        <v/>
      </c>
      <c r="U440" s="227" t="str">
        <f>IF($F440="","",MAX(0.25,IF(AND("2"=$I440,1&lt;COUNTIF($I:$I,2)),0.5^(COUNTIFS($I:$I,"2",$D:$D,$D440,$H:$H,"&gt;="&amp;$H440)-COUNTIFS($I440:$I$520,"2",$D440:$D$520,$D440,$H440:$H$520,$H440)),1)))</f>
        <v/>
      </c>
      <c r="V440" s="227" t="str">
        <f>IF($F440="","",MAX(0.25,IF(AND("Yes"=$N440,1&lt;COUNTIFS($N:$N,"Yes",$D:$D,$D440,$F:$F,$F440,$C:$C,"EAPG")),0.5^(COUNTIFS($N:$N,"Yes",$H:$H,"&gt;="&amp;$H440,$D:$D,$D440,$F:$F,$F440,$C:$C,"EAPG")-COUNTIFS($N440:$N$520,"Yes",$H440:$H$520,$H440,$D440:$D$520,$D440,$F440:$F$520,$F440,$C440:$C$520,"EAPG")),1)))</f>
        <v/>
      </c>
      <c r="W440" s="228" t="str">
        <f t="shared" si="69"/>
        <v/>
      </c>
      <c r="X440" s="172"/>
      <c r="Y440" s="229" t="str">
        <f t="shared" si="70"/>
        <v/>
      </c>
      <c r="Z440" s="230" t="str">
        <f t="shared" si="75"/>
        <v/>
      </c>
      <c r="AA440" s="231" t="str">
        <f t="shared" si="71"/>
        <v/>
      </c>
    </row>
    <row r="441" spans="2:27" ht="15" x14ac:dyDescent="0.25">
      <c r="B441" s="200">
        <f t="shared" si="76"/>
        <v>421</v>
      </c>
      <c r="C441" s="148"/>
      <c r="D441" s="232"/>
      <c r="E441" s="202"/>
      <c r="F441" s="203"/>
      <c r="G441" s="202" t="str">
        <f t="array" ref="G441">IF($F441="","",INDEX('EAPG Table'!$C$7:$C$666,MATCH(_xlfn.NUMBERVALUE('Interactive EAPG Calculator'!$F441),_xlfn.NUMBERVALUE('EAPG Table'!$B$7:$B$666),0)))</f>
        <v/>
      </c>
      <c r="H441" s="204" t="str">
        <f t="array" ref="H441">IF($F441="","",IF("EAPG"&lt;&gt;C441,0,INDEX('EAPG Table'!$I$7:$I$666,MATCH(_xlfn.NUMBERVALUE($F441),_xlfn.NUMBERVALUE('EAPG Table'!$B$7:$B$666),0))))</f>
        <v/>
      </c>
      <c r="I441" s="172" t="str">
        <f>IF($F441="", "", INDEX('EAPG Table'!$D:$D, MATCH(1*$F441, 'EAPG Table'!$B:$B, 0)))</f>
        <v/>
      </c>
      <c r="J441" s="148"/>
      <c r="K441" s="205" t="str">
        <f>IF(""=$F441,"",TRIM(INDEX('EAPG Table'!$F:$F,MATCH(1*$F441,'EAPG Table'!$B:$B,0))))</f>
        <v/>
      </c>
      <c r="L441" s="200"/>
      <c r="M441" s="172" t="str">
        <f t="shared" si="72"/>
        <v/>
      </c>
      <c r="N441" s="172" t="str">
        <f t="shared" si="66"/>
        <v/>
      </c>
      <c r="O441" s="207" t="str">
        <f t="shared" si="73"/>
        <v/>
      </c>
      <c r="P441" s="207" t="str">
        <f>IF(""=$F441,"",IF("00450"=$F441,0&lt;COUNTIFS($H:$H,"&gt;="&amp;$H441,$D:$D,$D441,$F:$F,$F441,$C:$C,"EAPG")-COUNTIFS($H441:$H$520,$H441,$D441:$D$520,$D441,$F441:$F$520,$F441,$C441:$C$520,"EAPG"),FALSE))</f>
        <v/>
      </c>
      <c r="Q441" s="207" t="str">
        <f t="shared" si="67"/>
        <v/>
      </c>
      <c r="R441" s="208" t="str">
        <f t="shared" si="74"/>
        <v/>
      </c>
      <c r="S441" s="172"/>
      <c r="T441" s="215" t="str">
        <f t="shared" si="68"/>
        <v/>
      </c>
      <c r="U441" s="216" t="str">
        <f>IF($F441="","",MAX(0.25,IF(AND("2"=$I441,1&lt;COUNTIF($I:$I,2)),0.5^(COUNTIFS($I:$I,"2",$D:$D,$D441,$H:$H,"&gt;="&amp;$H441)-COUNTIFS($I441:$I$520,"2",$D441:$D$520,$D441,$H441:$H$520,$H441)),1)))</f>
        <v/>
      </c>
      <c r="V441" s="216" t="str">
        <f>IF($F441="","",MAX(0.25,IF(AND("Yes"=$N441,1&lt;COUNTIFS($N:$N,"Yes",$D:$D,$D441,$F:$F,$F441,$C:$C,"EAPG")),0.5^(COUNTIFS($N:$N,"Yes",$H:$H,"&gt;="&amp;$H441,$D:$D,$D441,$F:$F,$F441,$C:$C,"EAPG")-COUNTIFS($N441:$N$520,"Yes",$H441:$H$520,$H441,$D441:$D$520,$D441,$F441:$F$520,$F441,$C441:$C$520,"EAPG")),1)))</f>
        <v/>
      </c>
      <c r="W441" s="210" t="str">
        <f t="shared" si="69"/>
        <v/>
      </c>
      <c r="X441" s="172"/>
      <c r="Y441" s="211" t="str">
        <f t="shared" si="70"/>
        <v/>
      </c>
      <c r="Z441" s="212" t="str">
        <f t="shared" si="75"/>
        <v/>
      </c>
      <c r="AA441" s="213" t="str">
        <f t="shared" si="71"/>
        <v/>
      </c>
    </row>
    <row r="442" spans="2:27" ht="15" x14ac:dyDescent="0.25">
      <c r="B442" s="200">
        <f t="shared" si="76"/>
        <v>422</v>
      </c>
      <c r="C442" s="148"/>
      <c r="D442" s="232"/>
      <c r="E442" s="202"/>
      <c r="F442" s="203"/>
      <c r="G442" s="202" t="str">
        <f t="array" ref="G442">IF($F442="","",INDEX('EAPG Table'!$C$7:$C$666,MATCH(_xlfn.NUMBERVALUE('Interactive EAPG Calculator'!$F442),_xlfn.NUMBERVALUE('EAPG Table'!$B$7:$B$666),0)))</f>
        <v/>
      </c>
      <c r="H442" s="204" t="str">
        <f t="array" ref="H442">IF($F442="","",IF("EAPG"&lt;&gt;C442,0,INDEX('EAPG Table'!$I$7:$I$666,MATCH(_xlfn.NUMBERVALUE($F442),_xlfn.NUMBERVALUE('EAPG Table'!$B$7:$B$666),0))))</f>
        <v/>
      </c>
      <c r="I442" s="172" t="str">
        <f>IF($F442="", "", INDEX('EAPG Table'!$D:$D, MATCH(1*$F442, 'EAPG Table'!$B:$B, 0)))</f>
        <v/>
      </c>
      <c r="J442" s="148"/>
      <c r="K442" s="205" t="str">
        <f>IF(""=$F442,"",TRIM(INDEX('EAPG Table'!$F:$F,MATCH(1*$F442,'EAPG Table'!$B:$B,0))))</f>
        <v/>
      </c>
      <c r="L442" s="200"/>
      <c r="M442" s="172" t="str">
        <f t="shared" si="72"/>
        <v/>
      </c>
      <c r="N442" s="172" t="str">
        <f t="shared" si="66"/>
        <v/>
      </c>
      <c r="O442" s="207" t="str">
        <f t="shared" si="73"/>
        <v/>
      </c>
      <c r="P442" s="207" t="str">
        <f>IF(""=$F442,"",IF("00450"=$F442,0&lt;COUNTIFS($H:$H,"&gt;="&amp;$H442,$D:$D,$D442,$F:$F,$F442,$C:$C,"EAPG")-COUNTIFS($H442:$H$520,$H442,$D442:$D$520,$D442,$F442:$F$520,$F442,$C442:$C$520,"EAPG"),FALSE))</f>
        <v/>
      </c>
      <c r="Q442" s="207" t="str">
        <f t="shared" si="67"/>
        <v/>
      </c>
      <c r="R442" s="208" t="str">
        <f t="shared" si="74"/>
        <v/>
      </c>
      <c r="S442" s="172"/>
      <c r="T442" s="215" t="str">
        <f t="shared" si="68"/>
        <v/>
      </c>
      <c r="U442" s="216" t="str">
        <f>IF($F442="","",MAX(0.25,IF(AND("2"=$I442,1&lt;COUNTIF($I:$I,2)),0.5^(COUNTIFS($I:$I,"2",$D:$D,$D442,$H:$H,"&gt;="&amp;$H442)-COUNTIFS($I442:$I$520,"2",$D442:$D$520,$D442,$H442:$H$520,$H442)),1)))</f>
        <v/>
      </c>
      <c r="V442" s="216" t="str">
        <f>IF($F442="","",MAX(0.25,IF(AND("Yes"=$N442,1&lt;COUNTIFS($N:$N,"Yes",$D:$D,$D442,$F:$F,$F442,$C:$C,"EAPG")),0.5^(COUNTIFS($N:$N,"Yes",$H:$H,"&gt;="&amp;$H442,$D:$D,$D442,$F:$F,$F442,$C:$C,"EAPG")-COUNTIFS($N442:$N$520,"Yes",$H442:$H$520,$H442,$D442:$D$520,$D442,$F442:$F$520,$F442,$C442:$C$520,"EAPG")),1)))</f>
        <v/>
      </c>
      <c r="W442" s="210" t="str">
        <f t="shared" si="69"/>
        <v/>
      </c>
      <c r="X442" s="172"/>
      <c r="Y442" s="211" t="str">
        <f t="shared" si="70"/>
        <v/>
      </c>
      <c r="Z442" s="212" t="str">
        <f t="shared" si="75"/>
        <v/>
      </c>
      <c r="AA442" s="213" t="str">
        <f t="shared" si="71"/>
        <v/>
      </c>
    </row>
    <row r="443" spans="2:27" ht="15" x14ac:dyDescent="0.25">
      <c r="B443" s="200">
        <f t="shared" si="76"/>
        <v>423</v>
      </c>
      <c r="C443" s="148"/>
      <c r="D443" s="232"/>
      <c r="E443" s="202"/>
      <c r="F443" s="203"/>
      <c r="G443" s="202" t="str">
        <f t="array" ref="G443">IF($F443="","",INDEX('EAPG Table'!$C$7:$C$666,MATCH(_xlfn.NUMBERVALUE('Interactive EAPG Calculator'!$F443),_xlfn.NUMBERVALUE('EAPG Table'!$B$7:$B$666),0)))</f>
        <v/>
      </c>
      <c r="H443" s="204" t="str">
        <f t="array" ref="H443">IF($F443="","",IF("EAPG"&lt;&gt;C443,0,INDEX('EAPG Table'!$I$7:$I$666,MATCH(_xlfn.NUMBERVALUE($F443),_xlfn.NUMBERVALUE('EAPG Table'!$B$7:$B$666),0))))</f>
        <v/>
      </c>
      <c r="I443" s="172" t="str">
        <f>IF($F443="", "", INDEX('EAPG Table'!$D:$D, MATCH(1*$F443, 'EAPG Table'!$B:$B, 0)))</f>
        <v/>
      </c>
      <c r="J443" s="148"/>
      <c r="K443" s="205" t="str">
        <f>IF(""=$F443,"",TRIM(INDEX('EAPG Table'!$F:$F,MATCH(1*$F443,'EAPG Table'!$B:$B,0))))</f>
        <v/>
      </c>
      <c r="L443" s="200"/>
      <c r="M443" s="172" t="str">
        <f t="shared" si="72"/>
        <v/>
      </c>
      <c r="N443" s="172" t="str">
        <f t="shared" si="66"/>
        <v/>
      </c>
      <c r="O443" s="207" t="str">
        <f t="shared" si="73"/>
        <v/>
      </c>
      <c r="P443" s="207" t="str">
        <f>IF(""=$F443,"",IF("00450"=$F443,0&lt;COUNTIFS($H:$H,"&gt;="&amp;$H443,$D:$D,$D443,$F:$F,$F443,$C:$C,"EAPG")-COUNTIFS($H443:$H$520,$H443,$D443:$D$520,$D443,$F443:$F$520,$F443,$C443:$C$520,"EAPG"),FALSE))</f>
        <v/>
      </c>
      <c r="Q443" s="207" t="str">
        <f t="shared" si="67"/>
        <v/>
      </c>
      <c r="R443" s="208" t="str">
        <f t="shared" si="74"/>
        <v/>
      </c>
      <c r="S443" s="172"/>
      <c r="T443" s="215" t="str">
        <f t="shared" si="68"/>
        <v/>
      </c>
      <c r="U443" s="216" t="str">
        <f>IF($F443="","",MAX(0.25,IF(AND("2"=$I443,1&lt;COUNTIF($I:$I,2)),0.5^(COUNTIFS($I:$I,"2",$D:$D,$D443,$H:$H,"&gt;="&amp;$H443)-COUNTIFS($I443:$I$520,"2",$D443:$D$520,$D443,$H443:$H$520,$H443)),1)))</f>
        <v/>
      </c>
      <c r="V443" s="216" t="str">
        <f>IF($F443="","",MAX(0.25,IF(AND("Yes"=$N443,1&lt;COUNTIFS($N:$N,"Yes",$D:$D,$D443,$F:$F,$F443,$C:$C,"EAPG")),0.5^(COUNTIFS($N:$N,"Yes",$H:$H,"&gt;="&amp;$H443,$D:$D,$D443,$F:$F,$F443,$C:$C,"EAPG")-COUNTIFS($N443:$N$520,"Yes",$H443:$H$520,$H443,$D443:$D$520,$D443,$F443:$F$520,$F443,$C443:$C$520,"EAPG")),1)))</f>
        <v/>
      </c>
      <c r="W443" s="210" t="str">
        <f t="shared" si="69"/>
        <v/>
      </c>
      <c r="X443" s="172"/>
      <c r="Y443" s="211" t="str">
        <f t="shared" si="70"/>
        <v/>
      </c>
      <c r="Z443" s="212" t="str">
        <f t="shared" si="75"/>
        <v/>
      </c>
      <c r="AA443" s="213" t="str">
        <f t="shared" si="71"/>
        <v/>
      </c>
    </row>
    <row r="444" spans="2:27" ht="15" x14ac:dyDescent="0.25">
      <c r="B444" s="200">
        <f t="shared" si="76"/>
        <v>424</v>
      </c>
      <c r="C444" s="148"/>
      <c r="D444" s="232"/>
      <c r="E444" s="202"/>
      <c r="F444" s="203"/>
      <c r="G444" s="202" t="str">
        <f t="array" ref="G444">IF($F444="","",INDEX('EAPG Table'!$C$7:$C$666,MATCH(_xlfn.NUMBERVALUE('Interactive EAPG Calculator'!$F444),_xlfn.NUMBERVALUE('EAPG Table'!$B$7:$B$666),0)))</f>
        <v/>
      </c>
      <c r="H444" s="204" t="str">
        <f t="array" ref="H444">IF($F444="","",IF("EAPG"&lt;&gt;C444,0,INDEX('EAPG Table'!$I$7:$I$666,MATCH(_xlfn.NUMBERVALUE($F444),_xlfn.NUMBERVALUE('EAPG Table'!$B$7:$B$666),0))))</f>
        <v/>
      </c>
      <c r="I444" s="172" t="str">
        <f>IF($F444="", "", INDEX('EAPG Table'!$D:$D, MATCH(1*$F444, 'EAPG Table'!$B:$B, 0)))</f>
        <v/>
      </c>
      <c r="J444" s="148"/>
      <c r="K444" s="205" t="str">
        <f>IF(""=$F444,"",TRIM(INDEX('EAPG Table'!$F:$F,MATCH(1*$F444,'EAPG Table'!$B:$B,0))))</f>
        <v/>
      </c>
      <c r="L444" s="200"/>
      <c r="M444" s="172" t="str">
        <f t="shared" si="72"/>
        <v/>
      </c>
      <c r="N444" s="172" t="str">
        <f t="shared" si="66"/>
        <v/>
      </c>
      <c r="O444" s="207" t="str">
        <f t="shared" si="73"/>
        <v/>
      </c>
      <c r="P444" s="207" t="str">
        <f>IF(""=$F444,"",IF("00450"=$F444,0&lt;COUNTIFS($H:$H,"&gt;="&amp;$H444,$D:$D,$D444,$F:$F,$F444,$C:$C,"EAPG")-COUNTIFS($H444:$H$520,$H444,$D444:$D$520,$D444,$F444:$F$520,$F444,$C444:$C$520,"EAPG"),FALSE))</f>
        <v/>
      </c>
      <c r="Q444" s="207" t="str">
        <f t="shared" si="67"/>
        <v/>
      </c>
      <c r="R444" s="208" t="str">
        <f t="shared" si="74"/>
        <v/>
      </c>
      <c r="S444" s="172"/>
      <c r="T444" s="215" t="str">
        <f t="shared" si="68"/>
        <v/>
      </c>
      <c r="U444" s="216" t="str">
        <f>IF($F444="","",MAX(0.25,IF(AND("2"=$I444,1&lt;COUNTIF($I:$I,2)),0.5^(COUNTIFS($I:$I,"2",$D:$D,$D444,$H:$H,"&gt;="&amp;$H444)-COUNTIFS($I444:$I$520,"2",$D444:$D$520,$D444,$H444:$H$520,$H444)),1)))</f>
        <v/>
      </c>
      <c r="V444" s="216" t="str">
        <f>IF($F444="","",MAX(0.25,IF(AND("Yes"=$N444,1&lt;COUNTIFS($N:$N,"Yes",$D:$D,$D444,$F:$F,$F444,$C:$C,"EAPG")),0.5^(COUNTIFS($N:$N,"Yes",$H:$H,"&gt;="&amp;$H444,$D:$D,$D444,$F:$F,$F444,$C:$C,"EAPG")-COUNTIFS($N444:$N$520,"Yes",$H444:$H$520,$H444,$D444:$D$520,$D444,$F444:$F$520,$F444,$C444:$C$520,"EAPG")),1)))</f>
        <v/>
      </c>
      <c r="W444" s="210" t="str">
        <f t="shared" si="69"/>
        <v/>
      </c>
      <c r="X444" s="172"/>
      <c r="Y444" s="211" t="str">
        <f t="shared" si="70"/>
        <v/>
      </c>
      <c r="Z444" s="212" t="str">
        <f t="shared" si="75"/>
        <v/>
      </c>
      <c r="AA444" s="213" t="str">
        <f t="shared" si="71"/>
        <v/>
      </c>
    </row>
    <row r="445" spans="2:27" ht="15" x14ac:dyDescent="0.25">
      <c r="B445" s="217">
        <f t="shared" si="76"/>
        <v>425</v>
      </c>
      <c r="C445" s="149"/>
      <c r="D445" s="233"/>
      <c r="E445" s="219"/>
      <c r="F445" s="220"/>
      <c r="G445" s="219" t="str">
        <f t="array" ref="G445">IF($F445="","",INDEX('EAPG Table'!$C$7:$C$666,MATCH(_xlfn.NUMBERVALUE('Interactive EAPG Calculator'!$F445),_xlfn.NUMBERVALUE('EAPG Table'!$B$7:$B$666),0)))</f>
        <v/>
      </c>
      <c r="H445" s="221" t="str">
        <f t="array" ref="H445">IF($F445="","",IF("EAPG"&lt;&gt;C445,0,INDEX('EAPG Table'!$I$7:$I$666,MATCH(_xlfn.NUMBERVALUE($F445),_xlfn.NUMBERVALUE('EAPG Table'!$B$7:$B$666),0))))</f>
        <v/>
      </c>
      <c r="I445" s="222" t="str">
        <f>IF($F445="", "", INDEX('EAPG Table'!$D:$D, MATCH(1*$F445, 'EAPG Table'!$B:$B, 0)))</f>
        <v/>
      </c>
      <c r="J445" s="149"/>
      <c r="K445" s="223" t="str">
        <f>IF(""=$F445,"",TRIM(INDEX('EAPG Table'!$F:$F,MATCH(1*$F445,'EAPG Table'!$B:$B,0))))</f>
        <v/>
      </c>
      <c r="L445" s="200"/>
      <c r="M445" s="222" t="str">
        <f t="shared" si="72"/>
        <v/>
      </c>
      <c r="N445" s="222" t="str">
        <f t="shared" si="66"/>
        <v/>
      </c>
      <c r="O445" s="224" t="str">
        <f t="shared" si="73"/>
        <v/>
      </c>
      <c r="P445" s="224" t="str">
        <f>IF(""=$F445,"",IF("00450"=$F445,0&lt;COUNTIFS($H:$H,"&gt;="&amp;$H445,$D:$D,$D445,$F:$F,$F445,$C:$C,"EAPG")-COUNTIFS($H445:$H$520,$H445,$D445:$D$520,$D445,$F445:$F$520,$F445,$C445:$C$520,"EAPG"),FALSE))</f>
        <v/>
      </c>
      <c r="Q445" s="224" t="str">
        <f t="shared" si="67"/>
        <v/>
      </c>
      <c r="R445" s="225" t="str">
        <f t="shared" si="74"/>
        <v/>
      </c>
      <c r="S445" s="172"/>
      <c r="T445" s="226" t="str">
        <f t="shared" si="68"/>
        <v/>
      </c>
      <c r="U445" s="227" t="str">
        <f>IF($F445="","",MAX(0.25,IF(AND("2"=$I445,1&lt;COUNTIF($I:$I,2)),0.5^(COUNTIFS($I:$I,"2",$D:$D,$D445,$H:$H,"&gt;="&amp;$H445)-COUNTIFS($I445:$I$520,"2",$D445:$D$520,$D445,$H445:$H$520,$H445)),1)))</f>
        <v/>
      </c>
      <c r="V445" s="227" t="str">
        <f>IF($F445="","",MAX(0.25,IF(AND("Yes"=$N445,1&lt;COUNTIFS($N:$N,"Yes",$D:$D,$D445,$F:$F,$F445,$C:$C,"EAPG")),0.5^(COUNTIFS($N:$N,"Yes",$H:$H,"&gt;="&amp;$H445,$D:$D,$D445,$F:$F,$F445,$C:$C,"EAPG")-COUNTIFS($N445:$N$520,"Yes",$H445:$H$520,$H445,$D445:$D$520,$D445,$F445:$F$520,$F445,$C445:$C$520,"EAPG")),1)))</f>
        <v/>
      </c>
      <c r="W445" s="228" t="str">
        <f t="shared" si="69"/>
        <v/>
      </c>
      <c r="X445" s="172"/>
      <c r="Y445" s="229" t="str">
        <f t="shared" si="70"/>
        <v/>
      </c>
      <c r="Z445" s="230" t="str">
        <f t="shared" si="75"/>
        <v/>
      </c>
      <c r="AA445" s="231" t="str">
        <f t="shared" si="71"/>
        <v/>
      </c>
    </row>
    <row r="446" spans="2:27" ht="15" x14ac:dyDescent="0.25">
      <c r="B446" s="200">
        <f t="shared" si="76"/>
        <v>426</v>
      </c>
      <c r="C446" s="148"/>
      <c r="D446" s="232"/>
      <c r="E446" s="202"/>
      <c r="F446" s="203"/>
      <c r="G446" s="202" t="str">
        <f t="array" ref="G446">IF($F446="","",INDEX('EAPG Table'!$C$7:$C$666,MATCH(_xlfn.NUMBERVALUE('Interactive EAPG Calculator'!$F446),_xlfn.NUMBERVALUE('EAPG Table'!$B$7:$B$666),0)))</f>
        <v/>
      </c>
      <c r="H446" s="204" t="str">
        <f t="array" ref="H446">IF($F446="","",IF("EAPG"&lt;&gt;C446,0,INDEX('EAPG Table'!$I$7:$I$666,MATCH(_xlfn.NUMBERVALUE($F446),_xlfn.NUMBERVALUE('EAPG Table'!$B$7:$B$666),0))))</f>
        <v/>
      </c>
      <c r="I446" s="172" t="str">
        <f>IF($F446="", "", INDEX('EAPG Table'!$D:$D, MATCH(1*$F446, 'EAPG Table'!$B:$B, 0)))</f>
        <v/>
      </c>
      <c r="J446" s="148"/>
      <c r="K446" s="205" t="str">
        <f>IF(""=$F446,"",TRIM(INDEX('EAPG Table'!$F:$F,MATCH(1*$F446,'EAPG Table'!$B:$B,0))))</f>
        <v/>
      </c>
      <c r="L446" s="200"/>
      <c r="M446" s="172" t="str">
        <f t="shared" si="72"/>
        <v/>
      </c>
      <c r="N446" s="172" t="str">
        <f t="shared" si="66"/>
        <v/>
      </c>
      <c r="O446" s="207" t="str">
        <f t="shared" si="73"/>
        <v/>
      </c>
      <c r="P446" s="207" t="str">
        <f>IF(""=$F446,"",IF("00450"=$F446,0&lt;COUNTIFS($H:$H,"&gt;="&amp;$H446,$D:$D,$D446,$F:$F,$F446,$C:$C,"EAPG")-COUNTIFS($H446:$H$520,$H446,$D446:$D$520,$D446,$F446:$F$520,$F446,$C446:$C$520,"EAPG"),FALSE))</f>
        <v/>
      </c>
      <c r="Q446" s="207" t="str">
        <f t="shared" si="67"/>
        <v/>
      </c>
      <c r="R446" s="208" t="str">
        <f t="shared" si="74"/>
        <v/>
      </c>
      <c r="S446" s="172"/>
      <c r="T446" s="215" t="str">
        <f t="shared" si="68"/>
        <v/>
      </c>
      <c r="U446" s="216" t="str">
        <f>IF($F446="","",MAX(0.25,IF(AND("2"=$I446,1&lt;COUNTIF($I:$I,2)),0.5^(COUNTIFS($I:$I,"2",$D:$D,$D446,$H:$H,"&gt;="&amp;$H446)-COUNTIFS($I446:$I$520,"2",$D446:$D$520,$D446,$H446:$H$520,$H446)),1)))</f>
        <v/>
      </c>
      <c r="V446" s="216" t="str">
        <f>IF($F446="","",MAX(0.25,IF(AND("Yes"=$N446,1&lt;COUNTIFS($N:$N,"Yes",$D:$D,$D446,$F:$F,$F446,$C:$C,"EAPG")),0.5^(COUNTIFS($N:$N,"Yes",$H:$H,"&gt;="&amp;$H446,$D:$D,$D446,$F:$F,$F446,$C:$C,"EAPG")-COUNTIFS($N446:$N$520,"Yes",$H446:$H$520,$H446,$D446:$D$520,$D446,$F446:$F$520,$F446,$C446:$C$520,"EAPG")),1)))</f>
        <v/>
      </c>
      <c r="W446" s="210" t="str">
        <f t="shared" si="69"/>
        <v/>
      </c>
      <c r="X446" s="172"/>
      <c r="Y446" s="211" t="str">
        <f t="shared" si="70"/>
        <v/>
      </c>
      <c r="Z446" s="212" t="str">
        <f t="shared" si="75"/>
        <v/>
      </c>
      <c r="AA446" s="213" t="str">
        <f t="shared" si="71"/>
        <v/>
      </c>
    </row>
    <row r="447" spans="2:27" ht="15" x14ac:dyDescent="0.25">
      <c r="B447" s="200">
        <f t="shared" si="76"/>
        <v>427</v>
      </c>
      <c r="C447" s="148"/>
      <c r="D447" s="232"/>
      <c r="E447" s="202"/>
      <c r="F447" s="203"/>
      <c r="G447" s="202" t="str">
        <f t="array" ref="G447">IF($F447="","",INDEX('EAPG Table'!$C$7:$C$666,MATCH(_xlfn.NUMBERVALUE('Interactive EAPG Calculator'!$F447),_xlfn.NUMBERVALUE('EAPG Table'!$B$7:$B$666),0)))</f>
        <v/>
      </c>
      <c r="H447" s="204" t="str">
        <f t="array" ref="H447">IF($F447="","",IF("EAPG"&lt;&gt;C447,0,INDEX('EAPG Table'!$I$7:$I$666,MATCH(_xlfn.NUMBERVALUE($F447),_xlfn.NUMBERVALUE('EAPG Table'!$B$7:$B$666),0))))</f>
        <v/>
      </c>
      <c r="I447" s="172" t="str">
        <f>IF($F447="", "", INDEX('EAPG Table'!$D:$D, MATCH(1*$F447, 'EAPG Table'!$B:$B, 0)))</f>
        <v/>
      </c>
      <c r="J447" s="148"/>
      <c r="K447" s="205" t="str">
        <f>IF(""=$F447,"",TRIM(INDEX('EAPG Table'!$F:$F,MATCH(1*$F447,'EAPG Table'!$B:$B,0))))</f>
        <v/>
      </c>
      <c r="L447" s="200"/>
      <c r="M447" s="172" t="str">
        <f t="shared" si="72"/>
        <v/>
      </c>
      <c r="N447" s="172" t="str">
        <f t="shared" si="66"/>
        <v/>
      </c>
      <c r="O447" s="207" t="str">
        <f t="shared" si="73"/>
        <v/>
      </c>
      <c r="P447" s="207" t="str">
        <f>IF(""=$F447,"",IF("00450"=$F447,0&lt;COUNTIFS($H:$H,"&gt;="&amp;$H447,$D:$D,$D447,$F:$F,$F447,$C:$C,"EAPG")-COUNTIFS($H447:$H$520,$H447,$D447:$D$520,$D447,$F447:$F$520,$F447,$C447:$C$520,"EAPG"),FALSE))</f>
        <v/>
      </c>
      <c r="Q447" s="207" t="str">
        <f t="shared" si="67"/>
        <v/>
      </c>
      <c r="R447" s="208" t="str">
        <f t="shared" si="74"/>
        <v/>
      </c>
      <c r="S447" s="172"/>
      <c r="T447" s="215" t="str">
        <f t="shared" si="68"/>
        <v/>
      </c>
      <c r="U447" s="216" t="str">
        <f>IF($F447="","",MAX(0.25,IF(AND("2"=$I447,1&lt;COUNTIF($I:$I,2)),0.5^(COUNTIFS($I:$I,"2",$D:$D,$D447,$H:$H,"&gt;="&amp;$H447)-COUNTIFS($I447:$I$520,"2",$D447:$D$520,$D447,$H447:$H$520,$H447)),1)))</f>
        <v/>
      </c>
      <c r="V447" s="216" t="str">
        <f>IF($F447="","",MAX(0.25,IF(AND("Yes"=$N447,1&lt;COUNTIFS($N:$N,"Yes",$D:$D,$D447,$F:$F,$F447,$C:$C,"EAPG")),0.5^(COUNTIFS($N:$N,"Yes",$H:$H,"&gt;="&amp;$H447,$D:$D,$D447,$F:$F,$F447,$C:$C,"EAPG")-COUNTIFS($N447:$N$520,"Yes",$H447:$H$520,$H447,$D447:$D$520,$D447,$F447:$F$520,$F447,$C447:$C$520,"EAPG")),1)))</f>
        <v/>
      </c>
      <c r="W447" s="210" t="str">
        <f t="shared" si="69"/>
        <v/>
      </c>
      <c r="X447" s="172"/>
      <c r="Y447" s="211" t="str">
        <f t="shared" si="70"/>
        <v/>
      </c>
      <c r="Z447" s="212" t="str">
        <f t="shared" si="75"/>
        <v/>
      </c>
      <c r="AA447" s="213" t="str">
        <f t="shared" si="71"/>
        <v/>
      </c>
    </row>
    <row r="448" spans="2:27" ht="15" x14ac:dyDescent="0.25">
      <c r="B448" s="200">
        <f t="shared" si="76"/>
        <v>428</v>
      </c>
      <c r="C448" s="148"/>
      <c r="D448" s="232"/>
      <c r="E448" s="202"/>
      <c r="F448" s="203"/>
      <c r="G448" s="202" t="str">
        <f t="array" ref="G448">IF($F448="","",INDEX('EAPG Table'!$C$7:$C$666,MATCH(_xlfn.NUMBERVALUE('Interactive EAPG Calculator'!$F448),_xlfn.NUMBERVALUE('EAPG Table'!$B$7:$B$666),0)))</f>
        <v/>
      </c>
      <c r="H448" s="204" t="str">
        <f t="array" ref="H448">IF($F448="","",IF("EAPG"&lt;&gt;C448,0,INDEX('EAPG Table'!$I$7:$I$666,MATCH(_xlfn.NUMBERVALUE($F448),_xlfn.NUMBERVALUE('EAPG Table'!$B$7:$B$666),0))))</f>
        <v/>
      </c>
      <c r="I448" s="172" t="str">
        <f>IF($F448="", "", INDEX('EAPG Table'!$D:$D, MATCH(1*$F448, 'EAPG Table'!$B:$B, 0)))</f>
        <v/>
      </c>
      <c r="J448" s="148"/>
      <c r="K448" s="205" t="str">
        <f>IF(""=$F448,"",TRIM(INDEX('EAPG Table'!$F:$F,MATCH(1*$F448,'EAPG Table'!$B:$B,0))))</f>
        <v/>
      </c>
      <c r="L448" s="200"/>
      <c r="M448" s="172" t="str">
        <f t="shared" si="72"/>
        <v/>
      </c>
      <c r="N448" s="172" t="str">
        <f t="shared" si="66"/>
        <v/>
      </c>
      <c r="O448" s="207" t="str">
        <f t="shared" si="73"/>
        <v/>
      </c>
      <c r="P448" s="207" t="str">
        <f>IF(""=$F448,"",IF("00450"=$F448,0&lt;COUNTIFS($H:$H,"&gt;="&amp;$H448,$D:$D,$D448,$F:$F,$F448,$C:$C,"EAPG")-COUNTIFS($H448:$H$520,$H448,$D448:$D$520,$D448,$F448:$F$520,$F448,$C448:$C$520,"EAPG"),FALSE))</f>
        <v/>
      </c>
      <c r="Q448" s="207" t="str">
        <f t="shared" si="67"/>
        <v/>
      </c>
      <c r="R448" s="208" t="str">
        <f t="shared" si="74"/>
        <v/>
      </c>
      <c r="S448" s="172"/>
      <c r="T448" s="215" t="str">
        <f t="shared" si="68"/>
        <v/>
      </c>
      <c r="U448" s="216" t="str">
        <f>IF($F448="","",MAX(0.25,IF(AND("2"=$I448,1&lt;COUNTIF($I:$I,2)),0.5^(COUNTIFS($I:$I,"2",$D:$D,$D448,$H:$H,"&gt;="&amp;$H448)-COUNTIFS($I448:$I$520,"2",$D448:$D$520,$D448,$H448:$H$520,$H448)),1)))</f>
        <v/>
      </c>
      <c r="V448" s="216" t="str">
        <f>IF($F448="","",MAX(0.25,IF(AND("Yes"=$N448,1&lt;COUNTIFS($N:$N,"Yes",$D:$D,$D448,$F:$F,$F448,$C:$C,"EAPG")),0.5^(COUNTIFS($N:$N,"Yes",$H:$H,"&gt;="&amp;$H448,$D:$D,$D448,$F:$F,$F448,$C:$C,"EAPG")-COUNTIFS($N448:$N$520,"Yes",$H448:$H$520,$H448,$D448:$D$520,$D448,$F448:$F$520,$F448,$C448:$C$520,"EAPG")),1)))</f>
        <v/>
      </c>
      <c r="W448" s="210" t="str">
        <f t="shared" si="69"/>
        <v/>
      </c>
      <c r="X448" s="172"/>
      <c r="Y448" s="211" t="str">
        <f t="shared" si="70"/>
        <v/>
      </c>
      <c r="Z448" s="212" t="str">
        <f t="shared" si="75"/>
        <v/>
      </c>
      <c r="AA448" s="213" t="str">
        <f t="shared" si="71"/>
        <v/>
      </c>
    </row>
    <row r="449" spans="2:27" ht="15" x14ac:dyDescent="0.25">
      <c r="B449" s="200">
        <f t="shared" si="76"/>
        <v>429</v>
      </c>
      <c r="C449" s="148"/>
      <c r="D449" s="232"/>
      <c r="E449" s="202"/>
      <c r="F449" s="203"/>
      <c r="G449" s="202" t="str">
        <f t="array" ref="G449">IF($F449="","",INDEX('EAPG Table'!$C$7:$C$666,MATCH(_xlfn.NUMBERVALUE('Interactive EAPG Calculator'!$F449),_xlfn.NUMBERVALUE('EAPG Table'!$B$7:$B$666),0)))</f>
        <v/>
      </c>
      <c r="H449" s="204" t="str">
        <f t="array" ref="H449">IF($F449="","",IF("EAPG"&lt;&gt;C449,0,INDEX('EAPG Table'!$I$7:$I$666,MATCH(_xlfn.NUMBERVALUE($F449),_xlfn.NUMBERVALUE('EAPG Table'!$B$7:$B$666),0))))</f>
        <v/>
      </c>
      <c r="I449" s="172" t="str">
        <f>IF($F449="", "", INDEX('EAPG Table'!$D:$D, MATCH(1*$F449, 'EAPG Table'!$B:$B, 0)))</f>
        <v/>
      </c>
      <c r="J449" s="148"/>
      <c r="K449" s="205" t="str">
        <f>IF(""=$F449,"",TRIM(INDEX('EAPG Table'!$F:$F,MATCH(1*$F449,'EAPG Table'!$B:$B,0))))</f>
        <v/>
      </c>
      <c r="L449" s="200"/>
      <c r="M449" s="172" t="str">
        <f t="shared" si="72"/>
        <v/>
      </c>
      <c r="N449" s="172" t="str">
        <f t="shared" si="66"/>
        <v/>
      </c>
      <c r="O449" s="207" t="str">
        <f t="shared" si="73"/>
        <v/>
      </c>
      <c r="P449" s="207" t="str">
        <f>IF(""=$F449,"",IF("00450"=$F449,0&lt;COUNTIFS($H:$H,"&gt;="&amp;$H449,$D:$D,$D449,$F:$F,$F449,$C:$C,"EAPG")-COUNTIFS($H449:$H$520,$H449,$D449:$D$520,$D449,$F449:$F$520,$F449,$C449:$C$520,"EAPG"),FALSE))</f>
        <v/>
      </c>
      <c r="Q449" s="207" t="str">
        <f t="shared" si="67"/>
        <v/>
      </c>
      <c r="R449" s="208" t="str">
        <f t="shared" si="74"/>
        <v/>
      </c>
      <c r="S449" s="172"/>
      <c r="T449" s="215" t="str">
        <f t="shared" si="68"/>
        <v/>
      </c>
      <c r="U449" s="216" t="str">
        <f>IF($F449="","",MAX(0.25,IF(AND("2"=$I449,1&lt;COUNTIF($I:$I,2)),0.5^(COUNTIFS($I:$I,"2",$D:$D,$D449,$H:$H,"&gt;="&amp;$H449)-COUNTIFS($I449:$I$520,"2",$D449:$D$520,$D449,$H449:$H$520,$H449)),1)))</f>
        <v/>
      </c>
      <c r="V449" s="216" t="str">
        <f>IF($F449="","",MAX(0.25,IF(AND("Yes"=$N449,1&lt;COUNTIFS($N:$N,"Yes",$D:$D,$D449,$F:$F,$F449,$C:$C,"EAPG")),0.5^(COUNTIFS($N:$N,"Yes",$H:$H,"&gt;="&amp;$H449,$D:$D,$D449,$F:$F,$F449,$C:$C,"EAPG")-COUNTIFS($N449:$N$520,"Yes",$H449:$H$520,$H449,$D449:$D$520,$D449,$F449:$F$520,$F449,$C449:$C$520,"EAPG")),1)))</f>
        <v/>
      </c>
      <c r="W449" s="210" t="str">
        <f t="shared" si="69"/>
        <v/>
      </c>
      <c r="X449" s="172"/>
      <c r="Y449" s="211" t="str">
        <f t="shared" si="70"/>
        <v/>
      </c>
      <c r="Z449" s="212" t="str">
        <f t="shared" si="75"/>
        <v/>
      </c>
      <c r="AA449" s="213" t="str">
        <f t="shared" si="71"/>
        <v/>
      </c>
    </row>
    <row r="450" spans="2:27" ht="15" x14ac:dyDescent="0.25">
      <c r="B450" s="217">
        <f t="shared" si="76"/>
        <v>430</v>
      </c>
      <c r="C450" s="149"/>
      <c r="D450" s="233"/>
      <c r="E450" s="219"/>
      <c r="F450" s="220"/>
      <c r="G450" s="219" t="str">
        <f t="array" ref="G450">IF($F450="","",INDEX('EAPG Table'!$C$7:$C$666,MATCH(_xlfn.NUMBERVALUE('Interactive EAPG Calculator'!$F450),_xlfn.NUMBERVALUE('EAPG Table'!$B$7:$B$666),0)))</f>
        <v/>
      </c>
      <c r="H450" s="221" t="str">
        <f t="array" ref="H450">IF($F450="","",IF("EAPG"&lt;&gt;C450,0,INDEX('EAPG Table'!$I$7:$I$666,MATCH(_xlfn.NUMBERVALUE($F450),_xlfn.NUMBERVALUE('EAPG Table'!$B$7:$B$666),0))))</f>
        <v/>
      </c>
      <c r="I450" s="222" t="str">
        <f>IF($F450="", "", INDEX('EAPG Table'!$D:$D, MATCH(1*$F450, 'EAPG Table'!$B:$B, 0)))</f>
        <v/>
      </c>
      <c r="J450" s="149"/>
      <c r="K450" s="223" t="str">
        <f>IF(""=$F450,"",TRIM(INDEX('EAPG Table'!$F:$F,MATCH(1*$F450,'EAPG Table'!$B:$B,0))))</f>
        <v/>
      </c>
      <c r="L450" s="200"/>
      <c r="M450" s="222" t="str">
        <f t="shared" si="72"/>
        <v/>
      </c>
      <c r="N450" s="222" t="str">
        <f t="shared" si="66"/>
        <v/>
      </c>
      <c r="O450" s="224" t="str">
        <f t="shared" si="73"/>
        <v/>
      </c>
      <c r="P450" s="224" t="str">
        <f>IF(""=$F450,"",IF("00450"=$F450,0&lt;COUNTIFS($H:$H,"&gt;="&amp;$H450,$D:$D,$D450,$F:$F,$F450,$C:$C,"EAPG")-COUNTIFS($H450:$H$520,$H450,$D450:$D$520,$D450,$F450:$F$520,$F450,$C450:$C$520,"EAPG"),FALSE))</f>
        <v/>
      </c>
      <c r="Q450" s="224" t="str">
        <f t="shared" si="67"/>
        <v/>
      </c>
      <c r="R450" s="225" t="str">
        <f t="shared" si="74"/>
        <v/>
      </c>
      <c r="S450" s="172"/>
      <c r="T450" s="226" t="str">
        <f t="shared" si="68"/>
        <v/>
      </c>
      <c r="U450" s="227" t="str">
        <f>IF($F450="","",MAX(0.25,IF(AND("2"=$I450,1&lt;COUNTIF($I:$I,2)),0.5^(COUNTIFS($I:$I,"2",$D:$D,$D450,$H:$H,"&gt;="&amp;$H450)-COUNTIFS($I450:$I$520,"2",$D450:$D$520,$D450,$H450:$H$520,$H450)),1)))</f>
        <v/>
      </c>
      <c r="V450" s="227" t="str">
        <f>IF($F450="","",MAX(0.25,IF(AND("Yes"=$N450,1&lt;COUNTIFS($N:$N,"Yes",$D:$D,$D450,$F:$F,$F450,$C:$C,"EAPG")),0.5^(COUNTIFS($N:$N,"Yes",$H:$H,"&gt;="&amp;$H450,$D:$D,$D450,$F:$F,$F450,$C:$C,"EAPG")-COUNTIFS($N450:$N$520,"Yes",$H450:$H$520,$H450,$D450:$D$520,$D450,$F450:$F$520,$F450,$C450:$C$520,"EAPG")),1)))</f>
        <v/>
      </c>
      <c r="W450" s="228" t="str">
        <f t="shared" si="69"/>
        <v/>
      </c>
      <c r="X450" s="172"/>
      <c r="Y450" s="229" t="str">
        <f t="shared" si="70"/>
        <v/>
      </c>
      <c r="Z450" s="230" t="str">
        <f t="shared" si="75"/>
        <v/>
      </c>
      <c r="AA450" s="231" t="str">
        <f t="shared" si="71"/>
        <v/>
      </c>
    </row>
    <row r="451" spans="2:27" ht="15" x14ac:dyDescent="0.25">
      <c r="B451" s="200">
        <f t="shared" si="76"/>
        <v>431</v>
      </c>
      <c r="C451" s="148"/>
      <c r="D451" s="232"/>
      <c r="E451" s="202"/>
      <c r="F451" s="203"/>
      <c r="G451" s="202" t="str">
        <f t="array" ref="G451">IF($F451="","",INDEX('EAPG Table'!$C$7:$C$666,MATCH(_xlfn.NUMBERVALUE('Interactive EAPG Calculator'!$F451),_xlfn.NUMBERVALUE('EAPG Table'!$B$7:$B$666),0)))</f>
        <v/>
      </c>
      <c r="H451" s="204" t="str">
        <f t="array" ref="H451">IF($F451="","",IF("EAPG"&lt;&gt;C451,0,INDEX('EAPG Table'!$I$7:$I$666,MATCH(_xlfn.NUMBERVALUE($F451),_xlfn.NUMBERVALUE('EAPG Table'!$B$7:$B$666),0))))</f>
        <v/>
      </c>
      <c r="I451" s="172" t="str">
        <f>IF($F451="", "", INDEX('EAPG Table'!$D:$D, MATCH(1*$F451, 'EAPG Table'!$B:$B, 0)))</f>
        <v/>
      </c>
      <c r="J451" s="148"/>
      <c r="K451" s="205" t="str">
        <f>IF(""=$F451,"",TRIM(INDEX('EAPG Table'!$F:$F,MATCH(1*$F451,'EAPG Table'!$B:$B,0))))</f>
        <v/>
      </c>
      <c r="L451" s="200"/>
      <c r="M451" s="172" t="str">
        <f t="shared" si="72"/>
        <v/>
      </c>
      <c r="N451" s="172" t="str">
        <f t="shared" si="66"/>
        <v/>
      </c>
      <c r="O451" s="207" t="str">
        <f t="shared" si="73"/>
        <v/>
      </c>
      <c r="P451" s="207" t="str">
        <f>IF(""=$F451,"",IF("00450"=$F451,0&lt;COUNTIFS($H:$H,"&gt;="&amp;$H451,$D:$D,$D451,$F:$F,$F451,$C:$C,"EAPG")-COUNTIFS($H451:$H$520,$H451,$D451:$D$520,$D451,$F451:$F$520,$F451,$C451:$C$520,"EAPG"),FALSE))</f>
        <v/>
      </c>
      <c r="Q451" s="207" t="str">
        <f t="shared" si="67"/>
        <v/>
      </c>
      <c r="R451" s="208" t="str">
        <f t="shared" si="74"/>
        <v/>
      </c>
      <c r="S451" s="172"/>
      <c r="T451" s="215" t="str">
        <f t="shared" si="68"/>
        <v/>
      </c>
      <c r="U451" s="216" t="str">
        <f>IF($F451="","",MAX(0.25,IF(AND("2"=$I451,1&lt;COUNTIF($I:$I,2)),0.5^(COUNTIFS($I:$I,"2",$D:$D,$D451,$H:$H,"&gt;="&amp;$H451)-COUNTIFS($I451:$I$520,"2",$D451:$D$520,$D451,$H451:$H$520,$H451)),1)))</f>
        <v/>
      </c>
      <c r="V451" s="216" t="str">
        <f>IF($F451="","",MAX(0.25,IF(AND("Yes"=$N451,1&lt;COUNTIFS($N:$N,"Yes",$D:$D,$D451,$F:$F,$F451,$C:$C,"EAPG")),0.5^(COUNTIFS($N:$N,"Yes",$H:$H,"&gt;="&amp;$H451,$D:$D,$D451,$F:$F,$F451,$C:$C,"EAPG")-COUNTIFS($N451:$N$520,"Yes",$H451:$H$520,$H451,$D451:$D$520,$D451,$F451:$F$520,$F451,$C451:$C$520,"EAPG")),1)))</f>
        <v/>
      </c>
      <c r="W451" s="210" t="str">
        <f t="shared" si="69"/>
        <v/>
      </c>
      <c r="X451" s="172"/>
      <c r="Y451" s="211" t="str">
        <f t="shared" si="70"/>
        <v/>
      </c>
      <c r="Z451" s="212" t="str">
        <f t="shared" si="75"/>
        <v/>
      </c>
      <c r="AA451" s="213" t="str">
        <f t="shared" si="71"/>
        <v/>
      </c>
    </row>
    <row r="452" spans="2:27" ht="15" x14ac:dyDescent="0.25">
      <c r="B452" s="200">
        <f t="shared" si="76"/>
        <v>432</v>
      </c>
      <c r="C452" s="148"/>
      <c r="D452" s="232"/>
      <c r="E452" s="202"/>
      <c r="F452" s="203"/>
      <c r="G452" s="202" t="str">
        <f t="array" ref="G452">IF($F452="","",INDEX('EAPG Table'!$C$7:$C$666,MATCH(_xlfn.NUMBERVALUE('Interactive EAPG Calculator'!$F452),_xlfn.NUMBERVALUE('EAPG Table'!$B$7:$B$666),0)))</f>
        <v/>
      </c>
      <c r="H452" s="204" t="str">
        <f t="array" ref="H452">IF($F452="","",IF("EAPG"&lt;&gt;C452,0,INDEX('EAPG Table'!$I$7:$I$666,MATCH(_xlfn.NUMBERVALUE($F452),_xlfn.NUMBERVALUE('EAPG Table'!$B$7:$B$666),0))))</f>
        <v/>
      </c>
      <c r="I452" s="172" t="str">
        <f>IF($F452="", "", INDEX('EAPG Table'!$D:$D, MATCH(1*$F452, 'EAPG Table'!$B:$B, 0)))</f>
        <v/>
      </c>
      <c r="J452" s="148"/>
      <c r="K452" s="205" t="str">
        <f>IF(""=$F452,"",TRIM(INDEX('EAPG Table'!$F:$F,MATCH(1*$F452,'EAPG Table'!$B:$B,0))))</f>
        <v/>
      </c>
      <c r="L452" s="200"/>
      <c r="M452" s="172" t="str">
        <f t="shared" si="72"/>
        <v/>
      </c>
      <c r="N452" s="172" t="str">
        <f t="shared" si="66"/>
        <v/>
      </c>
      <c r="O452" s="207" t="str">
        <f t="shared" si="73"/>
        <v/>
      </c>
      <c r="P452" s="207" t="str">
        <f>IF(""=$F452,"",IF("00450"=$F452,0&lt;COUNTIFS($H:$H,"&gt;="&amp;$H452,$D:$D,$D452,$F:$F,$F452,$C:$C,"EAPG")-COUNTIFS($H452:$H$520,$H452,$D452:$D$520,$D452,$F452:$F$520,$F452,$C452:$C$520,"EAPG"),FALSE))</f>
        <v/>
      </c>
      <c r="Q452" s="207" t="str">
        <f t="shared" si="67"/>
        <v/>
      </c>
      <c r="R452" s="208" t="str">
        <f t="shared" si="74"/>
        <v/>
      </c>
      <c r="S452" s="172"/>
      <c r="T452" s="215" t="str">
        <f t="shared" si="68"/>
        <v/>
      </c>
      <c r="U452" s="216" t="str">
        <f>IF($F452="","",MAX(0.25,IF(AND("2"=$I452,1&lt;COUNTIF($I:$I,2)),0.5^(COUNTIFS($I:$I,"2",$D:$D,$D452,$H:$H,"&gt;="&amp;$H452)-COUNTIFS($I452:$I$520,"2",$D452:$D$520,$D452,$H452:$H$520,$H452)),1)))</f>
        <v/>
      </c>
      <c r="V452" s="216" t="str">
        <f>IF($F452="","",MAX(0.25,IF(AND("Yes"=$N452,1&lt;COUNTIFS($N:$N,"Yes",$D:$D,$D452,$F:$F,$F452,$C:$C,"EAPG")),0.5^(COUNTIFS($N:$N,"Yes",$H:$H,"&gt;="&amp;$H452,$D:$D,$D452,$F:$F,$F452,$C:$C,"EAPG")-COUNTIFS($N452:$N$520,"Yes",$H452:$H$520,$H452,$D452:$D$520,$D452,$F452:$F$520,$F452,$C452:$C$520,"EAPG")),1)))</f>
        <v/>
      </c>
      <c r="W452" s="210" t="str">
        <f t="shared" si="69"/>
        <v/>
      </c>
      <c r="X452" s="172"/>
      <c r="Y452" s="211" t="str">
        <f t="shared" si="70"/>
        <v/>
      </c>
      <c r="Z452" s="212" t="str">
        <f t="shared" si="75"/>
        <v/>
      </c>
      <c r="AA452" s="213" t="str">
        <f t="shared" si="71"/>
        <v/>
      </c>
    </row>
    <row r="453" spans="2:27" ht="15" x14ac:dyDescent="0.25">
      <c r="B453" s="200">
        <f t="shared" si="76"/>
        <v>433</v>
      </c>
      <c r="C453" s="148"/>
      <c r="D453" s="232"/>
      <c r="E453" s="202"/>
      <c r="F453" s="203"/>
      <c r="G453" s="202" t="str">
        <f t="array" ref="G453">IF($F453="","",INDEX('EAPG Table'!$C$7:$C$666,MATCH(_xlfn.NUMBERVALUE('Interactive EAPG Calculator'!$F453),_xlfn.NUMBERVALUE('EAPG Table'!$B$7:$B$666),0)))</f>
        <v/>
      </c>
      <c r="H453" s="204" t="str">
        <f t="array" ref="H453">IF($F453="","",IF("EAPG"&lt;&gt;C453,0,INDEX('EAPG Table'!$I$7:$I$666,MATCH(_xlfn.NUMBERVALUE($F453),_xlfn.NUMBERVALUE('EAPG Table'!$B$7:$B$666),0))))</f>
        <v/>
      </c>
      <c r="I453" s="172" t="str">
        <f>IF($F453="", "", INDEX('EAPG Table'!$D:$D, MATCH(1*$F453, 'EAPG Table'!$B:$B, 0)))</f>
        <v/>
      </c>
      <c r="J453" s="148"/>
      <c r="K453" s="205" t="str">
        <f>IF(""=$F453,"",TRIM(INDEX('EAPG Table'!$F:$F,MATCH(1*$F453,'EAPG Table'!$B:$B,0))))</f>
        <v/>
      </c>
      <c r="L453" s="200"/>
      <c r="M453" s="172" t="str">
        <f t="shared" si="72"/>
        <v/>
      </c>
      <c r="N453" s="172" t="str">
        <f t="shared" si="66"/>
        <v/>
      </c>
      <c r="O453" s="207" t="str">
        <f t="shared" si="73"/>
        <v/>
      </c>
      <c r="P453" s="207" t="str">
        <f>IF(""=$F453,"",IF("00450"=$F453,0&lt;COUNTIFS($H:$H,"&gt;="&amp;$H453,$D:$D,$D453,$F:$F,$F453,$C:$C,"EAPG")-COUNTIFS($H453:$H$520,$H453,$D453:$D$520,$D453,$F453:$F$520,$F453,$C453:$C$520,"EAPG"),FALSE))</f>
        <v/>
      </c>
      <c r="Q453" s="207" t="str">
        <f t="shared" si="67"/>
        <v/>
      </c>
      <c r="R453" s="208" t="str">
        <f t="shared" si="74"/>
        <v/>
      </c>
      <c r="S453" s="172"/>
      <c r="T453" s="215" t="str">
        <f t="shared" si="68"/>
        <v/>
      </c>
      <c r="U453" s="216" t="str">
        <f>IF($F453="","",MAX(0.25,IF(AND("2"=$I453,1&lt;COUNTIF($I:$I,2)),0.5^(COUNTIFS($I:$I,"2",$D:$D,$D453,$H:$H,"&gt;="&amp;$H453)-COUNTIFS($I453:$I$520,"2",$D453:$D$520,$D453,$H453:$H$520,$H453)),1)))</f>
        <v/>
      </c>
      <c r="V453" s="216" t="str">
        <f>IF($F453="","",MAX(0.25,IF(AND("Yes"=$N453,1&lt;COUNTIFS($N:$N,"Yes",$D:$D,$D453,$F:$F,$F453,$C:$C,"EAPG")),0.5^(COUNTIFS($N:$N,"Yes",$H:$H,"&gt;="&amp;$H453,$D:$D,$D453,$F:$F,$F453,$C:$C,"EAPG")-COUNTIFS($N453:$N$520,"Yes",$H453:$H$520,$H453,$D453:$D$520,$D453,$F453:$F$520,$F453,$C453:$C$520,"EAPG")),1)))</f>
        <v/>
      </c>
      <c r="W453" s="210" t="str">
        <f t="shared" si="69"/>
        <v/>
      </c>
      <c r="X453" s="172"/>
      <c r="Y453" s="211" t="str">
        <f t="shared" si="70"/>
        <v/>
      </c>
      <c r="Z453" s="212" t="str">
        <f t="shared" si="75"/>
        <v/>
      </c>
      <c r="AA453" s="213" t="str">
        <f t="shared" si="71"/>
        <v/>
      </c>
    </row>
    <row r="454" spans="2:27" ht="15" x14ac:dyDescent="0.25">
      <c r="B454" s="200">
        <f t="shared" si="76"/>
        <v>434</v>
      </c>
      <c r="C454" s="148"/>
      <c r="D454" s="232"/>
      <c r="E454" s="202"/>
      <c r="F454" s="203"/>
      <c r="G454" s="202" t="str">
        <f t="array" ref="G454">IF($F454="","",INDEX('EAPG Table'!$C$7:$C$666,MATCH(_xlfn.NUMBERVALUE('Interactive EAPG Calculator'!$F454),_xlfn.NUMBERVALUE('EAPG Table'!$B$7:$B$666),0)))</f>
        <v/>
      </c>
      <c r="H454" s="204" t="str">
        <f t="array" ref="H454">IF($F454="","",IF("EAPG"&lt;&gt;C454,0,INDEX('EAPG Table'!$I$7:$I$666,MATCH(_xlfn.NUMBERVALUE($F454),_xlfn.NUMBERVALUE('EAPG Table'!$B$7:$B$666),0))))</f>
        <v/>
      </c>
      <c r="I454" s="172" t="str">
        <f>IF($F454="", "", INDEX('EAPG Table'!$D:$D, MATCH(1*$F454, 'EAPG Table'!$B:$B, 0)))</f>
        <v/>
      </c>
      <c r="J454" s="148"/>
      <c r="K454" s="205" t="str">
        <f>IF(""=$F454,"",TRIM(INDEX('EAPG Table'!$F:$F,MATCH(1*$F454,'EAPG Table'!$B:$B,0))))</f>
        <v/>
      </c>
      <c r="L454" s="200"/>
      <c r="M454" s="172" t="str">
        <f t="shared" si="72"/>
        <v/>
      </c>
      <c r="N454" s="172" t="str">
        <f t="shared" si="66"/>
        <v/>
      </c>
      <c r="O454" s="207" t="str">
        <f t="shared" si="73"/>
        <v/>
      </c>
      <c r="P454" s="207" t="str">
        <f>IF(""=$F454,"",IF("00450"=$F454,0&lt;COUNTIFS($H:$H,"&gt;="&amp;$H454,$D:$D,$D454,$F:$F,$F454,$C:$C,"EAPG")-COUNTIFS($H454:$H$520,$H454,$D454:$D$520,$D454,$F454:$F$520,$F454,$C454:$C$520,"EAPG"),FALSE))</f>
        <v/>
      </c>
      <c r="Q454" s="207" t="str">
        <f t="shared" si="67"/>
        <v/>
      </c>
      <c r="R454" s="208" t="str">
        <f t="shared" si="74"/>
        <v/>
      </c>
      <c r="S454" s="172"/>
      <c r="T454" s="215" t="str">
        <f t="shared" si="68"/>
        <v/>
      </c>
      <c r="U454" s="216" t="str">
        <f>IF($F454="","",MAX(0.25,IF(AND("2"=$I454,1&lt;COUNTIF($I:$I,2)),0.5^(COUNTIFS($I:$I,"2",$D:$D,$D454,$H:$H,"&gt;="&amp;$H454)-COUNTIFS($I454:$I$520,"2",$D454:$D$520,$D454,$H454:$H$520,$H454)),1)))</f>
        <v/>
      </c>
      <c r="V454" s="216" t="str">
        <f>IF($F454="","",MAX(0.25,IF(AND("Yes"=$N454,1&lt;COUNTIFS($N:$N,"Yes",$D:$D,$D454,$F:$F,$F454,$C:$C,"EAPG")),0.5^(COUNTIFS($N:$N,"Yes",$H:$H,"&gt;="&amp;$H454,$D:$D,$D454,$F:$F,$F454,$C:$C,"EAPG")-COUNTIFS($N454:$N$520,"Yes",$H454:$H$520,$H454,$D454:$D$520,$D454,$F454:$F$520,$F454,$C454:$C$520,"EAPG")),1)))</f>
        <v/>
      </c>
      <c r="W454" s="210" t="str">
        <f t="shared" si="69"/>
        <v/>
      </c>
      <c r="X454" s="172"/>
      <c r="Y454" s="211" t="str">
        <f t="shared" si="70"/>
        <v/>
      </c>
      <c r="Z454" s="212" t="str">
        <f t="shared" si="75"/>
        <v/>
      </c>
      <c r="AA454" s="213" t="str">
        <f t="shared" si="71"/>
        <v/>
      </c>
    </row>
    <row r="455" spans="2:27" ht="15" x14ac:dyDescent="0.25">
      <c r="B455" s="217">
        <f t="shared" si="76"/>
        <v>435</v>
      </c>
      <c r="C455" s="149"/>
      <c r="D455" s="233"/>
      <c r="E455" s="219"/>
      <c r="F455" s="220"/>
      <c r="G455" s="219" t="str">
        <f t="array" ref="G455">IF($F455="","",INDEX('EAPG Table'!$C$7:$C$666,MATCH(_xlfn.NUMBERVALUE('Interactive EAPG Calculator'!$F455),_xlfn.NUMBERVALUE('EAPG Table'!$B$7:$B$666),0)))</f>
        <v/>
      </c>
      <c r="H455" s="221" t="str">
        <f t="array" ref="H455">IF($F455="","",IF("EAPG"&lt;&gt;C455,0,INDEX('EAPG Table'!$I$7:$I$666,MATCH(_xlfn.NUMBERVALUE($F455),_xlfn.NUMBERVALUE('EAPG Table'!$B$7:$B$666),0))))</f>
        <v/>
      </c>
      <c r="I455" s="222" t="str">
        <f>IF($F455="", "", INDEX('EAPG Table'!$D:$D, MATCH(1*$F455, 'EAPG Table'!$B:$B, 0)))</f>
        <v/>
      </c>
      <c r="J455" s="149"/>
      <c r="K455" s="223" t="str">
        <f>IF(""=$F455,"",TRIM(INDEX('EAPG Table'!$F:$F,MATCH(1*$F455,'EAPG Table'!$B:$B,0))))</f>
        <v/>
      </c>
      <c r="L455" s="200"/>
      <c r="M455" s="222" t="str">
        <f t="shared" si="72"/>
        <v/>
      </c>
      <c r="N455" s="222" t="str">
        <f t="shared" si="66"/>
        <v/>
      </c>
      <c r="O455" s="224" t="str">
        <f t="shared" si="73"/>
        <v/>
      </c>
      <c r="P455" s="224" t="str">
        <f>IF(""=$F455,"",IF("00450"=$F455,0&lt;COUNTIFS($H:$H,"&gt;="&amp;$H455,$D:$D,$D455,$F:$F,$F455,$C:$C,"EAPG")-COUNTIFS($H455:$H$520,$H455,$D455:$D$520,$D455,$F455:$F$520,$F455,$C455:$C$520,"EAPG"),FALSE))</f>
        <v/>
      </c>
      <c r="Q455" s="224" t="str">
        <f t="shared" si="67"/>
        <v/>
      </c>
      <c r="R455" s="225" t="str">
        <f t="shared" si="74"/>
        <v/>
      </c>
      <c r="S455" s="172"/>
      <c r="T455" s="226" t="str">
        <f t="shared" si="68"/>
        <v/>
      </c>
      <c r="U455" s="227" t="str">
        <f>IF($F455="","",MAX(0.25,IF(AND("2"=$I455,1&lt;COUNTIF($I:$I,2)),0.5^(COUNTIFS($I:$I,"2",$D:$D,$D455,$H:$H,"&gt;="&amp;$H455)-COUNTIFS($I455:$I$520,"2",$D455:$D$520,$D455,$H455:$H$520,$H455)),1)))</f>
        <v/>
      </c>
      <c r="V455" s="227" t="str">
        <f>IF($F455="","",MAX(0.25,IF(AND("Yes"=$N455,1&lt;COUNTIFS($N:$N,"Yes",$D:$D,$D455,$F:$F,$F455,$C:$C,"EAPG")),0.5^(COUNTIFS($N:$N,"Yes",$H:$H,"&gt;="&amp;$H455,$D:$D,$D455,$F:$F,$F455,$C:$C,"EAPG")-COUNTIFS($N455:$N$520,"Yes",$H455:$H$520,$H455,$D455:$D$520,$D455,$F455:$F$520,$F455,$C455:$C$520,"EAPG")),1)))</f>
        <v/>
      </c>
      <c r="W455" s="228" t="str">
        <f t="shared" si="69"/>
        <v/>
      </c>
      <c r="X455" s="172"/>
      <c r="Y455" s="229" t="str">
        <f t="shared" si="70"/>
        <v/>
      </c>
      <c r="Z455" s="230" t="str">
        <f t="shared" si="75"/>
        <v/>
      </c>
      <c r="AA455" s="231" t="str">
        <f t="shared" si="71"/>
        <v/>
      </c>
    </row>
    <row r="456" spans="2:27" ht="15" x14ac:dyDescent="0.25">
      <c r="B456" s="200">
        <f t="shared" si="76"/>
        <v>436</v>
      </c>
      <c r="C456" s="148"/>
      <c r="D456" s="232"/>
      <c r="E456" s="202"/>
      <c r="F456" s="203"/>
      <c r="G456" s="202" t="str">
        <f t="array" ref="G456">IF($F456="","",INDEX('EAPG Table'!$C$7:$C$666,MATCH(_xlfn.NUMBERVALUE('Interactive EAPG Calculator'!$F456),_xlfn.NUMBERVALUE('EAPG Table'!$B$7:$B$666),0)))</f>
        <v/>
      </c>
      <c r="H456" s="204" t="str">
        <f t="array" ref="H456">IF($F456="","",IF("EAPG"&lt;&gt;C456,0,INDEX('EAPG Table'!$I$7:$I$666,MATCH(_xlfn.NUMBERVALUE($F456),_xlfn.NUMBERVALUE('EAPG Table'!$B$7:$B$666),0))))</f>
        <v/>
      </c>
      <c r="I456" s="172" t="str">
        <f>IF($F456="", "", INDEX('EAPG Table'!$D:$D, MATCH(1*$F456, 'EAPG Table'!$B:$B, 0)))</f>
        <v/>
      </c>
      <c r="J456" s="148"/>
      <c r="K456" s="205" t="str">
        <f>IF(""=$F456,"",TRIM(INDEX('EAPG Table'!$F:$F,MATCH(1*$F456,'EAPG Table'!$B:$B,0))))</f>
        <v/>
      </c>
      <c r="L456" s="200"/>
      <c r="M456" s="172" t="str">
        <f t="shared" si="72"/>
        <v/>
      </c>
      <c r="N456" s="172" t="str">
        <f t="shared" si="66"/>
        <v/>
      </c>
      <c r="O456" s="207" t="str">
        <f t="shared" si="73"/>
        <v/>
      </c>
      <c r="P456" s="207" t="str">
        <f>IF(""=$F456,"",IF("00450"=$F456,0&lt;COUNTIFS($H:$H,"&gt;="&amp;$H456,$D:$D,$D456,$F:$F,$F456,$C:$C,"EAPG")-COUNTIFS($H456:$H$520,$H456,$D456:$D$520,$D456,$F456:$F$520,$F456,$C456:$C$520,"EAPG"),FALSE))</f>
        <v/>
      </c>
      <c r="Q456" s="207" t="str">
        <f t="shared" si="67"/>
        <v/>
      </c>
      <c r="R456" s="208" t="str">
        <f t="shared" si="74"/>
        <v/>
      </c>
      <c r="S456" s="172"/>
      <c r="T456" s="215" t="str">
        <f t="shared" si="68"/>
        <v/>
      </c>
      <c r="U456" s="216" t="str">
        <f>IF($F456="","",MAX(0.25,IF(AND("2"=$I456,1&lt;COUNTIF($I:$I,2)),0.5^(COUNTIFS($I:$I,"2",$D:$D,$D456,$H:$H,"&gt;="&amp;$H456)-COUNTIFS($I456:$I$520,"2",$D456:$D$520,$D456,$H456:$H$520,$H456)),1)))</f>
        <v/>
      </c>
      <c r="V456" s="216" t="str">
        <f>IF($F456="","",MAX(0.25,IF(AND("Yes"=$N456,1&lt;COUNTIFS($N:$N,"Yes",$D:$D,$D456,$F:$F,$F456,$C:$C,"EAPG")),0.5^(COUNTIFS($N:$N,"Yes",$H:$H,"&gt;="&amp;$H456,$D:$D,$D456,$F:$F,$F456,$C:$C,"EAPG")-COUNTIFS($N456:$N$520,"Yes",$H456:$H$520,$H456,$D456:$D$520,$D456,$F456:$F$520,$F456,$C456:$C$520,"EAPG")),1)))</f>
        <v/>
      </c>
      <c r="W456" s="210" t="str">
        <f t="shared" si="69"/>
        <v/>
      </c>
      <c r="X456" s="172"/>
      <c r="Y456" s="211" t="str">
        <f t="shared" si="70"/>
        <v/>
      </c>
      <c r="Z456" s="212" t="str">
        <f t="shared" si="75"/>
        <v/>
      </c>
      <c r="AA456" s="213" t="str">
        <f t="shared" si="71"/>
        <v/>
      </c>
    </row>
    <row r="457" spans="2:27" ht="15" x14ac:dyDescent="0.25">
      <c r="B457" s="200">
        <f t="shared" si="76"/>
        <v>437</v>
      </c>
      <c r="C457" s="148"/>
      <c r="D457" s="232"/>
      <c r="E457" s="202"/>
      <c r="F457" s="203"/>
      <c r="G457" s="202" t="str">
        <f t="array" ref="G457">IF($F457="","",INDEX('EAPG Table'!$C$7:$C$666,MATCH(_xlfn.NUMBERVALUE('Interactive EAPG Calculator'!$F457),_xlfn.NUMBERVALUE('EAPG Table'!$B$7:$B$666),0)))</f>
        <v/>
      </c>
      <c r="H457" s="204" t="str">
        <f t="array" ref="H457">IF($F457="","",IF("EAPG"&lt;&gt;C457,0,INDEX('EAPG Table'!$I$7:$I$666,MATCH(_xlfn.NUMBERVALUE($F457),_xlfn.NUMBERVALUE('EAPG Table'!$B$7:$B$666),0))))</f>
        <v/>
      </c>
      <c r="I457" s="172" t="str">
        <f>IF($F457="", "", INDEX('EAPG Table'!$D:$D, MATCH(1*$F457, 'EAPG Table'!$B:$B, 0)))</f>
        <v/>
      </c>
      <c r="J457" s="148"/>
      <c r="K457" s="205" t="str">
        <f>IF(""=$F457,"",TRIM(INDEX('EAPG Table'!$F:$F,MATCH(1*$F457,'EAPG Table'!$B:$B,0))))</f>
        <v/>
      </c>
      <c r="L457" s="200"/>
      <c r="M457" s="172" t="str">
        <f t="shared" si="72"/>
        <v/>
      </c>
      <c r="N457" s="172" t="str">
        <f t="shared" si="66"/>
        <v/>
      </c>
      <c r="O457" s="207" t="str">
        <f t="shared" si="73"/>
        <v/>
      </c>
      <c r="P457" s="207" t="str">
        <f>IF(""=$F457,"",IF("00450"=$F457,0&lt;COUNTIFS($H:$H,"&gt;="&amp;$H457,$D:$D,$D457,$F:$F,$F457,$C:$C,"EAPG")-COUNTIFS($H457:$H$520,$H457,$D457:$D$520,$D457,$F457:$F$520,$F457,$C457:$C$520,"EAPG"),FALSE))</f>
        <v/>
      </c>
      <c r="Q457" s="207" t="str">
        <f t="shared" si="67"/>
        <v/>
      </c>
      <c r="R457" s="208" t="str">
        <f t="shared" si="74"/>
        <v/>
      </c>
      <c r="S457" s="172"/>
      <c r="T457" s="215" t="str">
        <f t="shared" si="68"/>
        <v/>
      </c>
      <c r="U457" s="216" t="str">
        <f>IF($F457="","",MAX(0.25,IF(AND("2"=$I457,1&lt;COUNTIF($I:$I,2)),0.5^(COUNTIFS($I:$I,"2",$D:$D,$D457,$H:$H,"&gt;="&amp;$H457)-COUNTIFS($I457:$I$520,"2",$D457:$D$520,$D457,$H457:$H$520,$H457)),1)))</f>
        <v/>
      </c>
      <c r="V457" s="216" t="str">
        <f>IF($F457="","",MAX(0.25,IF(AND("Yes"=$N457,1&lt;COUNTIFS($N:$N,"Yes",$D:$D,$D457,$F:$F,$F457,$C:$C,"EAPG")),0.5^(COUNTIFS($N:$N,"Yes",$H:$H,"&gt;="&amp;$H457,$D:$D,$D457,$F:$F,$F457,$C:$C,"EAPG")-COUNTIFS($N457:$N$520,"Yes",$H457:$H$520,$H457,$D457:$D$520,$D457,$F457:$F$520,$F457,$C457:$C$520,"EAPG")),1)))</f>
        <v/>
      </c>
      <c r="W457" s="210" t="str">
        <f t="shared" si="69"/>
        <v/>
      </c>
      <c r="X457" s="172"/>
      <c r="Y457" s="211" t="str">
        <f t="shared" si="70"/>
        <v/>
      </c>
      <c r="Z457" s="212" t="str">
        <f t="shared" si="75"/>
        <v/>
      </c>
      <c r="AA457" s="213" t="str">
        <f t="shared" si="71"/>
        <v/>
      </c>
    </row>
    <row r="458" spans="2:27" ht="15" x14ac:dyDescent="0.25">
      <c r="B458" s="200">
        <f t="shared" si="76"/>
        <v>438</v>
      </c>
      <c r="C458" s="148"/>
      <c r="D458" s="232"/>
      <c r="E458" s="202"/>
      <c r="F458" s="203"/>
      <c r="G458" s="202" t="str">
        <f t="array" ref="G458">IF($F458="","",INDEX('EAPG Table'!$C$7:$C$666,MATCH(_xlfn.NUMBERVALUE('Interactive EAPG Calculator'!$F458),_xlfn.NUMBERVALUE('EAPG Table'!$B$7:$B$666),0)))</f>
        <v/>
      </c>
      <c r="H458" s="204" t="str">
        <f t="array" ref="H458">IF($F458="","",IF("EAPG"&lt;&gt;C458,0,INDEX('EAPG Table'!$I$7:$I$666,MATCH(_xlfn.NUMBERVALUE($F458),_xlfn.NUMBERVALUE('EAPG Table'!$B$7:$B$666),0))))</f>
        <v/>
      </c>
      <c r="I458" s="172" t="str">
        <f>IF($F458="", "", INDEX('EAPG Table'!$D:$D, MATCH(1*$F458, 'EAPG Table'!$B:$B, 0)))</f>
        <v/>
      </c>
      <c r="J458" s="148"/>
      <c r="K458" s="205" t="str">
        <f>IF(""=$F458,"",TRIM(INDEX('EAPG Table'!$F:$F,MATCH(1*$F458,'EAPG Table'!$B:$B,0))))</f>
        <v/>
      </c>
      <c r="L458" s="200"/>
      <c r="M458" s="172" t="str">
        <f t="shared" si="72"/>
        <v/>
      </c>
      <c r="N458" s="172" t="str">
        <f t="shared" si="66"/>
        <v/>
      </c>
      <c r="O458" s="207" t="str">
        <f t="shared" si="73"/>
        <v/>
      </c>
      <c r="P458" s="207" t="str">
        <f>IF(""=$F458,"",IF("00450"=$F458,0&lt;COUNTIFS($H:$H,"&gt;="&amp;$H458,$D:$D,$D458,$F:$F,$F458,$C:$C,"EAPG")-COUNTIFS($H458:$H$520,$H458,$D458:$D$520,$D458,$F458:$F$520,$F458,$C458:$C$520,"EAPG"),FALSE))</f>
        <v/>
      </c>
      <c r="Q458" s="207" t="str">
        <f t="shared" si="67"/>
        <v/>
      </c>
      <c r="R458" s="208" t="str">
        <f t="shared" si="74"/>
        <v/>
      </c>
      <c r="S458" s="172"/>
      <c r="T458" s="215" t="str">
        <f t="shared" si="68"/>
        <v/>
      </c>
      <c r="U458" s="216" t="str">
        <f>IF($F458="","",MAX(0.25,IF(AND("2"=$I458,1&lt;COUNTIF($I:$I,2)),0.5^(COUNTIFS($I:$I,"2",$D:$D,$D458,$H:$H,"&gt;="&amp;$H458)-COUNTIFS($I458:$I$520,"2",$D458:$D$520,$D458,$H458:$H$520,$H458)),1)))</f>
        <v/>
      </c>
      <c r="V458" s="216" t="str">
        <f>IF($F458="","",MAX(0.25,IF(AND("Yes"=$N458,1&lt;COUNTIFS($N:$N,"Yes",$D:$D,$D458,$F:$F,$F458,$C:$C,"EAPG")),0.5^(COUNTIFS($N:$N,"Yes",$H:$H,"&gt;="&amp;$H458,$D:$D,$D458,$F:$F,$F458,$C:$C,"EAPG")-COUNTIFS($N458:$N$520,"Yes",$H458:$H$520,$H458,$D458:$D$520,$D458,$F458:$F$520,$F458,$C458:$C$520,"EAPG")),1)))</f>
        <v/>
      </c>
      <c r="W458" s="210" t="str">
        <f t="shared" si="69"/>
        <v/>
      </c>
      <c r="X458" s="172"/>
      <c r="Y458" s="211" t="str">
        <f t="shared" si="70"/>
        <v/>
      </c>
      <c r="Z458" s="212" t="str">
        <f t="shared" si="75"/>
        <v/>
      </c>
      <c r="AA458" s="213" t="str">
        <f t="shared" si="71"/>
        <v/>
      </c>
    </row>
    <row r="459" spans="2:27" ht="15" x14ac:dyDescent="0.25">
      <c r="B459" s="200">
        <f t="shared" si="76"/>
        <v>439</v>
      </c>
      <c r="C459" s="148"/>
      <c r="D459" s="232"/>
      <c r="E459" s="202"/>
      <c r="F459" s="203"/>
      <c r="G459" s="202" t="str">
        <f t="array" ref="G459">IF($F459="","",INDEX('EAPG Table'!$C$7:$C$666,MATCH(_xlfn.NUMBERVALUE('Interactive EAPG Calculator'!$F459),_xlfn.NUMBERVALUE('EAPG Table'!$B$7:$B$666),0)))</f>
        <v/>
      </c>
      <c r="H459" s="204" t="str">
        <f t="array" ref="H459">IF($F459="","",IF("EAPG"&lt;&gt;C459,0,INDEX('EAPG Table'!$I$7:$I$666,MATCH(_xlfn.NUMBERVALUE($F459),_xlfn.NUMBERVALUE('EAPG Table'!$B$7:$B$666),0))))</f>
        <v/>
      </c>
      <c r="I459" s="172" t="str">
        <f>IF($F459="", "", INDEX('EAPG Table'!$D:$D, MATCH(1*$F459, 'EAPG Table'!$B:$B, 0)))</f>
        <v/>
      </c>
      <c r="J459" s="148"/>
      <c r="K459" s="205" t="str">
        <f>IF(""=$F459,"",TRIM(INDEX('EAPG Table'!$F:$F,MATCH(1*$F459,'EAPG Table'!$B:$B,0))))</f>
        <v/>
      </c>
      <c r="L459" s="200"/>
      <c r="M459" s="172" t="str">
        <f t="shared" si="72"/>
        <v/>
      </c>
      <c r="N459" s="172" t="str">
        <f t="shared" si="66"/>
        <v/>
      </c>
      <c r="O459" s="207" t="str">
        <f t="shared" si="73"/>
        <v/>
      </c>
      <c r="P459" s="207" t="str">
        <f>IF(""=$F459,"",IF("00450"=$F459,0&lt;COUNTIFS($H:$H,"&gt;="&amp;$H459,$D:$D,$D459,$F:$F,$F459,$C:$C,"EAPG")-COUNTIFS($H459:$H$520,$H459,$D459:$D$520,$D459,$F459:$F$520,$F459,$C459:$C$520,"EAPG"),FALSE))</f>
        <v/>
      </c>
      <c r="Q459" s="207" t="str">
        <f t="shared" si="67"/>
        <v/>
      </c>
      <c r="R459" s="208" t="str">
        <f t="shared" si="74"/>
        <v/>
      </c>
      <c r="S459" s="172"/>
      <c r="T459" s="215" t="str">
        <f t="shared" si="68"/>
        <v/>
      </c>
      <c r="U459" s="216" t="str">
        <f>IF($F459="","",MAX(0.25,IF(AND("2"=$I459,1&lt;COUNTIF($I:$I,2)),0.5^(COUNTIFS($I:$I,"2",$D:$D,$D459,$H:$H,"&gt;="&amp;$H459)-COUNTIFS($I459:$I$520,"2",$D459:$D$520,$D459,$H459:$H$520,$H459)),1)))</f>
        <v/>
      </c>
      <c r="V459" s="216" t="str">
        <f>IF($F459="","",MAX(0.25,IF(AND("Yes"=$N459,1&lt;COUNTIFS($N:$N,"Yes",$D:$D,$D459,$F:$F,$F459,$C:$C,"EAPG")),0.5^(COUNTIFS($N:$N,"Yes",$H:$H,"&gt;="&amp;$H459,$D:$D,$D459,$F:$F,$F459,$C:$C,"EAPG")-COUNTIFS($N459:$N$520,"Yes",$H459:$H$520,$H459,$D459:$D$520,$D459,$F459:$F$520,$F459,$C459:$C$520,"EAPG")),1)))</f>
        <v/>
      </c>
      <c r="W459" s="210" t="str">
        <f t="shared" si="69"/>
        <v/>
      </c>
      <c r="X459" s="172"/>
      <c r="Y459" s="211" t="str">
        <f t="shared" si="70"/>
        <v/>
      </c>
      <c r="Z459" s="212" t="str">
        <f t="shared" si="75"/>
        <v/>
      </c>
      <c r="AA459" s="213" t="str">
        <f t="shared" si="71"/>
        <v/>
      </c>
    </row>
    <row r="460" spans="2:27" ht="15" x14ac:dyDescent="0.25">
      <c r="B460" s="217">
        <f t="shared" si="76"/>
        <v>440</v>
      </c>
      <c r="C460" s="149"/>
      <c r="D460" s="233"/>
      <c r="E460" s="219"/>
      <c r="F460" s="220"/>
      <c r="G460" s="219" t="str">
        <f t="array" ref="G460">IF($F460="","",INDEX('EAPG Table'!$C$7:$C$666,MATCH(_xlfn.NUMBERVALUE('Interactive EAPG Calculator'!$F460),_xlfn.NUMBERVALUE('EAPG Table'!$B$7:$B$666),0)))</f>
        <v/>
      </c>
      <c r="H460" s="221" t="str">
        <f t="array" ref="H460">IF($F460="","",IF("EAPG"&lt;&gt;C460,0,INDEX('EAPG Table'!$I$7:$I$666,MATCH(_xlfn.NUMBERVALUE($F460),_xlfn.NUMBERVALUE('EAPG Table'!$B$7:$B$666),0))))</f>
        <v/>
      </c>
      <c r="I460" s="222" t="str">
        <f>IF($F460="", "", INDEX('EAPG Table'!$D:$D, MATCH(1*$F460, 'EAPG Table'!$B:$B, 0)))</f>
        <v/>
      </c>
      <c r="J460" s="149"/>
      <c r="K460" s="223" t="str">
        <f>IF(""=$F460,"",TRIM(INDEX('EAPG Table'!$F:$F,MATCH(1*$F460,'EAPG Table'!$B:$B,0))))</f>
        <v/>
      </c>
      <c r="L460" s="200"/>
      <c r="M460" s="222" t="str">
        <f t="shared" si="72"/>
        <v/>
      </c>
      <c r="N460" s="222" t="str">
        <f t="shared" si="66"/>
        <v/>
      </c>
      <c r="O460" s="224" t="str">
        <f t="shared" si="73"/>
        <v/>
      </c>
      <c r="P460" s="224" t="str">
        <f>IF(""=$F460,"",IF("00450"=$F460,0&lt;COUNTIFS($H:$H,"&gt;="&amp;$H460,$D:$D,$D460,$F:$F,$F460,$C:$C,"EAPG")-COUNTIFS($H460:$H$520,$H460,$D460:$D$520,$D460,$F460:$F$520,$F460,$C460:$C$520,"EAPG"),FALSE))</f>
        <v/>
      </c>
      <c r="Q460" s="224" t="str">
        <f t="shared" si="67"/>
        <v/>
      </c>
      <c r="R460" s="225" t="str">
        <f t="shared" si="74"/>
        <v/>
      </c>
      <c r="S460" s="172"/>
      <c r="T460" s="226" t="str">
        <f t="shared" si="68"/>
        <v/>
      </c>
      <c r="U460" s="227" t="str">
        <f>IF($F460="","",MAX(0.25,IF(AND("2"=$I460,1&lt;COUNTIF($I:$I,2)),0.5^(COUNTIFS($I:$I,"2",$D:$D,$D460,$H:$H,"&gt;="&amp;$H460)-COUNTIFS($I460:$I$520,"2",$D460:$D$520,$D460,$H460:$H$520,$H460)),1)))</f>
        <v/>
      </c>
      <c r="V460" s="227" t="str">
        <f>IF($F460="","",MAX(0.25,IF(AND("Yes"=$N460,1&lt;COUNTIFS($N:$N,"Yes",$D:$D,$D460,$F:$F,$F460,$C:$C,"EAPG")),0.5^(COUNTIFS($N:$N,"Yes",$H:$H,"&gt;="&amp;$H460,$D:$D,$D460,$F:$F,$F460,$C:$C,"EAPG")-COUNTIFS($N460:$N$520,"Yes",$H460:$H$520,$H460,$D460:$D$520,$D460,$F460:$F$520,$F460,$C460:$C$520,"EAPG")),1)))</f>
        <v/>
      </c>
      <c r="W460" s="228" t="str">
        <f t="shared" si="69"/>
        <v/>
      </c>
      <c r="X460" s="172"/>
      <c r="Y460" s="229" t="str">
        <f t="shared" si="70"/>
        <v/>
      </c>
      <c r="Z460" s="230" t="str">
        <f t="shared" si="75"/>
        <v/>
      </c>
      <c r="AA460" s="231" t="str">
        <f t="shared" si="71"/>
        <v/>
      </c>
    </row>
    <row r="461" spans="2:27" ht="15" x14ac:dyDescent="0.25">
      <c r="B461" s="200">
        <f t="shared" si="76"/>
        <v>441</v>
      </c>
      <c r="C461" s="148"/>
      <c r="D461" s="232"/>
      <c r="E461" s="202"/>
      <c r="F461" s="203"/>
      <c r="G461" s="202" t="str">
        <f t="array" ref="G461">IF($F461="","",INDEX('EAPG Table'!$C$7:$C$666,MATCH(_xlfn.NUMBERVALUE('Interactive EAPG Calculator'!$F461),_xlfn.NUMBERVALUE('EAPG Table'!$B$7:$B$666),0)))</f>
        <v/>
      </c>
      <c r="H461" s="204" t="str">
        <f t="array" ref="H461">IF($F461="","",IF("EAPG"&lt;&gt;C461,0,INDEX('EAPG Table'!$I$7:$I$666,MATCH(_xlfn.NUMBERVALUE($F461),_xlfn.NUMBERVALUE('EAPG Table'!$B$7:$B$666),0))))</f>
        <v/>
      </c>
      <c r="I461" s="172" t="str">
        <f>IF($F461="", "", INDEX('EAPG Table'!$D:$D, MATCH(1*$F461, 'EAPG Table'!$B:$B, 0)))</f>
        <v/>
      </c>
      <c r="J461" s="148"/>
      <c r="K461" s="205" t="str">
        <f>IF(""=$F461,"",TRIM(INDEX('EAPG Table'!$F:$F,MATCH(1*$F461,'EAPG Table'!$B:$B,0))))</f>
        <v/>
      </c>
      <c r="L461" s="200"/>
      <c r="M461" s="172" t="str">
        <f t="shared" si="72"/>
        <v/>
      </c>
      <c r="N461" s="172" t="str">
        <f t="shared" si="66"/>
        <v/>
      </c>
      <c r="O461" s="207" t="str">
        <f t="shared" si="73"/>
        <v/>
      </c>
      <c r="P461" s="207" t="str">
        <f>IF(""=$F461,"",IF("00450"=$F461,0&lt;COUNTIFS($H:$H,"&gt;="&amp;$H461,$D:$D,$D461,$F:$F,$F461,$C:$C,"EAPG")-COUNTIFS($H461:$H$520,$H461,$D461:$D$520,$D461,$F461:$F$520,$F461,$C461:$C$520,"EAPG"),FALSE))</f>
        <v/>
      </c>
      <c r="Q461" s="207" t="str">
        <f t="shared" si="67"/>
        <v/>
      </c>
      <c r="R461" s="208" t="str">
        <f t="shared" si="74"/>
        <v/>
      </c>
      <c r="S461" s="172"/>
      <c r="T461" s="215" t="str">
        <f t="shared" si="68"/>
        <v/>
      </c>
      <c r="U461" s="216" t="str">
        <f>IF($F461="","",MAX(0.25,IF(AND("2"=$I461,1&lt;COUNTIF($I:$I,2)),0.5^(COUNTIFS($I:$I,"2",$D:$D,$D461,$H:$H,"&gt;="&amp;$H461)-COUNTIFS($I461:$I$520,"2",$D461:$D$520,$D461,$H461:$H$520,$H461)),1)))</f>
        <v/>
      </c>
      <c r="V461" s="216" t="str">
        <f>IF($F461="","",MAX(0.25,IF(AND("Yes"=$N461,1&lt;COUNTIFS($N:$N,"Yes",$D:$D,$D461,$F:$F,$F461,$C:$C,"EAPG")),0.5^(COUNTIFS($N:$N,"Yes",$H:$H,"&gt;="&amp;$H461,$D:$D,$D461,$F:$F,$F461,$C:$C,"EAPG")-COUNTIFS($N461:$N$520,"Yes",$H461:$H$520,$H461,$D461:$D$520,$D461,$F461:$F$520,$F461,$C461:$C$520,"EAPG")),1)))</f>
        <v/>
      </c>
      <c r="W461" s="210" t="str">
        <f t="shared" si="69"/>
        <v/>
      </c>
      <c r="X461" s="172"/>
      <c r="Y461" s="211" t="str">
        <f t="shared" si="70"/>
        <v/>
      </c>
      <c r="Z461" s="212" t="str">
        <f t="shared" si="75"/>
        <v/>
      </c>
      <c r="AA461" s="213" t="str">
        <f t="shared" si="71"/>
        <v/>
      </c>
    </row>
    <row r="462" spans="2:27" ht="15" x14ac:dyDescent="0.25">
      <c r="B462" s="200">
        <f t="shared" si="76"/>
        <v>442</v>
      </c>
      <c r="C462" s="148"/>
      <c r="D462" s="232"/>
      <c r="E462" s="202"/>
      <c r="F462" s="203"/>
      <c r="G462" s="202" t="str">
        <f t="array" ref="G462">IF($F462="","",INDEX('EAPG Table'!$C$7:$C$666,MATCH(_xlfn.NUMBERVALUE('Interactive EAPG Calculator'!$F462),_xlfn.NUMBERVALUE('EAPG Table'!$B$7:$B$666),0)))</f>
        <v/>
      </c>
      <c r="H462" s="204" t="str">
        <f t="array" ref="H462">IF($F462="","",IF("EAPG"&lt;&gt;C462,0,INDEX('EAPG Table'!$I$7:$I$666,MATCH(_xlfn.NUMBERVALUE($F462),_xlfn.NUMBERVALUE('EAPG Table'!$B$7:$B$666),0))))</f>
        <v/>
      </c>
      <c r="I462" s="172" t="str">
        <f>IF($F462="", "", INDEX('EAPG Table'!$D:$D, MATCH(1*$F462, 'EAPG Table'!$B:$B, 0)))</f>
        <v/>
      </c>
      <c r="J462" s="148"/>
      <c r="K462" s="205" t="str">
        <f>IF(""=$F462,"",TRIM(INDEX('EAPG Table'!$F:$F,MATCH(1*$F462,'EAPG Table'!$B:$B,0))))</f>
        <v/>
      </c>
      <c r="L462" s="200"/>
      <c r="M462" s="172" t="str">
        <f t="shared" si="72"/>
        <v/>
      </c>
      <c r="N462" s="172" t="str">
        <f t="shared" si="66"/>
        <v/>
      </c>
      <c r="O462" s="207" t="str">
        <f t="shared" si="73"/>
        <v/>
      </c>
      <c r="P462" s="207" t="str">
        <f>IF(""=$F462,"",IF("00450"=$F462,0&lt;COUNTIFS($H:$H,"&gt;="&amp;$H462,$D:$D,$D462,$F:$F,$F462,$C:$C,"EAPG")-COUNTIFS($H462:$H$520,$H462,$D462:$D$520,$D462,$F462:$F$520,$F462,$C462:$C$520,"EAPG"),FALSE))</f>
        <v/>
      </c>
      <c r="Q462" s="207" t="str">
        <f t="shared" si="67"/>
        <v/>
      </c>
      <c r="R462" s="208" t="str">
        <f t="shared" si="74"/>
        <v/>
      </c>
      <c r="S462" s="172"/>
      <c r="T462" s="215" t="str">
        <f t="shared" si="68"/>
        <v/>
      </c>
      <c r="U462" s="216" t="str">
        <f>IF($F462="","",MAX(0.25,IF(AND("2"=$I462,1&lt;COUNTIF($I:$I,2)),0.5^(COUNTIFS($I:$I,"2",$D:$D,$D462,$H:$H,"&gt;="&amp;$H462)-COUNTIFS($I462:$I$520,"2",$D462:$D$520,$D462,$H462:$H$520,$H462)),1)))</f>
        <v/>
      </c>
      <c r="V462" s="216" t="str">
        <f>IF($F462="","",MAX(0.25,IF(AND("Yes"=$N462,1&lt;COUNTIFS($N:$N,"Yes",$D:$D,$D462,$F:$F,$F462,$C:$C,"EAPG")),0.5^(COUNTIFS($N:$N,"Yes",$H:$H,"&gt;="&amp;$H462,$D:$D,$D462,$F:$F,$F462,$C:$C,"EAPG")-COUNTIFS($N462:$N$520,"Yes",$H462:$H$520,$H462,$D462:$D$520,$D462,$F462:$F$520,$F462,$C462:$C$520,"EAPG")),1)))</f>
        <v/>
      </c>
      <c r="W462" s="210" t="str">
        <f t="shared" si="69"/>
        <v/>
      </c>
      <c r="X462" s="172"/>
      <c r="Y462" s="211" t="str">
        <f t="shared" si="70"/>
        <v/>
      </c>
      <c r="Z462" s="212" t="str">
        <f t="shared" si="75"/>
        <v/>
      </c>
      <c r="AA462" s="213" t="str">
        <f t="shared" si="71"/>
        <v/>
      </c>
    </row>
    <row r="463" spans="2:27" ht="15" x14ac:dyDescent="0.25">
      <c r="B463" s="200">
        <f t="shared" si="76"/>
        <v>443</v>
      </c>
      <c r="C463" s="148"/>
      <c r="D463" s="232"/>
      <c r="E463" s="202"/>
      <c r="F463" s="203"/>
      <c r="G463" s="202" t="str">
        <f t="array" ref="G463">IF($F463="","",INDEX('EAPG Table'!$C$7:$C$666,MATCH(_xlfn.NUMBERVALUE('Interactive EAPG Calculator'!$F463),_xlfn.NUMBERVALUE('EAPG Table'!$B$7:$B$666),0)))</f>
        <v/>
      </c>
      <c r="H463" s="204" t="str">
        <f t="array" ref="H463">IF($F463="","",IF("EAPG"&lt;&gt;C463,0,INDEX('EAPG Table'!$I$7:$I$666,MATCH(_xlfn.NUMBERVALUE($F463),_xlfn.NUMBERVALUE('EAPG Table'!$B$7:$B$666),0))))</f>
        <v/>
      </c>
      <c r="I463" s="172" t="str">
        <f>IF($F463="", "", INDEX('EAPG Table'!$D:$D, MATCH(1*$F463, 'EAPG Table'!$B:$B, 0)))</f>
        <v/>
      </c>
      <c r="J463" s="148"/>
      <c r="K463" s="205" t="str">
        <f>IF(""=$F463,"",TRIM(INDEX('EAPG Table'!$F:$F,MATCH(1*$F463,'EAPG Table'!$B:$B,0))))</f>
        <v/>
      </c>
      <c r="L463" s="200"/>
      <c r="M463" s="172" t="str">
        <f t="shared" si="72"/>
        <v/>
      </c>
      <c r="N463" s="172" t="str">
        <f t="shared" si="66"/>
        <v/>
      </c>
      <c r="O463" s="207" t="str">
        <f t="shared" si="73"/>
        <v/>
      </c>
      <c r="P463" s="207" t="str">
        <f>IF(""=$F463,"",IF("00450"=$F463,0&lt;COUNTIFS($H:$H,"&gt;="&amp;$H463,$D:$D,$D463,$F:$F,$F463,$C:$C,"EAPG")-COUNTIFS($H463:$H$520,$H463,$D463:$D$520,$D463,$F463:$F$520,$F463,$C463:$C$520,"EAPG"),FALSE))</f>
        <v/>
      </c>
      <c r="Q463" s="207" t="str">
        <f t="shared" si="67"/>
        <v/>
      </c>
      <c r="R463" s="208" t="str">
        <f t="shared" si="74"/>
        <v/>
      </c>
      <c r="S463" s="172"/>
      <c r="T463" s="215" t="str">
        <f t="shared" si="68"/>
        <v/>
      </c>
      <c r="U463" s="216" t="str">
        <f>IF($F463="","",MAX(0.25,IF(AND("2"=$I463,1&lt;COUNTIF($I:$I,2)),0.5^(COUNTIFS($I:$I,"2",$D:$D,$D463,$H:$H,"&gt;="&amp;$H463)-COUNTIFS($I463:$I$520,"2",$D463:$D$520,$D463,$H463:$H$520,$H463)),1)))</f>
        <v/>
      </c>
      <c r="V463" s="216" t="str">
        <f>IF($F463="","",MAX(0.25,IF(AND("Yes"=$N463,1&lt;COUNTIFS($N:$N,"Yes",$D:$D,$D463,$F:$F,$F463,$C:$C,"EAPG")),0.5^(COUNTIFS($N:$N,"Yes",$H:$H,"&gt;="&amp;$H463,$D:$D,$D463,$F:$F,$F463,$C:$C,"EAPG")-COUNTIFS($N463:$N$520,"Yes",$H463:$H$520,$H463,$D463:$D$520,$D463,$F463:$F$520,$F463,$C463:$C$520,"EAPG")),1)))</f>
        <v/>
      </c>
      <c r="W463" s="210" t="str">
        <f t="shared" si="69"/>
        <v/>
      </c>
      <c r="X463" s="172"/>
      <c r="Y463" s="211" t="str">
        <f t="shared" si="70"/>
        <v/>
      </c>
      <c r="Z463" s="212" t="str">
        <f t="shared" si="75"/>
        <v/>
      </c>
      <c r="AA463" s="213" t="str">
        <f t="shared" si="71"/>
        <v/>
      </c>
    </row>
    <row r="464" spans="2:27" ht="15" x14ac:dyDescent="0.25">
      <c r="B464" s="200">
        <f t="shared" si="76"/>
        <v>444</v>
      </c>
      <c r="C464" s="148"/>
      <c r="D464" s="232"/>
      <c r="E464" s="202"/>
      <c r="F464" s="203"/>
      <c r="G464" s="202" t="str">
        <f t="array" ref="G464">IF($F464="","",INDEX('EAPG Table'!$C$7:$C$666,MATCH(_xlfn.NUMBERVALUE('Interactive EAPG Calculator'!$F464),_xlfn.NUMBERVALUE('EAPG Table'!$B$7:$B$666),0)))</f>
        <v/>
      </c>
      <c r="H464" s="204" t="str">
        <f t="array" ref="H464">IF($F464="","",IF("EAPG"&lt;&gt;C464,0,INDEX('EAPG Table'!$I$7:$I$666,MATCH(_xlfn.NUMBERVALUE($F464),_xlfn.NUMBERVALUE('EAPG Table'!$B$7:$B$666),0))))</f>
        <v/>
      </c>
      <c r="I464" s="172" t="str">
        <f>IF($F464="", "", INDEX('EAPG Table'!$D:$D, MATCH(1*$F464, 'EAPG Table'!$B:$B, 0)))</f>
        <v/>
      </c>
      <c r="J464" s="148"/>
      <c r="K464" s="205" t="str">
        <f>IF(""=$F464,"",TRIM(INDEX('EAPG Table'!$F:$F,MATCH(1*$F464,'EAPG Table'!$B:$B,0))))</f>
        <v/>
      </c>
      <c r="L464" s="200"/>
      <c r="M464" s="172" t="str">
        <f t="shared" si="72"/>
        <v/>
      </c>
      <c r="N464" s="172" t="str">
        <f t="shared" si="66"/>
        <v/>
      </c>
      <c r="O464" s="207" t="str">
        <f t="shared" si="73"/>
        <v/>
      </c>
      <c r="P464" s="207" t="str">
        <f>IF(""=$F464,"",IF("00450"=$F464,0&lt;COUNTIFS($H:$H,"&gt;="&amp;$H464,$D:$D,$D464,$F:$F,$F464,$C:$C,"EAPG")-COUNTIFS($H464:$H$520,$H464,$D464:$D$520,$D464,$F464:$F$520,$F464,$C464:$C$520,"EAPG"),FALSE))</f>
        <v/>
      </c>
      <c r="Q464" s="207" t="str">
        <f t="shared" si="67"/>
        <v/>
      </c>
      <c r="R464" s="208" t="str">
        <f t="shared" si="74"/>
        <v/>
      </c>
      <c r="S464" s="172"/>
      <c r="T464" s="215" t="str">
        <f t="shared" si="68"/>
        <v/>
      </c>
      <c r="U464" s="216" t="str">
        <f>IF($F464="","",MAX(0.25,IF(AND("2"=$I464,1&lt;COUNTIF($I:$I,2)),0.5^(COUNTIFS($I:$I,"2",$D:$D,$D464,$H:$H,"&gt;="&amp;$H464)-COUNTIFS($I464:$I$520,"2",$D464:$D$520,$D464,$H464:$H$520,$H464)),1)))</f>
        <v/>
      </c>
      <c r="V464" s="216" t="str">
        <f>IF($F464="","",MAX(0.25,IF(AND("Yes"=$N464,1&lt;COUNTIFS($N:$N,"Yes",$D:$D,$D464,$F:$F,$F464,$C:$C,"EAPG")),0.5^(COUNTIFS($N:$N,"Yes",$H:$H,"&gt;="&amp;$H464,$D:$D,$D464,$F:$F,$F464,$C:$C,"EAPG")-COUNTIFS($N464:$N$520,"Yes",$H464:$H$520,$H464,$D464:$D$520,$D464,$F464:$F$520,$F464,$C464:$C$520,"EAPG")),1)))</f>
        <v/>
      </c>
      <c r="W464" s="210" t="str">
        <f t="shared" si="69"/>
        <v/>
      </c>
      <c r="X464" s="172"/>
      <c r="Y464" s="211" t="str">
        <f t="shared" si="70"/>
        <v/>
      </c>
      <c r="Z464" s="212" t="str">
        <f t="shared" si="75"/>
        <v/>
      </c>
      <c r="AA464" s="213" t="str">
        <f t="shared" si="71"/>
        <v/>
      </c>
    </row>
    <row r="465" spans="2:27" ht="15" x14ac:dyDescent="0.25">
      <c r="B465" s="217">
        <f t="shared" si="76"/>
        <v>445</v>
      </c>
      <c r="C465" s="149"/>
      <c r="D465" s="233"/>
      <c r="E465" s="219"/>
      <c r="F465" s="220"/>
      <c r="G465" s="219" t="str">
        <f t="array" ref="G465">IF($F465="","",INDEX('EAPG Table'!$C$7:$C$666,MATCH(_xlfn.NUMBERVALUE('Interactive EAPG Calculator'!$F465),_xlfn.NUMBERVALUE('EAPG Table'!$B$7:$B$666),0)))</f>
        <v/>
      </c>
      <c r="H465" s="221" t="str">
        <f t="array" ref="H465">IF($F465="","",IF("EAPG"&lt;&gt;C465,0,INDEX('EAPG Table'!$I$7:$I$666,MATCH(_xlfn.NUMBERVALUE($F465),_xlfn.NUMBERVALUE('EAPG Table'!$B$7:$B$666),0))))</f>
        <v/>
      </c>
      <c r="I465" s="222" t="str">
        <f>IF($F465="", "", INDEX('EAPG Table'!$D:$D, MATCH(1*$F465, 'EAPG Table'!$B:$B, 0)))</f>
        <v/>
      </c>
      <c r="J465" s="149"/>
      <c r="K465" s="223" t="str">
        <f>IF(""=$F465,"",TRIM(INDEX('EAPG Table'!$F:$F,MATCH(1*$F465,'EAPG Table'!$B:$B,0))))</f>
        <v/>
      </c>
      <c r="L465" s="200"/>
      <c r="M465" s="222" t="str">
        <f t="shared" si="72"/>
        <v/>
      </c>
      <c r="N465" s="222" t="str">
        <f t="shared" si="66"/>
        <v/>
      </c>
      <c r="O465" s="224" t="str">
        <f t="shared" si="73"/>
        <v/>
      </c>
      <c r="P465" s="224" t="str">
        <f>IF(""=$F465,"",IF("00450"=$F465,0&lt;COUNTIFS($H:$H,"&gt;="&amp;$H465,$D:$D,$D465,$F:$F,$F465,$C:$C,"EAPG")-COUNTIFS($H465:$H$520,$H465,$D465:$D$520,$D465,$F465:$F$520,$F465,$C465:$C$520,"EAPG"),FALSE))</f>
        <v/>
      </c>
      <c r="Q465" s="224" t="str">
        <f t="shared" si="67"/>
        <v/>
      </c>
      <c r="R465" s="225" t="str">
        <f t="shared" si="74"/>
        <v/>
      </c>
      <c r="S465" s="172"/>
      <c r="T465" s="226" t="str">
        <f t="shared" si="68"/>
        <v/>
      </c>
      <c r="U465" s="227" t="str">
        <f>IF($F465="","",MAX(0.25,IF(AND("2"=$I465,1&lt;COUNTIF($I:$I,2)),0.5^(COUNTIFS($I:$I,"2",$D:$D,$D465,$H:$H,"&gt;="&amp;$H465)-COUNTIFS($I465:$I$520,"2",$D465:$D$520,$D465,$H465:$H$520,$H465)),1)))</f>
        <v/>
      </c>
      <c r="V465" s="227" t="str">
        <f>IF($F465="","",MAX(0.25,IF(AND("Yes"=$N465,1&lt;COUNTIFS($N:$N,"Yes",$D:$D,$D465,$F:$F,$F465,$C:$C,"EAPG")),0.5^(COUNTIFS($N:$N,"Yes",$H:$H,"&gt;="&amp;$H465,$D:$D,$D465,$F:$F,$F465,$C:$C,"EAPG")-COUNTIFS($N465:$N$520,"Yes",$H465:$H$520,$H465,$D465:$D$520,$D465,$F465:$F$520,$F465,$C465:$C$520,"EAPG")),1)))</f>
        <v/>
      </c>
      <c r="W465" s="228" t="str">
        <f t="shared" si="69"/>
        <v/>
      </c>
      <c r="X465" s="172"/>
      <c r="Y465" s="229" t="str">
        <f t="shared" si="70"/>
        <v/>
      </c>
      <c r="Z465" s="230" t="str">
        <f t="shared" si="75"/>
        <v/>
      </c>
      <c r="AA465" s="231" t="str">
        <f t="shared" si="71"/>
        <v/>
      </c>
    </row>
    <row r="466" spans="2:27" ht="15" x14ac:dyDescent="0.25">
      <c r="B466" s="200">
        <f t="shared" si="76"/>
        <v>446</v>
      </c>
      <c r="C466" s="148"/>
      <c r="D466" s="232"/>
      <c r="E466" s="202"/>
      <c r="F466" s="203"/>
      <c r="G466" s="202" t="str">
        <f t="array" ref="G466">IF($F466="","",INDEX('EAPG Table'!$C$7:$C$666,MATCH(_xlfn.NUMBERVALUE('Interactive EAPG Calculator'!$F466),_xlfn.NUMBERVALUE('EAPG Table'!$B$7:$B$666),0)))</f>
        <v/>
      </c>
      <c r="H466" s="204" t="str">
        <f t="array" ref="H466">IF($F466="","",IF("EAPG"&lt;&gt;C466,0,INDEX('EAPG Table'!$I$7:$I$666,MATCH(_xlfn.NUMBERVALUE($F466),_xlfn.NUMBERVALUE('EAPG Table'!$B$7:$B$666),0))))</f>
        <v/>
      </c>
      <c r="I466" s="172" t="str">
        <f>IF($F466="", "", INDEX('EAPG Table'!$D:$D, MATCH(1*$F466, 'EAPG Table'!$B:$B, 0)))</f>
        <v/>
      </c>
      <c r="J466" s="148"/>
      <c r="K466" s="205" t="str">
        <f>IF(""=$F466,"",TRIM(INDEX('EAPG Table'!$F:$F,MATCH(1*$F466,'EAPG Table'!$B:$B,0))))</f>
        <v/>
      </c>
      <c r="L466" s="200"/>
      <c r="M466" s="172" t="str">
        <f t="shared" si="72"/>
        <v/>
      </c>
      <c r="N466" s="172" t="str">
        <f t="shared" si="66"/>
        <v/>
      </c>
      <c r="O466" s="207" t="str">
        <f t="shared" si="73"/>
        <v/>
      </c>
      <c r="P466" s="207" t="str">
        <f>IF(""=$F466,"",IF("00450"=$F466,0&lt;COUNTIFS($H:$H,"&gt;="&amp;$H466,$D:$D,$D466,$F:$F,$F466,$C:$C,"EAPG")-COUNTIFS($H466:$H$520,$H466,$D466:$D$520,$D466,$F466:$F$520,$F466,$C466:$C$520,"EAPG"),FALSE))</f>
        <v/>
      </c>
      <c r="Q466" s="207" t="str">
        <f t="shared" si="67"/>
        <v/>
      </c>
      <c r="R466" s="208" t="str">
        <f t="shared" si="74"/>
        <v/>
      </c>
      <c r="S466" s="172"/>
      <c r="T466" s="215" t="str">
        <f t="shared" si="68"/>
        <v/>
      </c>
      <c r="U466" s="216" t="str">
        <f>IF($F466="","",MAX(0.25,IF(AND("2"=$I466,1&lt;COUNTIF($I:$I,2)),0.5^(COUNTIFS($I:$I,"2",$D:$D,$D466,$H:$H,"&gt;="&amp;$H466)-COUNTIFS($I466:$I$520,"2",$D466:$D$520,$D466,$H466:$H$520,$H466)),1)))</f>
        <v/>
      </c>
      <c r="V466" s="216" t="str">
        <f>IF($F466="","",MAX(0.25,IF(AND("Yes"=$N466,1&lt;COUNTIFS($N:$N,"Yes",$D:$D,$D466,$F:$F,$F466,$C:$C,"EAPG")),0.5^(COUNTIFS($N:$N,"Yes",$H:$H,"&gt;="&amp;$H466,$D:$D,$D466,$F:$F,$F466,$C:$C,"EAPG")-COUNTIFS($N466:$N$520,"Yes",$H466:$H$520,$H466,$D466:$D$520,$D466,$F466:$F$520,$F466,$C466:$C$520,"EAPG")),1)))</f>
        <v/>
      </c>
      <c r="W466" s="210" t="str">
        <f t="shared" si="69"/>
        <v/>
      </c>
      <c r="X466" s="172"/>
      <c r="Y466" s="211" t="str">
        <f t="shared" si="70"/>
        <v/>
      </c>
      <c r="Z466" s="212" t="str">
        <f t="shared" si="75"/>
        <v/>
      </c>
      <c r="AA466" s="213" t="str">
        <f t="shared" si="71"/>
        <v/>
      </c>
    </row>
    <row r="467" spans="2:27" ht="15" x14ac:dyDescent="0.25">
      <c r="B467" s="200">
        <f t="shared" si="76"/>
        <v>447</v>
      </c>
      <c r="C467" s="148"/>
      <c r="D467" s="232"/>
      <c r="E467" s="202"/>
      <c r="F467" s="203"/>
      <c r="G467" s="202" t="str">
        <f t="array" ref="G467">IF($F467="","",INDEX('EAPG Table'!$C$7:$C$666,MATCH(_xlfn.NUMBERVALUE('Interactive EAPG Calculator'!$F467),_xlfn.NUMBERVALUE('EAPG Table'!$B$7:$B$666),0)))</f>
        <v/>
      </c>
      <c r="H467" s="204" t="str">
        <f t="array" ref="H467">IF($F467="","",IF("EAPG"&lt;&gt;C467,0,INDEX('EAPG Table'!$I$7:$I$666,MATCH(_xlfn.NUMBERVALUE($F467),_xlfn.NUMBERVALUE('EAPG Table'!$B$7:$B$666),0))))</f>
        <v/>
      </c>
      <c r="I467" s="172" t="str">
        <f>IF($F467="", "", INDEX('EAPG Table'!$D:$D, MATCH(1*$F467, 'EAPG Table'!$B:$B, 0)))</f>
        <v/>
      </c>
      <c r="J467" s="148"/>
      <c r="K467" s="205" t="str">
        <f>IF(""=$F467,"",TRIM(INDEX('EAPG Table'!$F:$F,MATCH(1*$F467,'EAPG Table'!$B:$B,0))))</f>
        <v/>
      </c>
      <c r="L467" s="200"/>
      <c r="M467" s="172" t="str">
        <f t="shared" si="72"/>
        <v/>
      </c>
      <c r="N467" s="172" t="str">
        <f t="shared" si="66"/>
        <v/>
      </c>
      <c r="O467" s="207" t="str">
        <f t="shared" si="73"/>
        <v/>
      </c>
      <c r="P467" s="207" t="str">
        <f>IF(""=$F467,"",IF("00450"=$F467,0&lt;COUNTIFS($H:$H,"&gt;="&amp;$H467,$D:$D,$D467,$F:$F,$F467,$C:$C,"EAPG")-COUNTIFS($H467:$H$520,$H467,$D467:$D$520,$D467,$F467:$F$520,$F467,$C467:$C$520,"EAPG"),FALSE))</f>
        <v/>
      </c>
      <c r="Q467" s="207" t="str">
        <f t="shared" si="67"/>
        <v/>
      </c>
      <c r="R467" s="208" t="str">
        <f t="shared" si="74"/>
        <v/>
      </c>
      <c r="S467" s="172"/>
      <c r="T467" s="215" t="str">
        <f t="shared" si="68"/>
        <v/>
      </c>
      <c r="U467" s="216" t="str">
        <f>IF($F467="","",MAX(0.25,IF(AND("2"=$I467,1&lt;COUNTIF($I:$I,2)),0.5^(COUNTIFS($I:$I,"2",$D:$D,$D467,$H:$H,"&gt;="&amp;$H467)-COUNTIFS($I467:$I$520,"2",$D467:$D$520,$D467,$H467:$H$520,$H467)),1)))</f>
        <v/>
      </c>
      <c r="V467" s="216" t="str">
        <f>IF($F467="","",MAX(0.25,IF(AND("Yes"=$N467,1&lt;COUNTIFS($N:$N,"Yes",$D:$D,$D467,$F:$F,$F467,$C:$C,"EAPG")),0.5^(COUNTIFS($N:$N,"Yes",$H:$H,"&gt;="&amp;$H467,$D:$D,$D467,$F:$F,$F467,$C:$C,"EAPG")-COUNTIFS($N467:$N$520,"Yes",$H467:$H$520,$H467,$D467:$D$520,$D467,$F467:$F$520,$F467,$C467:$C$520,"EAPG")),1)))</f>
        <v/>
      </c>
      <c r="W467" s="210" t="str">
        <f t="shared" si="69"/>
        <v/>
      </c>
      <c r="X467" s="172"/>
      <c r="Y467" s="211" t="str">
        <f t="shared" si="70"/>
        <v/>
      </c>
      <c r="Z467" s="212" t="str">
        <f t="shared" si="75"/>
        <v/>
      </c>
      <c r="AA467" s="213" t="str">
        <f t="shared" si="71"/>
        <v/>
      </c>
    </row>
    <row r="468" spans="2:27" ht="15" x14ac:dyDescent="0.25">
      <c r="B468" s="200">
        <f t="shared" si="76"/>
        <v>448</v>
      </c>
      <c r="C468" s="148"/>
      <c r="D468" s="232"/>
      <c r="E468" s="202"/>
      <c r="F468" s="203"/>
      <c r="G468" s="202" t="str">
        <f t="array" ref="G468">IF($F468="","",INDEX('EAPG Table'!$C$7:$C$666,MATCH(_xlfn.NUMBERVALUE('Interactive EAPG Calculator'!$F468),_xlfn.NUMBERVALUE('EAPG Table'!$B$7:$B$666),0)))</f>
        <v/>
      </c>
      <c r="H468" s="204" t="str">
        <f t="array" ref="H468">IF($F468="","",IF("EAPG"&lt;&gt;C468,0,INDEX('EAPG Table'!$I$7:$I$666,MATCH(_xlfn.NUMBERVALUE($F468),_xlfn.NUMBERVALUE('EAPG Table'!$B$7:$B$666),0))))</f>
        <v/>
      </c>
      <c r="I468" s="172" t="str">
        <f>IF($F468="", "", INDEX('EAPG Table'!$D:$D, MATCH(1*$F468, 'EAPG Table'!$B:$B, 0)))</f>
        <v/>
      </c>
      <c r="J468" s="148"/>
      <c r="K468" s="205" t="str">
        <f>IF(""=$F468,"",TRIM(INDEX('EAPG Table'!$F:$F,MATCH(1*$F468,'EAPG Table'!$B:$B,0))))</f>
        <v/>
      </c>
      <c r="L468" s="200"/>
      <c r="M468" s="172" t="str">
        <f t="shared" si="72"/>
        <v/>
      </c>
      <c r="N468" s="172" t="str">
        <f t="shared" si="66"/>
        <v/>
      </c>
      <c r="O468" s="207" t="str">
        <f t="shared" si="73"/>
        <v/>
      </c>
      <c r="P468" s="207" t="str">
        <f>IF(""=$F468,"",IF("00450"=$F468,0&lt;COUNTIFS($H:$H,"&gt;="&amp;$H468,$D:$D,$D468,$F:$F,$F468,$C:$C,"EAPG")-COUNTIFS($H468:$H$520,$H468,$D468:$D$520,$D468,$F468:$F$520,$F468,$C468:$C$520,"EAPG"),FALSE))</f>
        <v/>
      </c>
      <c r="Q468" s="207" t="str">
        <f t="shared" si="67"/>
        <v/>
      </c>
      <c r="R468" s="208" t="str">
        <f t="shared" si="74"/>
        <v/>
      </c>
      <c r="S468" s="172"/>
      <c r="T468" s="215" t="str">
        <f t="shared" si="68"/>
        <v/>
      </c>
      <c r="U468" s="216" t="str">
        <f>IF($F468="","",MAX(0.25,IF(AND("2"=$I468,1&lt;COUNTIF($I:$I,2)),0.5^(COUNTIFS($I:$I,"2",$D:$D,$D468,$H:$H,"&gt;="&amp;$H468)-COUNTIFS($I468:$I$520,"2",$D468:$D$520,$D468,$H468:$H$520,$H468)),1)))</f>
        <v/>
      </c>
      <c r="V468" s="216" t="str">
        <f>IF($F468="","",MAX(0.25,IF(AND("Yes"=$N468,1&lt;COUNTIFS($N:$N,"Yes",$D:$D,$D468,$F:$F,$F468,$C:$C,"EAPG")),0.5^(COUNTIFS($N:$N,"Yes",$H:$H,"&gt;="&amp;$H468,$D:$D,$D468,$F:$F,$F468,$C:$C,"EAPG")-COUNTIFS($N468:$N$520,"Yes",$H468:$H$520,$H468,$D468:$D$520,$D468,$F468:$F$520,$F468,$C468:$C$520,"EAPG")),1)))</f>
        <v/>
      </c>
      <c r="W468" s="210" t="str">
        <f t="shared" si="69"/>
        <v/>
      </c>
      <c r="X468" s="172"/>
      <c r="Y468" s="211" t="str">
        <f t="shared" si="70"/>
        <v/>
      </c>
      <c r="Z468" s="212" t="str">
        <f t="shared" si="75"/>
        <v/>
      </c>
      <c r="AA468" s="213" t="str">
        <f t="shared" si="71"/>
        <v/>
      </c>
    </row>
    <row r="469" spans="2:27" ht="15" x14ac:dyDescent="0.25">
      <c r="B469" s="200">
        <f t="shared" si="76"/>
        <v>449</v>
      </c>
      <c r="C469" s="148"/>
      <c r="D469" s="232"/>
      <c r="E469" s="202"/>
      <c r="F469" s="203"/>
      <c r="G469" s="202" t="str">
        <f t="array" ref="G469">IF($F469="","",INDEX('EAPG Table'!$C$7:$C$666,MATCH(_xlfn.NUMBERVALUE('Interactive EAPG Calculator'!$F469),_xlfn.NUMBERVALUE('EAPG Table'!$B$7:$B$666),0)))</f>
        <v/>
      </c>
      <c r="H469" s="204" t="str">
        <f t="array" ref="H469">IF($F469="","",IF("EAPG"&lt;&gt;C469,0,INDEX('EAPG Table'!$I$7:$I$666,MATCH(_xlfn.NUMBERVALUE($F469),_xlfn.NUMBERVALUE('EAPG Table'!$B$7:$B$666),0))))</f>
        <v/>
      </c>
      <c r="I469" s="172" t="str">
        <f>IF($F469="", "", INDEX('EAPG Table'!$D:$D, MATCH(1*$F469, 'EAPG Table'!$B:$B, 0)))</f>
        <v/>
      </c>
      <c r="J469" s="148"/>
      <c r="K469" s="205" t="str">
        <f>IF(""=$F469,"",TRIM(INDEX('EAPG Table'!$F:$F,MATCH(1*$F469,'EAPG Table'!$B:$B,0))))</f>
        <v/>
      </c>
      <c r="L469" s="200"/>
      <c r="M469" s="172" t="str">
        <f t="shared" si="72"/>
        <v/>
      </c>
      <c r="N469" s="172" t="str">
        <f t="shared" ref="N469:N520" si="77">IF(""=$F469,"",IF(AND("4"=$I469,"00450"&lt;&gt;$F469,1&lt;COUNTIFS($I$21:$I$520,"4",EAPGRange,$F469,$D$21:$D$520,$D469)),"Yes","No"))</f>
        <v/>
      </c>
      <c r="O469" s="207" t="str">
        <f t="shared" si="73"/>
        <v/>
      </c>
      <c r="P469" s="207" t="str">
        <f>IF(""=$F469,"",IF("00450"=$F469,0&lt;COUNTIFS($H:$H,"&gt;="&amp;$H469,$D:$D,$D469,$F:$F,$F469,$C:$C,"EAPG")-COUNTIFS($H469:$H$520,$H469,$D469:$D$520,$D469,$F469:$F$520,$F469,$C469:$C$520,"EAPG"),FALSE))</f>
        <v/>
      </c>
      <c r="Q469" s="207" t="str">
        <f t="shared" ref="Q469:Q520" si="78">IF(""=$F469,"",AND("Yes"=$K469,0&lt;COUNTIFS($H:$H,"&gt;"&amp;0,$I:$I,"2",$D:$D,$D469)+COUNTIFS($H:$H,"&gt;"&amp;0,$I:$I,"3",$D:$D,$D469)+COUNTIFS($H:$H,"&gt;"&amp;0,$I:$I,"21",$D:$D,$D469)+COUNTIFS($H:$H,"&gt;"&amp;0,$I:$I,"22",$D:$D,$D469)+COUNTIFS($H:$H,"&gt;"&amp;0,$I:$I,"23",$D:$D,$D469)+COUNTIFS($H:$H,"&gt;"&amp;0,$I:$I,"25",$D:$D,$D469)))</f>
        <v/>
      </c>
      <c r="R469" s="208" t="str">
        <f t="shared" si="74"/>
        <v/>
      </c>
      <c r="S469" s="172"/>
      <c r="T469" s="215" t="str">
        <f t="shared" ref="T469:T520" si="79">IF($F469="","",IF($J469="Yes",1.5,1))</f>
        <v/>
      </c>
      <c r="U469" s="216" t="str">
        <f>IF($F469="","",MAX(0.25,IF(AND("2"=$I469,1&lt;COUNTIF($I:$I,2)),0.5^(COUNTIFS($I:$I,"2",$D:$D,$D469,$H:$H,"&gt;="&amp;$H469)-COUNTIFS($I469:$I$520,"2",$D469:$D$520,$D469,$H469:$H$520,$H469)),1)))</f>
        <v/>
      </c>
      <c r="V469" s="216" t="str">
        <f>IF($F469="","",MAX(0.25,IF(AND("Yes"=$N469,1&lt;COUNTIFS($N:$N,"Yes",$D:$D,$D469,$F:$F,$F469,$C:$C,"EAPG")),0.5^(COUNTIFS($N:$N,"Yes",$H:$H,"&gt;="&amp;$H469,$D:$D,$D469,$F:$F,$F469,$C:$C,"EAPG")-COUNTIFS($N469:$N$520,"Yes",$H469:$H$520,$H469,$D469:$D$520,$D469,$F469:$F$520,$F469,$C469:$C$520,"EAPG")),1)))</f>
        <v/>
      </c>
      <c r="W469" s="210" t="str">
        <f t="shared" ref="W469:W520" si="80">IF($F469="","",IF(AND("Yes"=$R469,0&lt;SUMIFS($H:$H,$B:$B,"&lt;&gt;"&amp;$B469)),0,1))</f>
        <v/>
      </c>
      <c r="X469" s="172"/>
      <c r="Y469" s="211" t="str">
        <f t="shared" ref="Y469:Y520" si="81">IFERROR(IF($F469="","",ROUND($F$13*$H469,2)), "")</f>
        <v/>
      </c>
      <c r="Z469" s="212" t="str">
        <f t="shared" si="75"/>
        <v/>
      </c>
      <c r="AA469" s="213" t="str">
        <f t="shared" ref="AA469:AA520" si="82">IF(Y469="","",IF($F469="","",IF($C469="EAPG",$Y469*$Z469,0)))</f>
        <v/>
      </c>
    </row>
    <row r="470" spans="2:27" ht="15" x14ac:dyDescent="0.25">
      <c r="B470" s="217">
        <f t="shared" si="76"/>
        <v>450</v>
      </c>
      <c r="C470" s="149"/>
      <c r="D470" s="233"/>
      <c r="E470" s="219"/>
      <c r="F470" s="220"/>
      <c r="G470" s="219" t="str">
        <f t="array" ref="G470">IF($F470="","",INDEX('EAPG Table'!$C$7:$C$666,MATCH(_xlfn.NUMBERVALUE('Interactive EAPG Calculator'!$F470),_xlfn.NUMBERVALUE('EAPG Table'!$B$7:$B$666),0)))</f>
        <v/>
      </c>
      <c r="H470" s="221" t="str">
        <f t="array" ref="H470">IF($F470="","",IF("EAPG"&lt;&gt;C470,0,INDEX('EAPG Table'!$I$7:$I$666,MATCH(_xlfn.NUMBERVALUE($F470),_xlfn.NUMBERVALUE('EAPG Table'!$B$7:$B$666),0))))</f>
        <v/>
      </c>
      <c r="I470" s="222" t="str">
        <f>IF($F470="", "", INDEX('EAPG Table'!$D:$D, MATCH(1*$F470, 'EAPG Table'!$B:$B, 0)))</f>
        <v/>
      </c>
      <c r="J470" s="149"/>
      <c r="K470" s="223" t="str">
        <f>IF(""=$F470,"",TRIM(INDEX('EAPG Table'!$F:$F,MATCH(1*$F470,'EAPG Table'!$B:$B,0))))</f>
        <v/>
      </c>
      <c r="L470" s="200"/>
      <c r="M470" s="222" t="str">
        <f t="shared" ref="M470:M520" si="83">IF($F470="","",IF(U470&lt;1,"Yes","No"))</f>
        <v/>
      </c>
      <c r="N470" s="222" t="str">
        <f t="shared" si="77"/>
        <v/>
      </c>
      <c r="O470" s="224" t="str">
        <f t="shared" ref="O470:O520" si="84">IF("00450"=$F470,IF(0&lt;COUNTIFS($H:$H,"&gt;"&amp;0,$I:$I,"2"),TRUE,IF(AND(0&lt;COUNTIFS($H:$H,"&gt;"&amp;0,$I:$I,"3"),0=COUNTIFS($H:$H,"&gt;"&amp;0,$I:$I,"2")+COUNTIFS($H:$H,"&gt;"&amp;0,$I:$I,"2?")),FALSE,TRUE)),"")</f>
        <v/>
      </c>
      <c r="P470" s="224" t="str">
        <f>IF(""=$F470,"",IF("00450"=$F470,0&lt;COUNTIFS($H:$H,"&gt;="&amp;$H470,$D:$D,$D470,$F:$F,$F470,$C:$C,"EAPG")-COUNTIFS($H470:$H$520,$H470,$D470:$D$520,$D470,$F470:$F$520,$F470,$C470:$C$520,"EAPG"),FALSE))</f>
        <v/>
      </c>
      <c r="Q470" s="224" t="str">
        <f t="shared" si="78"/>
        <v/>
      </c>
      <c r="R470" s="225" t="str">
        <f t="shared" ref="R470:R520" si="85">IF(""=$F470,"",IF(OR(O470:Q470),"Yes","No"))</f>
        <v/>
      </c>
      <c r="S470" s="172"/>
      <c r="T470" s="226" t="str">
        <f t="shared" si="79"/>
        <v/>
      </c>
      <c r="U470" s="227" t="str">
        <f>IF($F470="","",MAX(0.25,IF(AND("2"=$I470,1&lt;COUNTIF($I:$I,2)),0.5^(COUNTIFS($I:$I,"2",$D:$D,$D470,$H:$H,"&gt;="&amp;$H470)-COUNTIFS($I470:$I$520,"2",$D470:$D$520,$D470,$H470:$H$520,$H470)),1)))</f>
        <v/>
      </c>
      <c r="V470" s="227" t="str">
        <f>IF($F470="","",MAX(0.25,IF(AND("Yes"=$N470,1&lt;COUNTIFS($N:$N,"Yes",$D:$D,$D470,$F:$F,$F470,$C:$C,"EAPG")),0.5^(COUNTIFS($N:$N,"Yes",$H:$H,"&gt;="&amp;$H470,$D:$D,$D470,$F:$F,$F470,$C:$C,"EAPG")-COUNTIFS($N470:$N$520,"Yes",$H470:$H$520,$H470,$D470:$D$520,$D470,$F470:$F$520,$F470,$C470:$C$520,"EAPG")),1)))</f>
        <v/>
      </c>
      <c r="W470" s="228" t="str">
        <f t="shared" si="80"/>
        <v/>
      </c>
      <c r="X470" s="172"/>
      <c r="Y470" s="229" t="str">
        <f t="shared" si="81"/>
        <v/>
      </c>
      <c r="Z470" s="230" t="str">
        <f t="shared" ref="Z470:Z520" si="86">IF(Y470="","",PRODUCT(T470:W470))</f>
        <v/>
      </c>
      <c r="AA470" s="231" t="str">
        <f t="shared" si="82"/>
        <v/>
      </c>
    </row>
    <row r="471" spans="2:27" ht="15" x14ac:dyDescent="0.25">
      <c r="B471" s="200">
        <f t="shared" ref="B471:B520" si="87">B470+1</f>
        <v>451</v>
      </c>
      <c r="C471" s="148"/>
      <c r="D471" s="232"/>
      <c r="E471" s="202"/>
      <c r="F471" s="203"/>
      <c r="G471" s="202" t="str">
        <f t="array" ref="G471">IF($F471="","",INDEX('EAPG Table'!$C$7:$C$666,MATCH(_xlfn.NUMBERVALUE('Interactive EAPG Calculator'!$F471),_xlfn.NUMBERVALUE('EAPG Table'!$B$7:$B$666),0)))</f>
        <v/>
      </c>
      <c r="H471" s="204" t="str">
        <f t="array" ref="H471">IF($F471="","",IF("EAPG"&lt;&gt;C471,0,INDEX('EAPG Table'!$I$7:$I$666,MATCH(_xlfn.NUMBERVALUE($F471),_xlfn.NUMBERVALUE('EAPG Table'!$B$7:$B$666),0))))</f>
        <v/>
      </c>
      <c r="I471" s="172" t="str">
        <f>IF($F471="", "", INDEX('EAPG Table'!$D:$D, MATCH(1*$F471, 'EAPG Table'!$B:$B, 0)))</f>
        <v/>
      </c>
      <c r="J471" s="148"/>
      <c r="K471" s="205" t="str">
        <f>IF(""=$F471,"",TRIM(INDEX('EAPG Table'!$F:$F,MATCH(1*$F471,'EAPG Table'!$B:$B,0))))</f>
        <v/>
      </c>
      <c r="L471" s="200"/>
      <c r="M471" s="172" t="str">
        <f t="shared" si="83"/>
        <v/>
      </c>
      <c r="N471" s="172" t="str">
        <f t="shared" si="77"/>
        <v/>
      </c>
      <c r="O471" s="207" t="str">
        <f t="shared" si="84"/>
        <v/>
      </c>
      <c r="P471" s="207" t="str">
        <f>IF(""=$F471,"",IF("00450"=$F471,0&lt;COUNTIFS($H:$H,"&gt;="&amp;$H471,$D:$D,$D471,$F:$F,$F471,$C:$C,"EAPG")-COUNTIFS($H471:$H$520,$H471,$D471:$D$520,$D471,$F471:$F$520,$F471,$C471:$C$520,"EAPG"),FALSE))</f>
        <v/>
      </c>
      <c r="Q471" s="207" t="str">
        <f t="shared" si="78"/>
        <v/>
      </c>
      <c r="R471" s="208" t="str">
        <f t="shared" si="85"/>
        <v/>
      </c>
      <c r="S471" s="172"/>
      <c r="T471" s="215" t="str">
        <f t="shared" si="79"/>
        <v/>
      </c>
      <c r="U471" s="216" t="str">
        <f>IF($F471="","",MAX(0.25,IF(AND("2"=$I471,1&lt;COUNTIF($I:$I,2)),0.5^(COUNTIFS($I:$I,"2",$D:$D,$D471,$H:$H,"&gt;="&amp;$H471)-COUNTIFS($I471:$I$520,"2",$D471:$D$520,$D471,$H471:$H$520,$H471)),1)))</f>
        <v/>
      </c>
      <c r="V471" s="216" t="str">
        <f>IF($F471="","",MAX(0.25,IF(AND("Yes"=$N471,1&lt;COUNTIFS($N:$N,"Yes",$D:$D,$D471,$F:$F,$F471,$C:$C,"EAPG")),0.5^(COUNTIFS($N:$N,"Yes",$H:$H,"&gt;="&amp;$H471,$D:$D,$D471,$F:$F,$F471,$C:$C,"EAPG")-COUNTIFS($N471:$N$520,"Yes",$H471:$H$520,$H471,$D471:$D$520,$D471,$F471:$F$520,$F471,$C471:$C$520,"EAPG")),1)))</f>
        <v/>
      </c>
      <c r="W471" s="210" t="str">
        <f t="shared" si="80"/>
        <v/>
      </c>
      <c r="X471" s="172"/>
      <c r="Y471" s="211" t="str">
        <f t="shared" si="81"/>
        <v/>
      </c>
      <c r="Z471" s="212" t="str">
        <f t="shared" si="86"/>
        <v/>
      </c>
      <c r="AA471" s="213" t="str">
        <f t="shared" si="82"/>
        <v/>
      </c>
    </row>
    <row r="472" spans="2:27" ht="15" x14ac:dyDescent="0.25">
      <c r="B472" s="200">
        <f t="shared" si="87"/>
        <v>452</v>
      </c>
      <c r="C472" s="148"/>
      <c r="D472" s="232"/>
      <c r="E472" s="202"/>
      <c r="F472" s="203"/>
      <c r="G472" s="202" t="str">
        <f t="array" ref="G472">IF($F472="","",INDEX('EAPG Table'!$C$7:$C$666,MATCH(_xlfn.NUMBERVALUE('Interactive EAPG Calculator'!$F472),_xlfn.NUMBERVALUE('EAPG Table'!$B$7:$B$666),0)))</f>
        <v/>
      </c>
      <c r="H472" s="204" t="str">
        <f t="array" ref="H472">IF($F472="","",IF("EAPG"&lt;&gt;C472,0,INDEX('EAPG Table'!$I$7:$I$666,MATCH(_xlfn.NUMBERVALUE($F472),_xlfn.NUMBERVALUE('EAPG Table'!$B$7:$B$666),0))))</f>
        <v/>
      </c>
      <c r="I472" s="172" t="str">
        <f>IF($F472="", "", INDEX('EAPG Table'!$D:$D, MATCH(1*$F472, 'EAPG Table'!$B:$B, 0)))</f>
        <v/>
      </c>
      <c r="J472" s="148"/>
      <c r="K472" s="205" t="str">
        <f>IF(""=$F472,"",TRIM(INDEX('EAPG Table'!$F:$F,MATCH(1*$F472,'EAPG Table'!$B:$B,0))))</f>
        <v/>
      </c>
      <c r="L472" s="200"/>
      <c r="M472" s="172" t="str">
        <f t="shared" si="83"/>
        <v/>
      </c>
      <c r="N472" s="172" t="str">
        <f t="shared" si="77"/>
        <v/>
      </c>
      <c r="O472" s="207" t="str">
        <f t="shared" si="84"/>
        <v/>
      </c>
      <c r="P472" s="207" t="str">
        <f>IF(""=$F472,"",IF("00450"=$F472,0&lt;COUNTIFS($H:$H,"&gt;="&amp;$H472,$D:$D,$D472,$F:$F,$F472,$C:$C,"EAPG")-COUNTIFS($H472:$H$520,$H472,$D472:$D$520,$D472,$F472:$F$520,$F472,$C472:$C$520,"EAPG"),FALSE))</f>
        <v/>
      </c>
      <c r="Q472" s="207" t="str">
        <f t="shared" si="78"/>
        <v/>
      </c>
      <c r="R472" s="208" t="str">
        <f t="shared" si="85"/>
        <v/>
      </c>
      <c r="S472" s="172"/>
      <c r="T472" s="215" t="str">
        <f t="shared" si="79"/>
        <v/>
      </c>
      <c r="U472" s="216" t="str">
        <f>IF($F472="","",MAX(0.25,IF(AND("2"=$I472,1&lt;COUNTIF($I:$I,2)),0.5^(COUNTIFS($I:$I,"2",$D:$D,$D472,$H:$H,"&gt;="&amp;$H472)-COUNTIFS($I472:$I$520,"2",$D472:$D$520,$D472,$H472:$H$520,$H472)),1)))</f>
        <v/>
      </c>
      <c r="V472" s="216" t="str">
        <f>IF($F472="","",MAX(0.25,IF(AND("Yes"=$N472,1&lt;COUNTIFS($N:$N,"Yes",$D:$D,$D472,$F:$F,$F472,$C:$C,"EAPG")),0.5^(COUNTIFS($N:$N,"Yes",$H:$H,"&gt;="&amp;$H472,$D:$D,$D472,$F:$F,$F472,$C:$C,"EAPG")-COUNTIFS($N472:$N$520,"Yes",$H472:$H$520,$H472,$D472:$D$520,$D472,$F472:$F$520,$F472,$C472:$C$520,"EAPG")),1)))</f>
        <v/>
      </c>
      <c r="W472" s="210" t="str">
        <f t="shared" si="80"/>
        <v/>
      </c>
      <c r="X472" s="172"/>
      <c r="Y472" s="211" t="str">
        <f t="shared" si="81"/>
        <v/>
      </c>
      <c r="Z472" s="212" t="str">
        <f t="shared" si="86"/>
        <v/>
      </c>
      <c r="AA472" s="213" t="str">
        <f t="shared" si="82"/>
        <v/>
      </c>
    </row>
    <row r="473" spans="2:27" ht="15" x14ac:dyDescent="0.25">
      <c r="B473" s="200">
        <f t="shared" si="87"/>
        <v>453</v>
      </c>
      <c r="C473" s="148"/>
      <c r="D473" s="232"/>
      <c r="E473" s="202"/>
      <c r="F473" s="203"/>
      <c r="G473" s="202" t="str">
        <f t="array" ref="G473">IF($F473="","",INDEX('EAPG Table'!$C$7:$C$666,MATCH(_xlfn.NUMBERVALUE('Interactive EAPG Calculator'!$F473),_xlfn.NUMBERVALUE('EAPG Table'!$B$7:$B$666),0)))</f>
        <v/>
      </c>
      <c r="H473" s="204" t="str">
        <f t="array" ref="H473">IF($F473="","",IF("EAPG"&lt;&gt;C473,0,INDEX('EAPG Table'!$I$7:$I$666,MATCH(_xlfn.NUMBERVALUE($F473),_xlfn.NUMBERVALUE('EAPG Table'!$B$7:$B$666),0))))</f>
        <v/>
      </c>
      <c r="I473" s="172" t="str">
        <f>IF($F473="", "", INDEX('EAPG Table'!$D:$D, MATCH(1*$F473, 'EAPG Table'!$B:$B, 0)))</f>
        <v/>
      </c>
      <c r="J473" s="148"/>
      <c r="K473" s="205" t="str">
        <f>IF(""=$F473,"",TRIM(INDEX('EAPG Table'!$F:$F,MATCH(1*$F473,'EAPG Table'!$B:$B,0))))</f>
        <v/>
      </c>
      <c r="L473" s="200"/>
      <c r="M473" s="172" t="str">
        <f t="shared" si="83"/>
        <v/>
      </c>
      <c r="N473" s="172" t="str">
        <f t="shared" si="77"/>
        <v/>
      </c>
      <c r="O473" s="207" t="str">
        <f t="shared" si="84"/>
        <v/>
      </c>
      <c r="P473" s="207" t="str">
        <f>IF(""=$F473,"",IF("00450"=$F473,0&lt;COUNTIFS($H:$H,"&gt;="&amp;$H473,$D:$D,$D473,$F:$F,$F473,$C:$C,"EAPG")-COUNTIFS($H473:$H$520,$H473,$D473:$D$520,$D473,$F473:$F$520,$F473,$C473:$C$520,"EAPG"),FALSE))</f>
        <v/>
      </c>
      <c r="Q473" s="207" t="str">
        <f t="shared" si="78"/>
        <v/>
      </c>
      <c r="R473" s="208" t="str">
        <f t="shared" si="85"/>
        <v/>
      </c>
      <c r="S473" s="172"/>
      <c r="T473" s="215" t="str">
        <f t="shared" si="79"/>
        <v/>
      </c>
      <c r="U473" s="216" t="str">
        <f>IF($F473="","",MAX(0.25,IF(AND("2"=$I473,1&lt;COUNTIF($I:$I,2)),0.5^(COUNTIFS($I:$I,"2",$D:$D,$D473,$H:$H,"&gt;="&amp;$H473)-COUNTIFS($I473:$I$520,"2",$D473:$D$520,$D473,$H473:$H$520,$H473)),1)))</f>
        <v/>
      </c>
      <c r="V473" s="216" t="str">
        <f>IF($F473="","",MAX(0.25,IF(AND("Yes"=$N473,1&lt;COUNTIFS($N:$N,"Yes",$D:$D,$D473,$F:$F,$F473,$C:$C,"EAPG")),0.5^(COUNTIFS($N:$N,"Yes",$H:$H,"&gt;="&amp;$H473,$D:$D,$D473,$F:$F,$F473,$C:$C,"EAPG")-COUNTIFS($N473:$N$520,"Yes",$H473:$H$520,$H473,$D473:$D$520,$D473,$F473:$F$520,$F473,$C473:$C$520,"EAPG")),1)))</f>
        <v/>
      </c>
      <c r="W473" s="210" t="str">
        <f t="shared" si="80"/>
        <v/>
      </c>
      <c r="X473" s="172"/>
      <c r="Y473" s="211" t="str">
        <f t="shared" si="81"/>
        <v/>
      </c>
      <c r="Z473" s="212" t="str">
        <f t="shared" si="86"/>
        <v/>
      </c>
      <c r="AA473" s="213" t="str">
        <f t="shared" si="82"/>
        <v/>
      </c>
    </row>
    <row r="474" spans="2:27" ht="15" x14ac:dyDescent="0.25">
      <c r="B474" s="200">
        <f t="shared" si="87"/>
        <v>454</v>
      </c>
      <c r="C474" s="148"/>
      <c r="D474" s="232"/>
      <c r="E474" s="202"/>
      <c r="F474" s="203"/>
      <c r="G474" s="202" t="str">
        <f t="array" ref="G474">IF($F474="","",INDEX('EAPG Table'!$C$7:$C$666,MATCH(_xlfn.NUMBERVALUE('Interactive EAPG Calculator'!$F474),_xlfn.NUMBERVALUE('EAPG Table'!$B$7:$B$666),0)))</f>
        <v/>
      </c>
      <c r="H474" s="204" t="str">
        <f t="array" ref="H474">IF($F474="","",IF("EAPG"&lt;&gt;C474,0,INDEX('EAPG Table'!$I$7:$I$666,MATCH(_xlfn.NUMBERVALUE($F474),_xlfn.NUMBERVALUE('EAPG Table'!$B$7:$B$666),0))))</f>
        <v/>
      </c>
      <c r="I474" s="172" t="str">
        <f>IF($F474="", "", INDEX('EAPG Table'!$D:$D, MATCH(1*$F474, 'EAPG Table'!$B:$B, 0)))</f>
        <v/>
      </c>
      <c r="J474" s="148"/>
      <c r="K474" s="205" t="str">
        <f>IF(""=$F474,"",TRIM(INDEX('EAPG Table'!$F:$F,MATCH(1*$F474,'EAPG Table'!$B:$B,0))))</f>
        <v/>
      </c>
      <c r="L474" s="200"/>
      <c r="M474" s="172" t="str">
        <f t="shared" si="83"/>
        <v/>
      </c>
      <c r="N474" s="172" t="str">
        <f t="shared" si="77"/>
        <v/>
      </c>
      <c r="O474" s="207" t="str">
        <f t="shared" si="84"/>
        <v/>
      </c>
      <c r="P474" s="207" t="str">
        <f>IF(""=$F474,"",IF("00450"=$F474,0&lt;COUNTIFS($H:$H,"&gt;="&amp;$H474,$D:$D,$D474,$F:$F,$F474,$C:$C,"EAPG")-COUNTIFS($H474:$H$520,$H474,$D474:$D$520,$D474,$F474:$F$520,$F474,$C474:$C$520,"EAPG"),FALSE))</f>
        <v/>
      </c>
      <c r="Q474" s="207" t="str">
        <f t="shared" si="78"/>
        <v/>
      </c>
      <c r="R474" s="208" t="str">
        <f t="shared" si="85"/>
        <v/>
      </c>
      <c r="S474" s="172"/>
      <c r="T474" s="215" t="str">
        <f t="shared" si="79"/>
        <v/>
      </c>
      <c r="U474" s="216" t="str">
        <f>IF($F474="","",MAX(0.25,IF(AND("2"=$I474,1&lt;COUNTIF($I:$I,2)),0.5^(COUNTIFS($I:$I,"2",$D:$D,$D474,$H:$H,"&gt;="&amp;$H474)-COUNTIFS($I474:$I$520,"2",$D474:$D$520,$D474,$H474:$H$520,$H474)),1)))</f>
        <v/>
      </c>
      <c r="V474" s="216" t="str">
        <f>IF($F474="","",MAX(0.25,IF(AND("Yes"=$N474,1&lt;COUNTIFS($N:$N,"Yes",$D:$D,$D474,$F:$F,$F474,$C:$C,"EAPG")),0.5^(COUNTIFS($N:$N,"Yes",$H:$H,"&gt;="&amp;$H474,$D:$D,$D474,$F:$F,$F474,$C:$C,"EAPG")-COUNTIFS($N474:$N$520,"Yes",$H474:$H$520,$H474,$D474:$D$520,$D474,$F474:$F$520,$F474,$C474:$C$520,"EAPG")),1)))</f>
        <v/>
      </c>
      <c r="W474" s="210" t="str">
        <f t="shared" si="80"/>
        <v/>
      </c>
      <c r="X474" s="172"/>
      <c r="Y474" s="211" t="str">
        <f t="shared" si="81"/>
        <v/>
      </c>
      <c r="Z474" s="212" t="str">
        <f t="shared" si="86"/>
        <v/>
      </c>
      <c r="AA474" s="213" t="str">
        <f t="shared" si="82"/>
        <v/>
      </c>
    </row>
    <row r="475" spans="2:27" ht="15" x14ac:dyDescent="0.25">
      <c r="B475" s="217">
        <f t="shared" si="87"/>
        <v>455</v>
      </c>
      <c r="C475" s="149"/>
      <c r="D475" s="233"/>
      <c r="E475" s="219"/>
      <c r="F475" s="220"/>
      <c r="G475" s="219" t="str">
        <f t="array" ref="G475">IF($F475="","",INDEX('EAPG Table'!$C$7:$C$666,MATCH(_xlfn.NUMBERVALUE('Interactive EAPG Calculator'!$F475),_xlfn.NUMBERVALUE('EAPG Table'!$B$7:$B$666),0)))</f>
        <v/>
      </c>
      <c r="H475" s="221" t="str">
        <f t="array" ref="H475">IF($F475="","",IF("EAPG"&lt;&gt;C475,0,INDEX('EAPG Table'!$I$7:$I$666,MATCH(_xlfn.NUMBERVALUE($F475),_xlfn.NUMBERVALUE('EAPG Table'!$B$7:$B$666),0))))</f>
        <v/>
      </c>
      <c r="I475" s="222" t="str">
        <f>IF($F475="", "", INDEX('EAPG Table'!$D:$D, MATCH(1*$F475, 'EAPG Table'!$B:$B, 0)))</f>
        <v/>
      </c>
      <c r="J475" s="149"/>
      <c r="K475" s="223" t="str">
        <f>IF(""=$F475,"",TRIM(INDEX('EAPG Table'!$F:$F,MATCH(1*$F475,'EAPG Table'!$B:$B,0))))</f>
        <v/>
      </c>
      <c r="L475" s="200"/>
      <c r="M475" s="222" t="str">
        <f t="shared" si="83"/>
        <v/>
      </c>
      <c r="N475" s="222" t="str">
        <f t="shared" si="77"/>
        <v/>
      </c>
      <c r="O475" s="224" t="str">
        <f t="shared" si="84"/>
        <v/>
      </c>
      <c r="P475" s="224" t="str">
        <f>IF(""=$F475,"",IF("00450"=$F475,0&lt;COUNTIFS($H:$H,"&gt;="&amp;$H475,$D:$D,$D475,$F:$F,$F475,$C:$C,"EAPG")-COUNTIFS($H475:$H$520,$H475,$D475:$D$520,$D475,$F475:$F$520,$F475,$C475:$C$520,"EAPG"),FALSE))</f>
        <v/>
      </c>
      <c r="Q475" s="224" t="str">
        <f t="shared" si="78"/>
        <v/>
      </c>
      <c r="R475" s="225" t="str">
        <f t="shared" si="85"/>
        <v/>
      </c>
      <c r="S475" s="172"/>
      <c r="T475" s="226" t="str">
        <f t="shared" si="79"/>
        <v/>
      </c>
      <c r="U475" s="227" t="str">
        <f>IF($F475="","",MAX(0.25,IF(AND("2"=$I475,1&lt;COUNTIF($I:$I,2)),0.5^(COUNTIFS($I:$I,"2",$D:$D,$D475,$H:$H,"&gt;="&amp;$H475)-COUNTIFS($I475:$I$520,"2",$D475:$D$520,$D475,$H475:$H$520,$H475)),1)))</f>
        <v/>
      </c>
      <c r="V475" s="227" t="str">
        <f>IF($F475="","",MAX(0.25,IF(AND("Yes"=$N475,1&lt;COUNTIFS($N:$N,"Yes",$D:$D,$D475,$F:$F,$F475,$C:$C,"EAPG")),0.5^(COUNTIFS($N:$N,"Yes",$H:$H,"&gt;="&amp;$H475,$D:$D,$D475,$F:$F,$F475,$C:$C,"EAPG")-COUNTIFS($N475:$N$520,"Yes",$H475:$H$520,$H475,$D475:$D$520,$D475,$F475:$F$520,$F475,$C475:$C$520,"EAPG")),1)))</f>
        <v/>
      </c>
      <c r="W475" s="228" t="str">
        <f t="shared" si="80"/>
        <v/>
      </c>
      <c r="X475" s="172"/>
      <c r="Y475" s="229" t="str">
        <f t="shared" si="81"/>
        <v/>
      </c>
      <c r="Z475" s="230" t="str">
        <f t="shared" si="86"/>
        <v/>
      </c>
      <c r="AA475" s="231" t="str">
        <f t="shared" si="82"/>
        <v/>
      </c>
    </row>
    <row r="476" spans="2:27" ht="15" x14ac:dyDescent="0.25">
      <c r="B476" s="200">
        <f t="shared" si="87"/>
        <v>456</v>
      </c>
      <c r="C476" s="148"/>
      <c r="D476" s="232"/>
      <c r="E476" s="202"/>
      <c r="F476" s="203"/>
      <c r="G476" s="202" t="str">
        <f t="array" ref="G476">IF($F476="","",INDEX('EAPG Table'!$C$7:$C$666,MATCH(_xlfn.NUMBERVALUE('Interactive EAPG Calculator'!$F476),_xlfn.NUMBERVALUE('EAPG Table'!$B$7:$B$666),0)))</f>
        <v/>
      </c>
      <c r="H476" s="204" t="str">
        <f t="array" ref="H476">IF($F476="","",IF("EAPG"&lt;&gt;C476,0,INDEX('EAPG Table'!$I$7:$I$666,MATCH(_xlfn.NUMBERVALUE($F476),_xlfn.NUMBERVALUE('EAPG Table'!$B$7:$B$666),0))))</f>
        <v/>
      </c>
      <c r="I476" s="172" t="str">
        <f>IF($F476="", "", INDEX('EAPG Table'!$D:$D, MATCH(1*$F476, 'EAPG Table'!$B:$B, 0)))</f>
        <v/>
      </c>
      <c r="J476" s="148"/>
      <c r="K476" s="205" t="str">
        <f>IF(""=$F476,"",TRIM(INDEX('EAPG Table'!$F:$F,MATCH(1*$F476,'EAPG Table'!$B:$B,0))))</f>
        <v/>
      </c>
      <c r="L476" s="200"/>
      <c r="M476" s="172" t="str">
        <f t="shared" si="83"/>
        <v/>
      </c>
      <c r="N476" s="172" t="str">
        <f t="shared" si="77"/>
        <v/>
      </c>
      <c r="O476" s="207" t="str">
        <f t="shared" si="84"/>
        <v/>
      </c>
      <c r="P476" s="207" t="str">
        <f>IF(""=$F476,"",IF("00450"=$F476,0&lt;COUNTIFS($H:$H,"&gt;="&amp;$H476,$D:$D,$D476,$F:$F,$F476,$C:$C,"EAPG")-COUNTIFS($H476:$H$520,$H476,$D476:$D$520,$D476,$F476:$F$520,$F476,$C476:$C$520,"EAPG"),FALSE))</f>
        <v/>
      </c>
      <c r="Q476" s="207" t="str">
        <f t="shared" si="78"/>
        <v/>
      </c>
      <c r="R476" s="208" t="str">
        <f t="shared" si="85"/>
        <v/>
      </c>
      <c r="S476" s="172"/>
      <c r="T476" s="215" t="str">
        <f t="shared" si="79"/>
        <v/>
      </c>
      <c r="U476" s="216" t="str">
        <f>IF($F476="","",MAX(0.25,IF(AND("2"=$I476,1&lt;COUNTIF($I:$I,2)),0.5^(COUNTIFS($I:$I,"2",$D:$D,$D476,$H:$H,"&gt;="&amp;$H476)-COUNTIFS($I476:$I$520,"2",$D476:$D$520,$D476,$H476:$H$520,$H476)),1)))</f>
        <v/>
      </c>
      <c r="V476" s="216" t="str">
        <f>IF($F476="","",MAX(0.25,IF(AND("Yes"=$N476,1&lt;COUNTIFS($N:$N,"Yes",$D:$D,$D476,$F:$F,$F476,$C:$C,"EAPG")),0.5^(COUNTIFS($N:$N,"Yes",$H:$H,"&gt;="&amp;$H476,$D:$D,$D476,$F:$F,$F476,$C:$C,"EAPG")-COUNTIFS($N476:$N$520,"Yes",$H476:$H$520,$H476,$D476:$D$520,$D476,$F476:$F$520,$F476,$C476:$C$520,"EAPG")),1)))</f>
        <v/>
      </c>
      <c r="W476" s="210" t="str">
        <f t="shared" si="80"/>
        <v/>
      </c>
      <c r="X476" s="172"/>
      <c r="Y476" s="211" t="str">
        <f t="shared" si="81"/>
        <v/>
      </c>
      <c r="Z476" s="212" t="str">
        <f t="shared" si="86"/>
        <v/>
      </c>
      <c r="AA476" s="213" t="str">
        <f t="shared" si="82"/>
        <v/>
      </c>
    </row>
    <row r="477" spans="2:27" ht="15" x14ac:dyDescent="0.25">
      <c r="B477" s="200">
        <f t="shared" si="87"/>
        <v>457</v>
      </c>
      <c r="C477" s="148"/>
      <c r="D477" s="232"/>
      <c r="E477" s="202"/>
      <c r="F477" s="203"/>
      <c r="G477" s="202" t="str">
        <f t="array" ref="G477">IF($F477="","",INDEX('EAPG Table'!$C$7:$C$666,MATCH(_xlfn.NUMBERVALUE('Interactive EAPG Calculator'!$F477),_xlfn.NUMBERVALUE('EAPG Table'!$B$7:$B$666),0)))</f>
        <v/>
      </c>
      <c r="H477" s="204" t="str">
        <f t="array" ref="H477">IF($F477="","",IF("EAPG"&lt;&gt;C477,0,INDEX('EAPG Table'!$I$7:$I$666,MATCH(_xlfn.NUMBERVALUE($F477),_xlfn.NUMBERVALUE('EAPG Table'!$B$7:$B$666),0))))</f>
        <v/>
      </c>
      <c r="I477" s="172" t="str">
        <f>IF($F477="", "", INDEX('EAPG Table'!$D:$D, MATCH(1*$F477, 'EAPG Table'!$B:$B, 0)))</f>
        <v/>
      </c>
      <c r="J477" s="148"/>
      <c r="K477" s="205" t="str">
        <f>IF(""=$F477,"",TRIM(INDEX('EAPG Table'!$F:$F,MATCH(1*$F477,'EAPG Table'!$B:$B,0))))</f>
        <v/>
      </c>
      <c r="L477" s="200"/>
      <c r="M477" s="172" t="str">
        <f t="shared" si="83"/>
        <v/>
      </c>
      <c r="N477" s="172" t="str">
        <f t="shared" si="77"/>
        <v/>
      </c>
      <c r="O477" s="207" t="str">
        <f t="shared" si="84"/>
        <v/>
      </c>
      <c r="P477" s="207" t="str">
        <f>IF(""=$F477,"",IF("00450"=$F477,0&lt;COUNTIFS($H:$H,"&gt;="&amp;$H477,$D:$D,$D477,$F:$F,$F477,$C:$C,"EAPG")-COUNTIFS($H477:$H$520,$H477,$D477:$D$520,$D477,$F477:$F$520,$F477,$C477:$C$520,"EAPG"),FALSE))</f>
        <v/>
      </c>
      <c r="Q477" s="207" t="str">
        <f t="shared" si="78"/>
        <v/>
      </c>
      <c r="R477" s="208" t="str">
        <f t="shared" si="85"/>
        <v/>
      </c>
      <c r="S477" s="172"/>
      <c r="T477" s="215" t="str">
        <f t="shared" si="79"/>
        <v/>
      </c>
      <c r="U477" s="216" t="str">
        <f>IF($F477="","",MAX(0.25,IF(AND("2"=$I477,1&lt;COUNTIF($I:$I,2)),0.5^(COUNTIFS($I:$I,"2",$D:$D,$D477,$H:$H,"&gt;="&amp;$H477)-COUNTIFS($I477:$I$520,"2",$D477:$D$520,$D477,$H477:$H$520,$H477)),1)))</f>
        <v/>
      </c>
      <c r="V477" s="216" t="str">
        <f>IF($F477="","",MAX(0.25,IF(AND("Yes"=$N477,1&lt;COUNTIFS($N:$N,"Yes",$D:$D,$D477,$F:$F,$F477,$C:$C,"EAPG")),0.5^(COUNTIFS($N:$N,"Yes",$H:$H,"&gt;="&amp;$H477,$D:$D,$D477,$F:$F,$F477,$C:$C,"EAPG")-COUNTIFS($N477:$N$520,"Yes",$H477:$H$520,$H477,$D477:$D$520,$D477,$F477:$F$520,$F477,$C477:$C$520,"EAPG")),1)))</f>
        <v/>
      </c>
      <c r="W477" s="210" t="str">
        <f t="shared" si="80"/>
        <v/>
      </c>
      <c r="X477" s="172"/>
      <c r="Y477" s="211" t="str">
        <f t="shared" si="81"/>
        <v/>
      </c>
      <c r="Z477" s="212" t="str">
        <f t="shared" si="86"/>
        <v/>
      </c>
      <c r="AA477" s="213" t="str">
        <f t="shared" si="82"/>
        <v/>
      </c>
    </row>
    <row r="478" spans="2:27" ht="15" x14ac:dyDescent="0.25">
      <c r="B478" s="200">
        <f t="shared" si="87"/>
        <v>458</v>
      </c>
      <c r="C478" s="148"/>
      <c r="D478" s="232"/>
      <c r="E478" s="202"/>
      <c r="F478" s="203"/>
      <c r="G478" s="202" t="str">
        <f t="array" ref="G478">IF($F478="","",INDEX('EAPG Table'!$C$7:$C$666,MATCH(_xlfn.NUMBERVALUE('Interactive EAPG Calculator'!$F478),_xlfn.NUMBERVALUE('EAPG Table'!$B$7:$B$666),0)))</f>
        <v/>
      </c>
      <c r="H478" s="204" t="str">
        <f t="array" ref="H478">IF($F478="","",IF("EAPG"&lt;&gt;C478,0,INDEX('EAPG Table'!$I$7:$I$666,MATCH(_xlfn.NUMBERVALUE($F478),_xlfn.NUMBERVALUE('EAPG Table'!$B$7:$B$666),0))))</f>
        <v/>
      </c>
      <c r="I478" s="172" t="str">
        <f>IF($F478="", "", INDEX('EAPG Table'!$D:$D, MATCH(1*$F478, 'EAPG Table'!$B:$B, 0)))</f>
        <v/>
      </c>
      <c r="J478" s="148"/>
      <c r="K478" s="205" t="str">
        <f>IF(""=$F478,"",TRIM(INDEX('EAPG Table'!$F:$F,MATCH(1*$F478,'EAPG Table'!$B:$B,0))))</f>
        <v/>
      </c>
      <c r="L478" s="200"/>
      <c r="M478" s="172" t="str">
        <f t="shared" si="83"/>
        <v/>
      </c>
      <c r="N478" s="172" t="str">
        <f t="shared" si="77"/>
        <v/>
      </c>
      <c r="O478" s="207" t="str">
        <f t="shared" si="84"/>
        <v/>
      </c>
      <c r="P478" s="207" t="str">
        <f>IF(""=$F478,"",IF("00450"=$F478,0&lt;COUNTIFS($H:$H,"&gt;="&amp;$H478,$D:$D,$D478,$F:$F,$F478,$C:$C,"EAPG")-COUNTIFS($H478:$H$520,$H478,$D478:$D$520,$D478,$F478:$F$520,$F478,$C478:$C$520,"EAPG"),FALSE))</f>
        <v/>
      </c>
      <c r="Q478" s="207" t="str">
        <f t="shared" si="78"/>
        <v/>
      </c>
      <c r="R478" s="208" t="str">
        <f t="shared" si="85"/>
        <v/>
      </c>
      <c r="S478" s="172"/>
      <c r="T478" s="215" t="str">
        <f t="shared" si="79"/>
        <v/>
      </c>
      <c r="U478" s="216" t="str">
        <f>IF($F478="","",MAX(0.25,IF(AND("2"=$I478,1&lt;COUNTIF($I:$I,2)),0.5^(COUNTIFS($I:$I,"2",$D:$D,$D478,$H:$H,"&gt;="&amp;$H478)-COUNTIFS($I478:$I$520,"2",$D478:$D$520,$D478,$H478:$H$520,$H478)),1)))</f>
        <v/>
      </c>
      <c r="V478" s="216" t="str">
        <f>IF($F478="","",MAX(0.25,IF(AND("Yes"=$N478,1&lt;COUNTIFS($N:$N,"Yes",$D:$D,$D478,$F:$F,$F478,$C:$C,"EAPG")),0.5^(COUNTIFS($N:$N,"Yes",$H:$H,"&gt;="&amp;$H478,$D:$D,$D478,$F:$F,$F478,$C:$C,"EAPG")-COUNTIFS($N478:$N$520,"Yes",$H478:$H$520,$H478,$D478:$D$520,$D478,$F478:$F$520,$F478,$C478:$C$520,"EAPG")),1)))</f>
        <v/>
      </c>
      <c r="W478" s="210" t="str">
        <f t="shared" si="80"/>
        <v/>
      </c>
      <c r="X478" s="172"/>
      <c r="Y478" s="211" t="str">
        <f t="shared" si="81"/>
        <v/>
      </c>
      <c r="Z478" s="212" t="str">
        <f t="shared" si="86"/>
        <v/>
      </c>
      <c r="AA478" s="213" t="str">
        <f t="shared" si="82"/>
        <v/>
      </c>
    </row>
    <row r="479" spans="2:27" ht="15" x14ac:dyDescent="0.25">
      <c r="B479" s="200">
        <f t="shared" si="87"/>
        <v>459</v>
      </c>
      <c r="C479" s="148"/>
      <c r="D479" s="232"/>
      <c r="E479" s="202"/>
      <c r="F479" s="203"/>
      <c r="G479" s="202" t="str">
        <f t="array" ref="G479">IF($F479="","",INDEX('EAPG Table'!$C$7:$C$666,MATCH(_xlfn.NUMBERVALUE('Interactive EAPG Calculator'!$F479),_xlfn.NUMBERVALUE('EAPG Table'!$B$7:$B$666),0)))</f>
        <v/>
      </c>
      <c r="H479" s="204" t="str">
        <f t="array" ref="H479">IF($F479="","",IF("EAPG"&lt;&gt;C479,0,INDEX('EAPG Table'!$I$7:$I$666,MATCH(_xlfn.NUMBERVALUE($F479),_xlfn.NUMBERVALUE('EAPG Table'!$B$7:$B$666),0))))</f>
        <v/>
      </c>
      <c r="I479" s="172" t="str">
        <f>IF($F479="", "", INDEX('EAPG Table'!$D:$D, MATCH(1*$F479, 'EAPG Table'!$B:$B, 0)))</f>
        <v/>
      </c>
      <c r="J479" s="148"/>
      <c r="K479" s="205" t="str">
        <f>IF(""=$F479,"",TRIM(INDEX('EAPG Table'!$F:$F,MATCH(1*$F479,'EAPG Table'!$B:$B,0))))</f>
        <v/>
      </c>
      <c r="L479" s="200"/>
      <c r="M479" s="172" t="str">
        <f t="shared" si="83"/>
        <v/>
      </c>
      <c r="N479" s="172" t="str">
        <f t="shared" si="77"/>
        <v/>
      </c>
      <c r="O479" s="207" t="str">
        <f t="shared" si="84"/>
        <v/>
      </c>
      <c r="P479" s="207" t="str">
        <f>IF(""=$F479,"",IF("00450"=$F479,0&lt;COUNTIFS($H:$H,"&gt;="&amp;$H479,$D:$D,$D479,$F:$F,$F479,$C:$C,"EAPG")-COUNTIFS($H479:$H$520,$H479,$D479:$D$520,$D479,$F479:$F$520,$F479,$C479:$C$520,"EAPG"),FALSE))</f>
        <v/>
      </c>
      <c r="Q479" s="207" t="str">
        <f t="shared" si="78"/>
        <v/>
      </c>
      <c r="R479" s="208" t="str">
        <f t="shared" si="85"/>
        <v/>
      </c>
      <c r="S479" s="172"/>
      <c r="T479" s="215" t="str">
        <f t="shared" si="79"/>
        <v/>
      </c>
      <c r="U479" s="216" t="str">
        <f>IF($F479="","",MAX(0.25,IF(AND("2"=$I479,1&lt;COUNTIF($I:$I,2)),0.5^(COUNTIFS($I:$I,"2",$D:$D,$D479,$H:$H,"&gt;="&amp;$H479)-COUNTIFS($I479:$I$520,"2",$D479:$D$520,$D479,$H479:$H$520,$H479)),1)))</f>
        <v/>
      </c>
      <c r="V479" s="216" t="str">
        <f>IF($F479="","",MAX(0.25,IF(AND("Yes"=$N479,1&lt;COUNTIFS($N:$N,"Yes",$D:$D,$D479,$F:$F,$F479,$C:$C,"EAPG")),0.5^(COUNTIFS($N:$N,"Yes",$H:$H,"&gt;="&amp;$H479,$D:$D,$D479,$F:$F,$F479,$C:$C,"EAPG")-COUNTIFS($N479:$N$520,"Yes",$H479:$H$520,$H479,$D479:$D$520,$D479,$F479:$F$520,$F479,$C479:$C$520,"EAPG")),1)))</f>
        <v/>
      </c>
      <c r="W479" s="210" t="str">
        <f t="shared" si="80"/>
        <v/>
      </c>
      <c r="X479" s="172"/>
      <c r="Y479" s="211" t="str">
        <f t="shared" si="81"/>
        <v/>
      </c>
      <c r="Z479" s="212" t="str">
        <f t="shared" si="86"/>
        <v/>
      </c>
      <c r="AA479" s="213" t="str">
        <f t="shared" si="82"/>
        <v/>
      </c>
    </row>
    <row r="480" spans="2:27" ht="15" x14ac:dyDescent="0.25">
      <c r="B480" s="217">
        <f t="shared" si="87"/>
        <v>460</v>
      </c>
      <c r="C480" s="149"/>
      <c r="D480" s="233"/>
      <c r="E480" s="219"/>
      <c r="F480" s="220"/>
      <c r="G480" s="219" t="str">
        <f t="array" ref="G480">IF($F480="","",INDEX('EAPG Table'!$C$7:$C$666,MATCH(_xlfn.NUMBERVALUE('Interactive EAPG Calculator'!$F480),_xlfn.NUMBERVALUE('EAPG Table'!$B$7:$B$666),0)))</f>
        <v/>
      </c>
      <c r="H480" s="221" t="str">
        <f t="array" ref="H480">IF($F480="","",IF("EAPG"&lt;&gt;C480,0,INDEX('EAPG Table'!$I$7:$I$666,MATCH(_xlfn.NUMBERVALUE($F480),_xlfn.NUMBERVALUE('EAPG Table'!$B$7:$B$666),0))))</f>
        <v/>
      </c>
      <c r="I480" s="222" t="str">
        <f>IF($F480="", "", INDEX('EAPG Table'!$D:$D, MATCH(1*$F480, 'EAPG Table'!$B:$B, 0)))</f>
        <v/>
      </c>
      <c r="J480" s="149"/>
      <c r="K480" s="223" t="str">
        <f>IF(""=$F480,"",TRIM(INDEX('EAPG Table'!$F:$F,MATCH(1*$F480,'EAPG Table'!$B:$B,0))))</f>
        <v/>
      </c>
      <c r="L480" s="200"/>
      <c r="M480" s="222" t="str">
        <f t="shared" si="83"/>
        <v/>
      </c>
      <c r="N480" s="222" t="str">
        <f t="shared" si="77"/>
        <v/>
      </c>
      <c r="O480" s="224" t="str">
        <f t="shared" si="84"/>
        <v/>
      </c>
      <c r="P480" s="224" t="str">
        <f>IF(""=$F480,"",IF("00450"=$F480,0&lt;COUNTIFS($H:$H,"&gt;="&amp;$H480,$D:$D,$D480,$F:$F,$F480,$C:$C,"EAPG")-COUNTIFS($H480:$H$520,$H480,$D480:$D$520,$D480,$F480:$F$520,$F480,$C480:$C$520,"EAPG"),FALSE))</f>
        <v/>
      </c>
      <c r="Q480" s="224" t="str">
        <f t="shared" si="78"/>
        <v/>
      </c>
      <c r="R480" s="225" t="str">
        <f t="shared" si="85"/>
        <v/>
      </c>
      <c r="S480" s="172"/>
      <c r="T480" s="226" t="str">
        <f t="shared" si="79"/>
        <v/>
      </c>
      <c r="U480" s="227" t="str">
        <f>IF($F480="","",MAX(0.25,IF(AND("2"=$I480,1&lt;COUNTIF($I:$I,2)),0.5^(COUNTIFS($I:$I,"2",$D:$D,$D480,$H:$H,"&gt;="&amp;$H480)-COUNTIFS($I480:$I$520,"2",$D480:$D$520,$D480,$H480:$H$520,$H480)),1)))</f>
        <v/>
      </c>
      <c r="V480" s="227" t="str">
        <f>IF($F480="","",MAX(0.25,IF(AND("Yes"=$N480,1&lt;COUNTIFS($N:$N,"Yes",$D:$D,$D480,$F:$F,$F480,$C:$C,"EAPG")),0.5^(COUNTIFS($N:$N,"Yes",$H:$H,"&gt;="&amp;$H480,$D:$D,$D480,$F:$F,$F480,$C:$C,"EAPG")-COUNTIFS($N480:$N$520,"Yes",$H480:$H$520,$H480,$D480:$D$520,$D480,$F480:$F$520,$F480,$C480:$C$520,"EAPG")),1)))</f>
        <v/>
      </c>
      <c r="W480" s="228" t="str">
        <f t="shared" si="80"/>
        <v/>
      </c>
      <c r="X480" s="172"/>
      <c r="Y480" s="229" t="str">
        <f t="shared" si="81"/>
        <v/>
      </c>
      <c r="Z480" s="230" t="str">
        <f t="shared" si="86"/>
        <v/>
      </c>
      <c r="AA480" s="231" t="str">
        <f t="shared" si="82"/>
        <v/>
      </c>
    </row>
    <row r="481" spans="2:27" ht="15" x14ac:dyDescent="0.25">
      <c r="B481" s="200">
        <f t="shared" si="87"/>
        <v>461</v>
      </c>
      <c r="C481" s="148"/>
      <c r="D481" s="232"/>
      <c r="E481" s="202"/>
      <c r="F481" s="203"/>
      <c r="G481" s="202" t="str">
        <f t="array" ref="G481">IF($F481="","",INDEX('EAPG Table'!$C$7:$C$666,MATCH(_xlfn.NUMBERVALUE('Interactive EAPG Calculator'!$F481),_xlfn.NUMBERVALUE('EAPG Table'!$B$7:$B$666),0)))</f>
        <v/>
      </c>
      <c r="H481" s="204" t="str">
        <f t="array" ref="H481">IF($F481="","",IF("EAPG"&lt;&gt;C481,0,INDEX('EAPG Table'!$I$7:$I$666,MATCH(_xlfn.NUMBERVALUE($F481),_xlfn.NUMBERVALUE('EAPG Table'!$B$7:$B$666),0))))</f>
        <v/>
      </c>
      <c r="I481" s="172" t="str">
        <f>IF($F481="", "", INDEX('EAPG Table'!$D:$D, MATCH(1*$F481, 'EAPG Table'!$B:$B, 0)))</f>
        <v/>
      </c>
      <c r="J481" s="148"/>
      <c r="K481" s="205" t="str">
        <f>IF(""=$F481,"",TRIM(INDEX('EAPG Table'!$F:$F,MATCH(1*$F481,'EAPG Table'!$B:$B,0))))</f>
        <v/>
      </c>
      <c r="L481" s="200"/>
      <c r="M481" s="172" t="str">
        <f t="shared" si="83"/>
        <v/>
      </c>
      <c r="N481" s="172" t="str">
        <f t="shared" si="77"/>
        <v/>
      </c>
      <c r="O481" s="207" t="str">
        <f t="shared" si="84"/>
        <v/>
      </c>
      <c r="P481" s="207" t="str">
        <f>IF(""=$F481,"",IF("00450"=$F481,0&lt;COUNTIFS($H:$H,"&gt;="&amp;$H481,$D:$D,$D481,$F:$F,$F481,$C:$C,"EAPG")-COUNTIFS($H481:$H$520,$H481,$D481:$D$520,$D481,$F481:$F$520,$F481,$C481:$C$520,"EAPG"),FALSE))</f>
        <v/>
      </c>
      <c r="Q481" s="207" t="str">
        <f t="shared" si="78"/>
        <v/>
      </c>
      <c r="R481" s="208" t="str">
        <f t="shared" si="85"/>
        <v/>
      </c>
      <c r="S481" s="172"/>
      <c r="T481" s="215" t="str">
        <f t="shared" si="79"/>
        <v/>
      </c>
      <c r="U481" s="216" t="str">
        <f>IF($F481="","",MAX(0.25,IF(AND("2"=$I481,1&lt;COUNTIF($I:$I,2)),0.5^(COUNTIFS($I:$I,"2",$D:$D,$D481,$H:$H,"&gt;="&amp;$H481)-COUNTIFS($I481:$I$520,"2",$D481:$D$520,$D481,$H481:$H$520,$H481)),1)))</f>
        <v/>
      </c>
      <c r="V481" s="216" t="str">
        <f>IF($F481="","",MAX(0.25,IF(AND("Yes"=$N481,1&lt;COUNTIFS($N:$N,"Yes",$D:$D,$D481,$F:$F,$F481,$C:$C,"EAPG")),0.5^(COUNTIFS($N:$N,"Yes",$H:$H,"&gt;="&amp;$H481,$D:$D,$D481,$F:$F,$F481,$C:$C,"EAPG")-COUNTIFS($N481:$N$520,"Yes",$H481:$H$520,$H481,$D481:$D$520,$D481,$F481:$F$520,$F481,$C481:$C$520,"EAPG")),1)))</f>
        <v/>
      </c>
      <c r="W481" s="210" t="str">
        <f t="shared" si="80"/>
        <v/>
      </c>
      <c r="X481" s="172"/>
      <c r="Y481" s="211" t="str">
        <f t="shared" si="81"/>
        <v/>
      </c>
      <c r="Z481" s="212" t="str">
        <f t="shared" si="86"/>
        <v/>
      </c>
      <c r="AA481" s="213" t="str">
        <f t="shared" si="82"/>
        <v/>
      </c>
    </row>
    <row r="482" spans="2:27" ht="15" x14ac:dyDescent="0.25">
      <c r="B482" s="200">
        <f t="shared" si="87"/>
        <v>462</v>
      </c>
      <c r="C482" s="148"/>
      <c r="D482" s="232"/>
      <c r="E482" s="202"/>
      <c r="F482" s="203"/>
      <c r="G482" s="202" t="str">
        <f t="array" ref="G482">IF($F482="","",INDEX('EAPG Table'!$C$7:$C$666,MATCH(_xlfn.NUMBERVALUE('Interactive EAPG Calculator'!$F482),_xlfn.NUMBERVALUE('EAPG Table'!$B$7:$B$666),0)))</f>
        <v/>
      </c>
      <c r="H482" s="204" t="str">
        <f t="array" ref="H482">IF($F482="","",IF("EAPG"&lt;&gt;C482,0,INDEX('EAPG Table'!$I$7:$I$666,MATCH(_xlfn.NUMBERVALUE($F482),_xlfn.NUMBERVALUE('EAPG Table'!$B$7:$B$666),0))))</f>
        <v/>
      </c>
      <c r="I482" s="172" t="str">
        <f>IF($F482="", "", INDEX('EAPG Table'!$D:$D, MATCH(1*$F482, 'EAPG Table'!$B:$B, 0)))</f>
        <v/>
      </c>
      <c r="J482" s="148"/>
      <c r="K482" s="205" t="str">
        <f>IF(""=$F482,"",TRIM(INDEX('EAPG Table'!$F:$F,MATCH(1*$F482,'EAPG Table'!$B:$B,0))))</f>
        <v/>
      </c>
      <c r="L482" s="200"/>
      <c r="M482" s="172" t="str">
        <f t="shared" si="83"/>
        <v/>
      </c>
      <c r="N482" s="172" t="str">
        <f t="shared" si="77"/>
        <v/>
      </c>
      <c r="O482" s="207" t="str">
        <f t="shared" si="84"/>
        <v/>
      </c>
      <c r="P482" s="207" t="str">
        <f>IF(""=$F482,"",IF("00450"=$F482,0&lt;COUNTIFS($H:$H,"&gt;="&amp;$H482,$D:$D,$D482,$F:$F,$F482,$C:$C,"EAPG")-COUNTIFS($H482:$H$520,$H482,$D482:$D$520,$D482,$F482:$F$520,$F482,$C482:$C$520,"EAPG"),FALSE))</f>
        <v/>
      </c>
      <c r="Q482" s="207" t="str">
        <f t="shared" si="78"/>
        <v/>
      </c>
      <c r="R482" s="208" t="str">
        <f t="shared" si="85"/>
        <v/>
      </c>
      <c r="S482" s="172"/>
      <c r="T482" s="215" t="str">
        <f t="shared" si="79"/>
        <v/>
      </c>
      <c r="U482" s="216" t="str">
        <f>IF($F482="","",MAX(0.25,IF(AND("2"=$I482,1&lt;COUNTIF($I:$I,2)),0.5^(COUNTIFS($I:$I,"2",$D:$D,$D482,$H:$H,"&gt;="&amp;$H482)-COUNTIFS($I482:$I$520,"2",$D482:$D$520,$D482,$H482:$H$520,$H482)),1)))</f>
        <v/>
      </c>
      <c r="V482" s="216" t="str">
        <f>IF($F482="","",MAX(0.25,IF(AND("Yes"=$N482,1&lt;COUNTIFS($N:$N,"Yes",$D:$D,$D482,$F:$F,$F482,$C:$C,"EAPG")),0.5^(COUNTIFS($N:$N,"Yes",$H:$H,"&gt;="&amp;$H482,$D:$D,$D482,$F:$F,$F482,$C:$C,"EAPG")-COUNTIFS($N482:$N$520,"Yes",$H482:$H$520,$H482,$D482:$D$520,$D482,$F482:$F$520,$F482,$C482:$C$520,"EAPG")),1)))</f>
        <v/>
      </c>
      <c r="W482" s="210" t="str">
        <f t="shared" si="80"/>
        <v/>
      </c>
      <c r="X482" s="172"/>
      <c r="Y482" s="211" t="str">
        <f t="shared" si="81"/>
        <v/>
      </c>
      <c r="Z482" s="212" t="str">
        <f t="shared" si="86"/>
        <v/>
      </c>
      <c r="AA482" s="213" t="str">
        <f t="shared" si="82"/>
        <v/>
      </c>
    </row>
    <row r="483" spans="2:27" ht="15" x14ac:dyDescent="0.25">
      <c r="B483" s="200">
        <f t="shared" si="87"/>
        <v>463</v>
      </c>
      <c r="C483" s="148"/>
      <c r="D483" s="232"/>
      <c r="E483" s="202"/>
      <c r="F483" s="203"/>
      <c r="G483" s="202" t="str">
        <f t="array" ref="G483">IF($F483="","",INDEX('EAPG Table'!$C$7:$C$666,MATCH(_xlfn.NUMBERVALUE('Interactive EAPG Calculator'!$F483),_xlfn.NUMBERVALUE('EAPG Table'!$B$7:$B$666),0)))</f>
        <v/>
      </c>
      <c r="H483" s="204" t="str">
        <f t="array" ref="H483">IF($F483="","",IF("EAPG"&lt;&gt;C483,0,INDEX('EAPG Table'!$I$7:$I$666,MATCH(_xlfn.NUMBERVALUE($F483),_xlfn.NUMBERVALUE('EAPG Table'!$B$7:$B$666),0))))</f>
        <v/>
      </c>
      <c r="I483" s="172" t="str">
        <f>IF($F483="", "", INDEX('EAPG Table'!$D:$D, MATCH(1*$F483, 'EAPG Table'!$B:$B, 0)))</f>
        <v/>
      </c>
      <c r="J483" s="148"/>
      <c r="K483" s="205" t="str">
        <f>IF(""=$F483,"",TRIM(INDEX('EAPG Table'!$F:$F,MATCH(1*$F483,'EAPG Table'!$B:$B,0))))</f>
        <v/>
      </c>
      <c r="L483" s="200"/>
      <c r="M483" s="172" t="str">
        <f t="shared" si="83"/>
        <v/>
      </c>
      <c r="N483" s="172" t="str">
        <f t="shared" si="77"/>
        <v/>
      </c>
      <c r="O483" s="207" t="str">
        <f t="shared" si="84"/>
        <v/>
      </c>
      <c r="P483" s="207" t="str">
        <f>IF(""=$F483,"",IF("00450"=$F483,0&lt;COUNTIFS($H:$H,"&gt;="&amp;$H483,$D:$D,$D483,$F:$F,$F483,$C:$C,"EAPG")-COUNTIFS($H483:$H$520,$H483,$D483:$D$520,$D483,$F483:$F$520,$F483,$C483:$C$520,"EAPG"),FALSE))</f>
        <v/>
      </c>
      <c r="Q483" s="207" t="str">
        <f t="shared" si="78"/>
        <v/>
      </c>
      <c r="R483" s="208" t="str">
        <f t="shared" si="85"/>
        <v/>
      </c>
      <c r="S483" s="172"/>
      <c r="T483" s="215" t="str">
        <f t="shared" si="79"/>
        <v/>
      </c>
      <c r="U483" s="216" t="str">
        <f>IF($F483="","",MAX(0.25,IF(AND("2"=$I483,1&lt;COUNTIF($I:$I,2)),0.5^(COUNTIFS($I:$I,"2",$D:$D,$D483,$H:$H,"&gt;="&amp;$H483)-COUNTIFS($I483:$I$520,"2",$D483:$D$520,$D483,$H483:$H$520,$H483)),1)))</f>
        <v/>
      </c>
      <c r="V483" s="216" t="str">
        <f>IF($F483="","",MAX(0.25,IF(AND("Yes"=$N483,1&lt;COUNTIFS($N:$N,"Yes",$D:$D,$D483,$F:$F,$F483,$C:$C,"EAPG")),0.5^(COUNTIFS($N:$N,"Yes",$H:$H,"&gt;="&amp;$H483,$D:$D,$D483,$F:$F,$F483,$C:$C,"EAPG")-COUNTIFS($N483:$N$520,"Yes",$H483:$H$520,$H483,$D483:$D$520,$D483,$F483:$F$520,$F483,$C483:$C$520,"EAPG")),1)))</f>
        <v/>
      </c>
      <c r="W483" s="210" t="str">
        <f t="shared" si="80"/>
        <v/>
      </c>
      <c r="X483" s="172"/>
      <c r="Y483" s="211" t="str">
        <f t="shared" si="81"/>
        <v/>
      </c>
      <c r="Z483" s="212" t="str">
        <f t="shared" si="86"/>
        <v/>
      </c>
      <c r="AA483" s="213" t="str">
        <f t="shared" si="82"/>
        <v/>
      </c>
    </row>
    <row r="484" spans="2:27" ht="15" x14ac:dyDescent="0.25">
      <c r="B484" s="200">
        <f t="shared" si="87"/>
        <v>464</v>
      </c>
      <c r="C484" s="148"/>
      <c r="D484" s="232"/>
      <c r="E484" s="202"/>
      <c r="F484" s="203"/>
      <c r="G484" s="202" t="str">
        <f t="array" ref="G484">IF($F484="","",INDEX('EAPG Table'!$C$7:$C$666,MATCH(_xlfn.NUMBERVALUE('Interactive EAPG Calculator'!$F484),_xlfn.NUMBERVALUE('EAPG Table'!$B$7:$B$666),0)))</f>
        <v/>
      </c>
      <c r="H484" s="204" t="str">
        <f t="array" ref="H484">IF($F484="","",IF("EAPG"&lt;&gt;C484,0,INDEX('EAPG Table'!$I$7:$I$666,MATCH(_xlfn.NUMBERVALUE($F484),_xlfn.NUMBERVALUE('EAPG Table'!$B$7:$B$666),0))))</f>
        <v/>
      </c>
      <c r="I484" s="172" t="str">
        <f>IF($F484="", "", INDEX('EAPG Table'!$D:$D, MATCH(1*$F484, 'EAPG Table'!$B:$B, 0)))</f>
        <v/>
      </c>
      <c r="J484" s="148"/>
      <c r="K484" s="205" t="str">
        <f>IF(""=$F484,"",TRIM(INDEX('EAPG Table'!$F:$F,MATCH(1*$F484,'EAPG Table'!$B:$B,0))))</f>
        <v/>
      </c>
      <c r="L484" s="200"/>
      <c r="M484" s="172" t="str">
        <f t="shared" si="83"/>
        <v/>
      </c>
      <c r="N484" s="172" t="str">
        <f t="shared" si="77"/>
        <v/>
      </c>
      <c r="O484" s="207" t="str">
        <f t="shared" si="84"/>
        <v/>
      </c>
      <c r="P484" s="207" t="str">
        <f>IF(""=$F484,"",IF("00450"=$F484,0&lt;COUNTIFS($H:$H,"&gt;="&amp;$H484,$D:$D,$D484,$F:$F,$F484,$C:$C,"EAPG")-COUNTIFS($H484:$H$520,$H484,$D484:$D$520,$D484,$F484:$F$520,$F484,$C484:$C$520,"EAPG"),FALSE))</f>
        <v/>
      </c>
      <c r="Q484" s="207" t="str">
        <f t="shared" si="78"/>
        <v/>
      </c>
      <c r="R484" s="208" t="str">
        <f t="shared" si="85"/>
        <v/>
      </c>
      <c r="S484" s="172"/>
      <c r="T484" s="215" t="str">
        <f t="shared" si="79"/>
        <v/>
      </c>
      <c r="U484" s="216" t="str">
        <f>IF($F484="","",MAX(0.25,IF(AND("2"=$I484,1&lt;COUNTIF($I:$I,2)),0.5^(COUNTIFS($I:$I,"2",$D:$D,$D484,$H:$H,"&gt;="&amp;$H484)-COUNTIFS($I484:$I$520,"2",$D484:$D$520,$D484,$H484:$H$520,$H484)),1)))</f>
        <v/>
      </c>
      <c r="V484" s="216" t="str">
        <f>IF($F484="","",MAX(0.25,IF(AND("Yes"=$N484,1&lt;COUNTIFS($N:$N,"Yes",$D:$D,$D484,$F:$F,$F484,$C:$C,"EAPG")),0.5^(COUNTIFS($N:$N,"Yes",$H:$H,"&gt;="&amp;$H484,$D:$D,$D484,$F:$F,$F484,$C:$C,"EAPG")-COUNTIFS($N484:$N$520,"Yes",$H484:$H$520,$H484,$D484:$D$520,$D484,$F484:$F$520,$F484,$C484:$C$520,"EAPG")),1)))</f>
        <v/>
      </c>
      <c r="W484" s="210" t="str">
        <f t="shared" si="80"/>
        <v/>
      </c>
      <c r="X484" s="172"/>
      <c r="Y484" s="211" t="str">
        <f t="shared" si="81"/>
        <v/>
      </c>
      <c r="Z484" s="212" t="str">
        <f t="shared" si="86"/>
        <v/>
      </c>
      <c r="AA484" s="213" t="str">
        <f t="shared" si="82"/>
        <v/>
      </c>
    </row>
    <row r="485" spans="2:27" ht="15" x14ac:dyDescent="0.25">
      <c r="B485" s="217">
        <f t="shared" si="87"/>
        <v>465</v>
      </c>
      <c r="C485" s="149"/>
      <c r="D485" s="233"/>
      <c r="E485" s="219"/>
      <c r="F485" s="220"/>
      <c r="G485" s="219" t="str">
        <f t="array" ref="G485">IF($F485="","",INDEX('EAPG Table'!$C$7:$C$666,MATCH(_xlfn.NUMBERVALUE('Interactive EAPG Calculator'!$F485),_xlfn.NUMBERVALUE('EAPG Table'!$B$7:$B$666),0)))</f>
        <v/>
      </c>
      <c r="H485" s="221" t="str">
        <f t="array" ref="H485">IF($F485="","",IF("EAPG"&lt;&gt;C485,0,INDEX('EAPG Table'!$I$7:$I$666,MATCH(_xlfn.NUMBERVALUE($F485),_xlfn.NUMBERVALUE('EAPG Table'!$B$7:$B$666),0))))</f>
        <v/>
      </c>
      <c r="I485" s="222" t="str">
        <f>IF($F485="", "", INDEX('EAPG Table'!$D:$D, MATCH(1*$F485, 'EAPG Table'!$B:$B, 0)))</f>
        <v/>
      </c>
      <c r="J485" s="149"/>
      <c r="K485" s="223" t="str">
        <f>IF(""=$F485,"",TRIM(INDEX('EAPG Table'!$F:$F,MATCH(1*$F485,'EAPG Table'!$B:$B,0))))</f>
        <v/>
      </c>
      <c r="L485" s="200"/>
      <c r="M485" s="222" t="str">
        <f t="shared" si="83"/>
        <v/>
      </c>
      <c r="N485" s="222" t="str">
        <f t="shared" si="77"/>
        <v/>
      </c>
      <c r="O485" s="224" t="str">
        <f t="shared" si="84"/>
        <v/>
      </c>
      <c r="P485" s="224" t="str">
        <f>IF(""=$F485,"",IF("00450"=$F485,0&lt;COUNTIFS($H:$H,"&gt;="&amp;$H485,$D:$D,$D485,$F:$F,$F485,$C:$C,"EAPG")-COUNTIFS($H485:$H$520,$H485,$D485:$D$520,$D485,$F485:$F$520,$F485,$C485:$C$520,"EAPG"),FALSE))</f>
        <v/>
      </c>
      <c r="Q485" s="224" t="str">
        <f t="shared" si="78"/>
        <v/>
      </c>
      <c r="R485" s="225" t="str">
        <f t="shared" si="85"/>
        <v/>
      </c>
      <c r="S485" s="172"/>
      <c r="T485" s="226" t="str">
        <f t="shared" si="79"/>
        <v/>
      </c>
      <c r="U485" s="227" t="str">
        <f>IF($F485="","",MAX(0.25,IF(AND("2"=$I485,1&lt;COUNTIF($I:$I,2)),0.5^(COUNTIFS($I:$I,"2",$D:$D,$D485,$H:$H,"&gt;="&amp;$H485)-COUNTIFS($I485:$I$520,"2",$D485:$D$520,$D485,$H485:$H$520,$H485)),1)))</f>
        <v/>
      </c>
      <c r="V485" s="227" t="str">
        <f>IF($F485="","",MAX(0.25,IF(AND("Yes"=$N485,1&lt;COUNTIFS($N:$N,"Yes",$D:$D,$D485,$F:$F,$F485,$C:$C,"EAPG")),0.5^(COUNTIFS($N:$N,"Yes",$H:$H,"&gt;="&amp;$H485,$D:$D,$D485,$F:$F,$F485,$C:$C,"EAPG")-COUNTIFS($N485:$N$520,"Yes",$H485:$H$520,$H485,$D485:$D$520,$D485,$F485:$F$520,$F485,$C485:$C$520,"EAPG")),1)))</f>
        <v/>
      </c>
      <c r="W485" s="228" t="str">
        <f t="shared" si="80"/>
        <v/>
      </c>
      <c r="X485" s="172"/>
      <c r="Y485" s="229" t="str">
        <f t="shared" si="81"/>
        <v/>
      </c>
      <c r="Z485" s="230" t="str">
        <f t="shared" si="86"/>
        <v/>
      </c>
      <c r="AA485" s="231" t="str">
        <f t="shared" si="82"/>
        <v/>
      </c>
    </row>
    <row r="486" spans="2:27" ht="15" x14ac:dyDescent="0.25">
      <c r="B486" s="200">
        <f t="shared" si="87"/>
        <v>466</v>
      </c>
      <c r="C486" s="148"/>
      <c r="D486" s="232"/>
      <c r="E486" s="202"/>
      <c r="F486" s="203"/>
      <c r="G486" s="202" t="str">
        <f t="array" ref="G486">IF($F486="","",INDEX('EAPG Table'!$C$7:$C$666,MATCH(_xlfn.NUMBERVALUE('Interactive EAPG Calculator'!$F486),_xlfn.NUMBERVALUE('EAPG Table'!$B$7:$B$666),0)))</f>
        <v/>
      </c>
      <c r="H486" s="204" t="str">
        <f t="array" ref="H486">IF($F486="","",IF("EAPG"&lt;&gt;C486,0,INDEX('EAPG Table'!$I$7:$I$666,MATCH(_xlfn.NUMBERVALUE($F486),_xlfn.NUMBERVALUE('EAPG Table'!$B$7:$B$666),0))))</f>
        <v/>
      </c>
      <c r="I486" s="172" t="str">
        <f>IF($F486="", "", INDEX('EAPG Table'!$D:$D, MATCH(1*$F486, 'EAPG Table'!$B:$B, 0)))</f>
        <v/>
      </c>
      <c r="J486" s="148"/>
      <c r="K486" s="205" t="str">
        <f>IF(""=$F486,"",TRIM(INDEX('EAPG Table'!$F:$F,MATCH(1*$F486,'EAPG Table'!$B:$B,0))))</f>
        <v/>
      </c>
      <c r="L486" s="200"/>
      <c r="M486" s="172" t="str">
        <f t="shared" si="83"/>
        <v/>
      </c>
      <c r="N486" s="172" t="str">
        <f t="shared" si="77"/>
        <v/>
      </c>
      <c r="O486" s="207" t="str">
        <f t="shared" si="84"/>
        <v/>
      </c>
      <c r="P486" s="207" t="str">
        <f>IF(""=$F486,"",IF("00450"=$F486,0&lt;COUNTIFS($H:$H,"&gt;="&amp;$H486,$D:$D,$D486,$F:$F,$F486,$C:$C,"EAPG")-COUNTIFS($H486:$H$520,$H486,$D486:$D$520,$D486,$F486:$F$520,$F486,$C486:$C$520,"EAPG"),FALSE))</f>
        <v/>
      </c>
      <c r="Q486" s="207" t="str">
        <f t="shared" si="78"/>
        <v/>
      </c>
      <c r="R486" s="208" t="str">
        <f t="shared" si="85"/>
        <v/>
      </c>
      <c r="S486" s="172"/>
      <c r="T486" s="215" t="str">
        <f t="shared" si="79"/>
        <v/>
      </c>
      <c r="U486" s="216" t="str">
        <f>IF($F486="","",MAX(0.25,IF(AND("2"=$I486,1&lt;COUNTIF($I:$I,2)),0.5^(COUNTIFS($I:$I,"2",$D:$D,$D486,$H:$H,"&gt;="&amp;$H486)-COUNTIFS($I486:$I$520,"2",$D486:$D$520,$D486,$H486:$H$520,$H486)),1)))</f>
        <v/>
      </c>
      <c r="V486" s="216" t="str">
        <f>IF($F486="","",MAX(0.25,IF(AND("Yes"=$N486,1&lt;COUNTIFS($N:$N,"Yes",$D:$D,$D486,$F:$F,$F486,$C:$C,"EAPG")),0.5^(COUNTIFS($N:$N,"Yes",$H:$H,"&gt;="&amp;$H486,$D:$D,$D486,$F:$F,$F486,$C:$C,"EAPG")-COUNTIFS($N486:$N$520,"Yes",$H486:$H$520,$H486,$D486:$D$520,$D486,$F486:$F$520,$F486,$C486:$C$520,"EAPG")),1)))</f>
        <v/>
      </c>
      <c r="W486" s="210" t="str">
        <f t="shared" si="80"/>
        <v/>
      </c>
      <c r="X486" s="172"/>
      <c r="Y486" s="211" t="str">
        <f t="shared" si="81"/>
        <v/>
      </c>
      <c r="Z486" s="212" t="str">
        <f t="shared" si="86"/>
        <v/>
      </c>
      <c r="AA486" s="213" t="str">
        <f t="shared" si="82"/>
        <v/>
      </c>
    </row>
    <row r="487" spans="2:27" ht="15" x14ac:dyDescent="0.25">
      <c r="B487" s="200">
        <f t="shared" si="87"/>
        <v>467</v>
      </c>
      <c r="C487" s="148"/>
      <c r="D487" s="232"/>
      <c r="E487" s="202"/>
      <c r="F487" s="203"/>
      <c r="G487" s="202" t="str">
        <f t="array" ref="G487">IF($F487="","",INDEX('EAPG Table'!$C$7:$C$666,MATCH(_xlfn.NUMBERVALUE('Interactive EAPG Calculator'!$F487),_xlfn.NUMBERVALUE('EAPG Table'!$B$7:$B$666),0)))</f>
        <v/>
      </c>
      <c r="H487" s="204" t="str">
        <f t="array" ref="H487">IF($F487="","",IF("EAPG"&lt;&gt;C487,0,INDEX('EAPG Table'!$I$7:$I$666,MATCH(_xlfn.NUMBERVALUE($F487),_xlfn.NUMBERVALUE('EAPG Table'!$B$7:$B$666),0))))</f>
        <v/>
      </c>
      <c r="I487" s="172" t="str">
        <f>IF($F487="", "", INDEX('EAPG Table'!$D:$D, MATCH(1*$F487, 'EAPG Table'!$B:$B, 0)))</f>
        <v/>
      </c>
      <c r="J487" s="148"/>
      <c r="K487" s="205" t="str">
        <f>IF(""=$F487,"",TRIM(INDEX('EAPG Table'!$F:$F,MATCH(1*$F487,'EAPG Table'!$B:$B,0))))</f>
        <v/>
      </c>
      <c r="L487" s="200"/>
      <c r="M487" s="172" t="str">
        <f t="shared" si="83"/>
        <v/>
      </c>
      <c r="N487" s="172" t="str">
        <f t="shared" si="77"/>
        <v/>
      </c>
      <c r="O487" s="207" t="str">
        <f t="shared" si="84"/>
        <v/>
      </c>
      <c r="P487" s="207" t="str">
        <f>IF(""=$F487,"",IF("00450"=$F487,0&lt;COUNTIFS($H:$H,"&gt;="&amp;$H487,$D:$D,$D487,$F:$F,$F487,$C:$C,"EAPG")-COUNTIFS($H487:$H$520,$H487,$D487:$D$520,$D487,$F487:$F$520,$F487,$C487:$C$520,"EAPG"),FALSE))</f>
        <v/>
      </c>
      <c r="Q487" s="207" t="str">
        <f t="shared" si="78"/>
        <v/>
      </c>
      <c r="R487" s="208" t="str">
        <f t="shared" si="85"/>
        <v/>
      </c>
      <c r="S487" s="172"/>
      <c r="T487" s="215" t="str">
        <f t="shared" si="79"/>
        <v/>
      </c>
      <c r="U487" s="216" t="str">
        <f>IF($F487="","",MAX(0.25,IF(AND("2"=$I487,1&lt;COUNTIF($I:$I,2)),0.5^(COUNTIFS($I:$I,"2",$D:$D,$D487,$H:$H,"&gt;="&amp;$H487)-COUNTIFS($I487:$I$520,"2",$D487:$D$520,$D487,$H487:$H$520,$H487)),1)))</f>
        <v/>
      </c>
      <c r="V487" s="216" t="str">
        <f>IF($F487="","",MAX(0.25,IF(AND("Yes"=$N487,1&lt;COUNTIFS($N:$N,"Yes",$D:$D,$D487,$F:$F,$F487,$C:$C,"EAPG")),0.5^(COUNTIFS($N:$N,"Yes",$H:$H,"&gt;="&amp;$H487,$D:$D,$D487,$F:$F,$F487,$C:$C,"EAPG")-COUNTIFS($N487:$N$520,"Yes",$H487:$H$520,$H487,$D487:$D$520,$D487,$F487:$F$520,$F487,$C487:$C$520,"EAPG")),1)))</f>
        <v/>
      </c>
      <c r="W487" s="210" t="str">
        <f t="shared" si="80"/>
        <v/>
      </c>
      <c r="X487" s="172"/>
      <c r="Y487" s="211" t="str">
        <f t="shared" si="81"/>
        <v/>
      </c>
      <c r="Z487" s="212" t="str">
        <f t="shared" si="86"/>
        <v/>
      </c>
      <c r="AA487" s="213" t="str">
        <f t="shared" si="82"/>
        <v/>
      </c>
    </row>
    <row r="488" spans="2:27" ht="15" x14ac:dyDescent="0.25">
      <c r="B488" s="200">
        <f t="shared" si="87"/>
        <v>468</v>
      </c>
      <c r="C488" s="148"/>
      <c r="D488" s="232"/>
      <c r="E488" s="202"/>
      <c r="F488" s="203"/>
      <c r="G488" s="202" t="str">
        <f t="array" ref="G488">IF($F488="","",INDEX('EAPG Table'!$C$7:$C$666,MATCH(_xlfn.NUMBERVALUE('Interactive EAPG Calculator'!$F488),_xlfn.NUMBERVALUE('EAPG Table'!$B$7:$B$666),0)))</f>
        <v/>
      </c>
      <c r="H488" s="204" t="str">
        <f t="array" ref="H488">IF($F488="","",IF("EAPG"&lt;&gt;C488,0,INDEX('EAPG Table'!$I$7:$I$666,MATCH(_xlfn.NUMBERVALUE($F488),_xlfn.NUMBERVALUE('EAPG Table'!$B$7:$B$666),0))))</f>
        <v/>
      </c>
      <c r="I488" s="172" t="str">
        <f>IF($F488="", "", INDEX('EAPG Table'!$D:$D, MATCH(1*$F488, 'EAPG Table'!$B:$B, 0)))</f>
        <v/>
      </c>
      <c r="J488" s="148"/>
      <c r="K488" s="205" t="str">
        <f>IF(""=$F488,"",TRIM(INDEX('EAPG Table'!$F:$F,MATCH(1*$F488,'EAPG Table'!$B:$B,0))))</f>
        <v/>
      </c>
      <c r="L488" s="200"/>
      <c r="M488" s="172" t="str">
        <f t="shared" si="83"/>
        <v/>
      </c>
      <c r="N488" s="172" t="str">
        <f t="shared" si="77"/>
        <v/>
      </c>
      <c r="O488" s="207" t="str">
        <f t="shared" si="84"/>
        <v/>
      </c>
      <c r="P488" s="207" t="str">
        <f>IF(""=$F488,"",IF("00450"=$F488,0&lt;COUNTIFS($H:$H,"&gt;="&amp;$H488,$D:$D,$D488,$F:$F,$F488,$C:$C,"EAPG")-COUNTIFS($H488:$H$520,$H488,$D488:$D$520,$D488,$F488:$F$520,$F488,$C488:$C$520,"EAPG"),FALSE))</f>
        <v/>
      </c>
      <c r="Q488" s="207" t="str">
        <f t="shared" si="78"/>
        <v/>
      </c>
      <c r="R488" s="208" t="str">
        <f t="shared" si="85"/>
        <v/>
      </c>
      <c r="S488" s="172"/>
      <c r="T488" s="215" t="str">
        <f t="shared" si="79"/>
        <v/>
      </c>
      <c r="U488" s="216" t="str">
        <f>IF($F488="","",MAX(0.25,IF(AND("2"=$I488,1&lt;COUNTIF($I:$I,2)),0.5^(COUNTIFS($I:$I,"2",$D:$D,$D488,$H:$H,"&gt;="&amp;$H488)-COUNTIFS($I488:$I$520,"2",$D488:$D$520,$D488,$H488:$H$520,$H488)),1)))</f>
        <v/>
      </c>
      <c r="V488" s="216" t="str">
        <f>IF($F488="","",MAX(0.25,IF(AND("Yes"=$N488,1&lt;COUNTIFS($N:$N,"Yes",$D:$D,$D488,$F:$F,$F488,$C:$C,"EAPG")),0.5^(COUNTIFS($N:$N,"Yes",$H:$H,"&gt;="&amp;$H488,$D:$D,$D488,$F:$F,$F488,$C:$C,"EAPG")-COUNTIFS($N488:$N$520,"Yes",$H488:$H$520,$H488,$D488:$D$520,$D488,$F488:$F$520,$F488,$C488:$C$520,"EAPG")),1)))</f>
        <v/>
      </c>
      <c r="W488" s="210" t="str">
        <f t="shared" si="80"/>
        <v/>
      </c>
      <c r="X488" s="172"/>
      <c r="Y488" s="211" t="str">
        <f t="shared" si="81"/>
        <v/>
      </c>
      <c r="Z488" s="212" t="str">
        <f t="shared" si="86"/>
        <v/>
      </c>
      <c r="AA488" s="213" t="str">
        <f t="shared" si="82"/>
        <v/>
      </c>
    </row>
    <row r="489" spans="2:27" ht="15" x14ac:dyDescent="0.25">
      <c r="B489" s="200">
        <f t="shared" si="87"/>
        <v>469</v>
      </c>
      <c r="C489" s="148"/>
      <c r="D489" s="232"/>
      <c r="E489" s="202"/>
      <c r="F489" s="203"/>
      <c r="G489" s="202" t="str">
        <f t="array" ref="G489">IF($F489="","",INDEX('EAPG Table'!$C$7:$C$666,MATCH(_xlfn.NUMBERVALUE('Interactive EAPG Calculator'!$F489),_xlfn.NUMBERVALUE('EAPG Table'!$B$7:$B$666),0)))</f>
        <v/>
      </c>
      <c r="H489" s="204" t="str">
        <f t="array" ref="H489">IF($F489="","",IF("EAPG"&lt;&gt;C489,0,INDEX('EAPG Table'!$I$7:$I$666,MATCH(_xlfn.NUMBERVALUE($F489),_xlfn.NUMBERVALUE('EAPG Table'!$B$7:$B$666),0))))</f>
        <v/>
      </c>
      <c r="I489" s="172" t="str">
        <f>IF($F489="", "", INDEX('EAPG Table'!$D:$D, MATCH(1*$F489, 'EAPG Table'!$B:$B, 0)))</f>
        <v/>
      </c>
      <c r="J489" s="148"/>
      <c r="K489" s="205" t="str">
        <f>IF(""=$F489,"",TRIM(INDEX('EAPG Table'!$F:$F,MATCH(1*$F489,'EAPG Table'!$B:$B,0))))</f>
        <v/>
      </c>
      <c r="L489" s="200"/>
      <c r="M489" s="172" t="str">
        <f t="shared" si="83"/>
        <v/>
      </c>
      <c r="N489" s="172" t="str">
        <f t="shared" si="77"/>
        <v/>
      </c>
      <c r="O489" s="207" t="str">
        <f t="shared" si="84"/>
        <v/>
      </c>
      <c r="P489" s="207" t="str">
        <f>IF(""=$F489,"",IF("00450"=$F489,0&lt;COUNTIFS($H:$H,"&gt;="&amp;$H489,$D:$D,$D489,$F:$F,$F489,$C:$C,"EAPG")-COUNTIFS($H489:$H$520,$H489,$D489:$D$520,$D489,$F489:$F$520,$F489,$C489:$C$520,"EAPG"),FALSE))</f>
        <v/>
      </c>
      <c r="Q489" s="207" t="str">
        <f t="shared" si="78"/>
        <v/>
      </c>
      <c r="R489" s="208" t="str">
        <f t="shared" si="85"/>
        <v/>
      </c>
      <c r="S489" s="172"/>
      <c r="T489" s="215" t="str">
        <f t="shared" si="79"/>
        <v/>
      </c>
      <c r="U489" s="216" t="str">
        <f>IF($F489="","",MAX(0.25,IF(AND("2"=$I489,1&lt;COUNTIF($I:$I,2)),0.5^(COUNTIFS($I:$I,"2",$D:$D,$D489,$H:$H,"&gt;="&amp;$H489)-COUNTIFS($I489:$I$520,"2",$D489:$D$520,$D489,$H489:$H$520,$H489)),1)))</f>
        <v/>
      </c>
      <c r="V489" s="216" t="str">
        <f>IF($F489="","",MAX(0.25,IF(AND("Yes"=$N489,1&lt;COUNTIFS($N:$N,"Yes",$D:$D,$D489,$F:$F,$F489,$C:$C,"EAPG")),0.5^(COUNTIFS($N:$N,"Yes",$H:$H,"&gt;="&amp;$H489,$D:$D,$D489,$F:$F,$F489,$C:$C,"EAPG")-COUNTIFS($N489:$N$520,"Yes",$H489:$H$520,$H489,$D489:$D$520,$D489,$F489:$F$520,$F489,$C489:$C$520,"EAPG")),1)))</f>
        <v/>
      </c>
      <c r="W489" s="210" t="str">
        <f t="shared" si="80"/>
        <v/>
      </c>
      <c r="X489" s="172"/>
      <c r="Y489" s="211" t="str">
        <f t="shared" si="81"/>
        <v/>
      </c>
      <c r="Z489" s="212" t="str">
        <f t="shared" si="86"/>
        <v/>
      </c>
      <c r="AA489" s="213" t="str">
        <f t="shared" si="82"/>
        <v/>
      </c>
    </row>
    <row r="490" spans="2:27" ht="15" x14ac:dyDescent="0.25">
      <c r="B490" s="217">
        <f t="shared" si="87"/>
        <v>470</v>
      </c>
      <c r="C490" s="149"/>
      <c r="D490" s="233"/>
      <c r="E490" s="219"/>
      <c r="F490" s="220"/>
      <c r="G490" s="219" t="str">
        <f t="array" ref="G490">IF($F490="","",INDEX('EAPG Table'!$C$7:$C$666,MATCH(_xlfn.NUMBERVALUE('Interactive EAPG Calculator'!$F490),_xlfn.NUMBERVALUE('EAPG Table'!$B$7:$B$666),0)))</f>
        <v/>
      </c>
      <c r="H490" s="221" t="str">
        <f t="array" ref="H490">IF($F490="","",IF("EAPG"&lt;&gt;C490,0,INDEX('EAPG Table'!$I$7:$I$666,MATCH(_xlfn.NUMBERVALUE($F490),_xlfn.NUMBERVALUE('EAPG Table'!$B$7:$B$666),0))))</f>
        <v/>
      </c>
      <c r="I490" s="222" t="str">
        <f>IF($F490="", "", INDEX('EAPG Table'!$D:$D, MATCH(1*$F490, 'EAPG Table'!$B:$B, 0)))</f>
        <v/>
      </c>
      <c r="J490" s="149"/>
      <c r="K490" s="223" t="str">
        <f>IF(""=$F490,"",TRIM(INDEX('EAPG Table'!$F:$F,MATCH(1*$F490,'EAPG Table'!$B:$B,0))))</f>
        <v/>
      </c>
      <c r="L490" s="200"/>
      <c r="M490" s="222" t="str">
        <f t="shared" si="83"/>
        <v/>
      </c>
      <c r="N490" s="222" t="str">
        <f t="shared" si="77"/>
        <v/>
      </c>
      <c r="O490" s="224" t="str">
        <f t="shared" si="84"/>
        <v/>
      </c>
      <c r="P490" s="224" t="str">
        <f>IF(""=$F490,"",IF("00450"=$F490,0&lt;COUNTIFS($H:$H,"&gt;="&amp;$H490,$D:$D,$D490,$F:$F,$F490,$C:$C,"EAPG")-COUNTIFS($H490:$H$520,$H490,$D490:$D$520,$D490,$F490:$F$520,$F490,$C490:$C$520,"EAPG"),FALSE))</f>
        <v/>
      </c>
      <c r="Q490" s="224" t="str">
        <f t="shared" si="78"/>
        <v/>
      </c>
      <c r="R490" s="225" t="str">
        <f t="shared" si="85"/>
        <v/>
      </c>
      <c r="S490" s="172"/>
      <c r="T490" s="226" t="str">
        <f t="shared" si="79"/>
        <v/>
      </c>
      <c r="U490" s="227" t="str">
        <f>IF($F490="","",MAX(0.25,IF(AND("2"=$I490,1&lt;COUNTIF($I:$I,2)),0.5^(COUNTIFS($I:$I,"2",$D:$D,$D490,$H:$H,"&gt;="&amp;$H490)-COUNTIFS($I490:$I$520,"2",$D490:$D$520,$D490,$H490:$H$520,$H490)),1)))</f>
        <v/>
      </c>
      <c r="V490" s="227" t="str">
        <f>IF($F490="","",MAX(0.25,IF(AND("Yes"=$N490,1&lt;COUNTIFS($N:$N,"Yes",$D:$D,$D490,$F:$F,$F490,$C:$C,"EAPG")),0.5^(COUNTIFS($N:$N,"Yes",$H:$H,"&gt;="&amp;$H490,$D:$D,$D490,$F:$F,$F490,$C:$C,"EAPG")-COUNTIFS($N490:$N$520,"Yes",$H490:$H$520,$H490,$D490:$D$520,$D490,$F490:$F$520,$F490,$C490:$C$520,"EAPG")),1)))</f>
        <v/>
      </c>
      <c r="W490" s="228" t="str">
        <f t="shared" si="80"/>
        <v/>
      </c>
      <c r="X490" s="172"/>
      <c r="Y490" s="229" t="str">
        <f t="shared" si="81"/>
        <v/>
      </c>
      <c r="Z490" s="230" t="str">
        <f t="shared" si="86"/>
        <v/>
      </c>
      <c r="AA490" s="231" t="str">
        <f t="shared" si="82"/>
        <v/>
      </c>
    </row>
    <row r="491" spans="2:27" ht="15" x14ac:dyDescent="0.25">
      <c r="B491" s="200">
        <f t="shared" si="87"/>
        <v>471</v>
      </c>
      <c r="C491" s="148"/>
      <c r="D491" s="232"/>
      <c r="E491" s="202"/>
      <c r="F491" s="203"/>
      <c r="G491" s="202" t="str">
        <f t="array" ref="G491">IF($F491="","",INDEX('EAPG Table'!$C$7:$C$666,MATCH(_xlfn.NUMBERVALUE('Interactive EAPG Calculator'!$F491),_xlfn.NUMBERVALUE('EAPG Table'!$B$7:$B$666),0)))</f>
        <v/>
      </c>
      <c r="H491" s="204" t="str">
        <f t="array" ref="H491">IF($F491="","",IF("EAPG"&lt;&gt;C491,0,INDEX('EAPG Table'!$I$7:$I$666,MATCH(_xlfn.NUMBERVALUE($F491),_xlfn.NUMBERVALUE('EAPG Table'!$B$7:$B$666),0))))</f>
        <v/>
      </c>
      <c r="I491" s="172" t="str">
        <f>IF($F491="", "", INDEX('EAPG Table'!$D:$D, MATCH(1*$F491, 'EAPG Table'!$B:$B, 0)))</f>
        <v/>
      </c>
      <c r="J491" s="148"/>
      <c r="K491" s="205" t="str">
        <f>IF(""=$F491,"",TRIM(INDEX('EAPG Table'!$F:$F,MATCH(1*$F491,'EAPG Table'!$B:$B,0))))</f>
        <v/>
      </c>
      <c r="L491" s="200"/>
      <c r="M491" s="172" t="str">
        <f t="shared" si="83"/>
        <v/>
      </c>
      <c r="N491" s="172" t="str">
        <f t="shared" si="77"/>
        <v/>
      </c>
      <c r="O491" s="207" t="str">
        <f t="shared" si="84"/>
        <v/>
      </c>
      <c r="P491" s="207" t="str">
        <f>IF(""=$F491,"",IF("00450"=$F491,0&lt;COUNTIFS($H:$H,"&gt;="&amp;$H491,$D:$D,$D491,$F:$F,$F491,$C:$C,"EAPG")-COUNTIFS($H491:$H$520,$H491,$D491:$D$520,$D491,$F491:$F$520,$F491,$C491:$C$520,"EAPG"),FALSE))</f>
        <v/>
      </c>
      <c r="Q491" s="207" t="str">
        <f t="shared" si="78"/>
        <v/>
      </c>
      <c r="R491" s="208" t="str">
        <f t="shared" si="85"/>
        <v/>
      </c>
      <c r="S491" s="172"/>
      <c r="T491" s="215" t="str">
        <f t="shared" si="79"/>
        <v/>
      </c>
      <c r="U491" s="216" t="str">
        <f>IF($F491="","",MAX(0.25,IF(AND("2"=$I491,1&lt;COUNTIF($I:$I,2)),0.5^(COUNTIFS($I:$I,"2",$D:$D,$D491,$H:$H,"&gt;="&amp;$H491)-COUNTIFS($I491:$I$520,"2",$D491:$D$520,$D491,$H491:$H$520,$H491)),1)))</f>
        <v/>
      </c>
      <c r="V491" s="216" t="str">
        <f>IF($F491="","",MAX(0.25,IF(AND("Yes"=$N491,1&lt;COUNTIFS($N:$N,"Yes",$D:$D,$D491,$F:$F,$F491,$C:$C,"EAPG")),0.5^(COUNTIFS($N:$N,"Yes",$H:$H,"&gt;="&amp;$H491,$D:$D,$D491,$F:$F,$F491,$C:$C,"EAPG")-COUNTIFS($N491:$N$520,"Yes",$H491:$H$520,$H491,$D491:$D$520,$D491,$F491:$F$520,$F491,$C491:$C$520,"EAPG")),1)))</f>
        <v/>
      </c>
      <c r="W491" s="210" t="str">
        <f t="shared" si="80"/>
        <v/>
      </c>
      <c r="X491" s="172"/>
      <c r="Y491" s="211" t="str">
        <f t="shared" si="81"/>
        <v/>
      </c>
      <c r="Z491" s="212" t="str">
        <f t="shared" si="86"/>
        <v/>
      </c>
      <c r="AA491" s="213" t="str">
        <f t="shared" si="82"/>
        <v/>
      </c>
    </row>
    <row r="492" spans="2:27" ht="15" x14ac:dyDescent="0.25">
      <c r="B492" s="200">
        <f t="shared" si="87"/>
        <v>472</v>
      </c>
      <c r="C492" s="148"/>
      <c r="D492" s="232"/>
      <c r="E492" s="202"/>
      <c r="F492" s="203"/>
      <c r="G492" s="202" t="str">
        <f t="array" ref="G492">IF($F492="","",INDEX('EAPG Table'!$C$7:$C$666,MATCH(_xlfn.NUMBERVALUE('Interactive EAPG Calculator'!$F492),_xlfn.NUMBERVALUE('EAPG Table'!$B$7:$B$666),0)))</f>
        <v/>
      </c>
      <c r="H492" s="204" t="str">
        <f t="array" ref="H492">IF($F492="","",IF("EAPG"&lt;&gt;C492,0,INDEX('EAPG Table'!$I$7:$I$666,MATCH(_xlfn.NUMBERVALUE($F492),_xlfn.NUMBERVALUE('EAPG Table'!$B$7:$B$666),0))))</f>
        <v/>
      </c>
      <c r="I492" s="172" t="str">
        <f>IF($F492="", "", INDEX('EAPG Table'!$D:$D, MATCH(1*$F492, 'EAPG Table'!$B:$B, 0)))</f>
        <v/>
      </c>
      <c r="J492" s="148"/>
      <c r="K492" s="205" t="str">
        <f>IF(""=$F492,"",TRIM(INDEX('EAPG Table'!$F:$F,MATCH(1*$F492,'EAPG Table'!$B:$B,0))))</f>
        <v/>
      </c>
      <c r="L492" s="200"/>
      <c r="M492" s="172" t="str">
        <f t="shared" si="83"/>
        <v/>
      </c>
      <c r="N492" s="172" t="str">
        <f t="shared" si="77"/>
        <v/>
      </c>
      <c r="O492" s="207" t="str">
        <f t="shared" si="84"/>
        <v/>
      </c>
      <c r="P492" s="207" t="str">
        <f>IF(""=$F492,"",IF("00450"=$F492,0&lt;COUNTIFS($H:$H,"&gt;="&amp;$H492,$D:$D,$D492,$F:$F,$F492,$C:$C,"EAPG")-COUNTIFS($H492:$H$520,$H492,$D492:$D$520,$D492,$F492:$F$520,$F492,$C492:$C$520,"EAPG"),FALSE))</f>
        <v/>
      </c>
      <c r="Q492" s="207" t="str">
        <f t="shared" si="78"/>
        <v/>
      </c>
      <c r="R492" s="208" t="str">
        <f t="shared" si="85"/>
        <v/>
      </c>
      <c r="S492" s="172"/>
      <c r="T492" s="215" t="str">
        <f t="shared" si="79"/>
        <v/>
      </c>
      <c r="U492" s="216" t="str">
        <f>IF($F492="","",MAX(0.25,IF(AND("2"=$I492,1&lt;COUNTIF($I:$I,2)),0.5^(COUNTIFS($I:$I,"2",$D:$D,$D492,$H:$H,"&gt;="&amp;$H492)-COUNTIFS($I492:$I$520,"2",$D492:$D$520,$D492,$H492:$H$520,$H492)),1)))</f>
        <v/>
      </c>
      <c r="V492" s="216" t="str">
        <f>IF($F492="","",MAX(0.25,IF(AND("Yes"=$N492,1&lt;COUNTIFS($N:$N,"Yes",$D:$D,$D492,$F:$F,$F492,$C:$C,"EAPG")),0.5^(COUNTIFS($N:$N,"Yes",$H:$H,"&gt;="&amp;$H492,$D:$D,$D492,$F:$F,$F492,$C:$C,"EAPG")-COUNTIFS($N492:$N$520,"Yes",$H492:$H$520,$H492,$D492:$D$520,$D492,$F492:$F$520,$F492,$C492:$C$520,"EAPG")),1)))</f>
        <v/>
      </c>
      <c r="W492" s="210" t="str">
        <f t="shared" si="80"/>
        <v/>
      </c>
      <c r="X492" s="172"/>
      <c r="Y492" s="211" t="str">
        <f t="shared" si="81"/>
        <v/>
      </c>
      <c r="Z492" s="212" t="str">
        <f t="shared" si="86"/>
        <v/>
      </c>
      <c r="AA492" s="213" t="str">
        <f t="shared" si="82"/>
        <v/>
      </c>
    </row>
    <row r="493" spans="2:27" ht="15" x14ac:dyDescent="0.25">
      <c r="B493" s="200">
        <f t="shared" si="87"/>
        <v>473</v>
      </c>
      <c r="C493" s="148"/>
      <c r="D493" s="232"/>
      <c r="E493" s="202"/>
      <c r="F493" s="203"/>
      <c r="G493" s="202" t="str">
        <f t="array" ref="G493">IF($F493="","",INDEX('EAPG Table'!$C$7:$C$666,MATCH(_xlfn.NUMBERVALUE('Interactive EAPG Calculator'!$F493),_xlfn.NUMBERVALUE('EAPG Table'!$B$7:$B$666),0)))</f>
        <v/>
      </c>
      <c r="H493" s="204" t="str">
        <f t="array" ref="H493">IF($F493="","",IF("EAPG"&lt;&gt;C493,0,INDEX('EAPG Table'!$I$7:$I$666,MATCH(_xlfn.NUMBERVALUE($F493),_xlfn.NUMBERVALUE('EAPG Table'!$B$7:$B$666),0))))</f>
        <v/>
      </c>
      <c r="I493" s="172" t="str">
        <f>IF($F493="", "", INDEX('EAPG Table'!$D:$D, MATCH(1*$F493, 'EAPG Table'!$B:$B, 0)))</f>
        <v/>
      </c>
      <c r="J493" s="148"/>
      <c r="K493" s="205" t="str">
        <f>IF(""=$F493,"",TRIM(INDEX('EAPG Table'!$F:$F,MATCH(1*$F493,'EAPG Table'!$B:$B,0))))</f>
        <v/>
      </c>
      <c r="L493" s="200"/>
      <c r="M493" s="172" t="str">
        <f t="shared" si="83"/>
        <v/>
      </c>
      <c r="N493" s="172" t="str">
        <f t="shared" si="77"/>
        <v/>
      </c>
      <c r="O493" s="207" t="str">
        <f t="shared" si="84"/>
        <v/>
      </c>
      <c r="P493" s="207" t="str">
        <f>IF(""=$F493,"",IF("00450"=$F493,0&lt;COUNTIFS($H:$H,"&gt;="&amp;$H493,$D:$D,$D493,$F:$F,$F493,$C:$C,"EAPG")-COUNTIFS($H493:$H$520,$H493,$D493:$D$520,$D493,$F493:$F$520,$F493,$C493:$C$520,"EAPG"),FALSE))</f>
        <v/>
      </c>
      <c r="Q493" s="207" t="str">
        <f t="shared" si="78"/>
        <v/>
      </c>
      <c r="R493" s="208" t="str">
        <f t="shared" si="85"/>
        <v/>
      </c>
      <c r="S493" s="172"/>
      <c r="T493" s="215" t="str">
        <f t="shared" si="79"/>
        <v/>
      </c>
      <c r="U493" s="216" t="str">
        <f>IF($F493="","",MAX(0.25,IF(AND("2"=$I493,1&lt;COUNTIF($I:$I,2)),0.5^(COUNTIFS($I:$I,"2",$D:$D,$D493,$H:$H,"&gt;="&amp;$H493)-COUNTIFS($I493:$I$520,"2",$D493:$D$520,$D493,$H493:$H$520,$H493)),1)))</f>
        <v/>
      </c>
      <c r="V493" s="216" t="str">
        <f>IF($F493="","",MAX(0.25,IF(AND("Yes"=$N493,1&lt;COUNTIFS($N:$N,"Yes",$D:$D,$D493,$F:$F,$F493,$C:$C,"EAPG")),0.5^(COUNTIFS($N:$N,"Yes",$H:$H,"&gt;="&amp;$H493,$D:$D,$D493,$F:$F,$F493,$C:$C,"EAPG")-COUNTIFS($N493:$N$520,"Yes",$H493:$H$520,$H493,$D493:$D$520,$D493,$F493:$F$520,$F493,$C493:$C$520,"EAPG")),1)))</f>
        <v/>
      </c>
      <c r="W493" s="210" t="str">
        <f t="shared" si="80"/>
        <v/>
      </c>
      <c r="X493" s="172"/>
      <c r="Y493" s="211" t="str">
        <f t="shared" si="81"/>
        <v/>
      </c>
      <c r="Z493" s="212" t="str">
        <f t="shared" si="86"/>
        <v/>
      </c>
      <c r="AA493" s="213" t="str">
        <f t="shared" si="82"/>
        <v/>
      </c>
    </row>
    <row r="494" spans="2:27" ht="15" x14ac:dyDescent="0.25">
      <c r="B494" s="200">
        <f t="shared" si="87"/>
        <v>474</v>
      </c>
      <c r="C494" s="148"/>
      <c r="D494" s="232"/>
      <c r="E494" s="202"/>
      <c r="F494" s="203"/>
      <c r="G494" s="202" t="str">
        <f t="array" ref="G494">IF($F494="","",INDEX('EAPG Table'!$C$7:$C$666,MATCH(_xlfn.NUMBERVALUE('Interactive EAPG Calculator'!$F494),_xlfn.NUMBERVALUE('EAPG Table'!$B$7:$B$666),0)))</f>
        <v/>
      </c>
      <c r="H494" s="204" t="str">
        <f t="array" ref="H494">IF($F494="","",IF("EAPG"&lt;&gt;C494,0,INDEX('EAPG Table'!$I$7:$I$666,MATCH(_xlfn.NUMBERVALUE($F494),_xlfn.NUMBERVALUE('EAPG Table'!$B$7:$B$666),0))))</f>
        <v/>
      </c>
      <c r="I494" s="172" t="str">
        <f>IF($F494="", "", INDEX('EAPG Table'!$D:$D, MATCH(1*$F494, 'EAPG Table'!$B:$B, 0)))</f>
        <v/>
      </c>
      <c r="J494" s="148"/>
      <c r="K494" s="205" t="str">
        <f>IF(""=$F494,"",TRIM(INDEX('EAPG Table'!$F:$F,MATCH(1*$F494,'EAPG Table'!$B:$B,0))))</f>
        <v/>
      </c>
      <c r="L494" s="200"/>
      <c r="M494" s="172" t="str">
        <f t="shared" si="83"/>
        <v/>
      </c>
      <c r="N494" s="172" t="str">
        <f t="shared" si="77"/>
        <v/>
      </c>
      <c r="O494" s="207" t="str">
        <f t="shared" si="84"/>
        <v/>
      </c>
      <c r="P494" s="207" t="str">
        <f>IF(""=$F494,"",IF("00450"=$F494,0&lt;COUNTIFS($H:$H,"&gt;="&amp;$H494,$D:$D,$D494,$F:$F,$F494,$C:$C,"EAPG")-COUNTIFS($H494:$H$520,$H494,$D494:$D$520,$D494,$F494:$F$520,$F494,$C494:$C$520,"EAPG"),FALSE))</f>
        <v/>
      </c>
      <c r="Q494" s="207" t="str">
        <f t="shared" si="78"/>
        <v/>
      </c>
      <c r="R494" s="208" t="str">
        <f t="shared" si="85"/>
        <v/>
      </c>
      <c r="S494" s="172"/>
      <c r="T494" s="215" t="str">
        <f t="shared" si="79"/>
        <v/>
      </c>
      <c r="U494" s="216" t="str">
        <f>IF($F494="","",MAX(0.25,IF(AND("2"=$I494,1&lt;COUNTIF($I:$I,2)),0.5^(COUNTIFS($I:$I,"2",$D:$D,$D494,$H:$H,"&gt;="&amp;$H494)-COUNTIFS($I494:$I$520,"2",$D494:$D$520,$D494,$H494:$H$520,$H494)),1)))</f>
        <v/>
      </c>
      <c r="V494" s="216" t="str">
        <f>IF($F494="","",MAX(0.25,IF(AND("Yes"=$N494,1&lt;COUNTIFS($N:$N,"Yes",$D:$D,$D494,$F:$F,$F494,$C:$C,"EAPG")),0.5^(COUNTIFS($N:$N,"Yes",$H:$H,"&gt;="&amp;$H494,$D:$D,$D494,$F:$F,$F494,$C:$C,"EAPG")-COUNTIFS($N494:$N$520,"Yes",$H494:$H$520,$H494,$D494:$D$520,$D494,$F494:$F$520,$F494,$C494:$C$520,"EAPG")),1)))</f>
        <v/>
      </c>
      <c r="W494" s="210" t="str">
        <f t="shared" si="80"/>
        <v/>
      </c>
      <c r="X494" s="172"/>
      <c r="Y494" s="211" t="str">
        <f t="shared" si="81"/>
        <v/>
      </c>
      <c r="Z494" s="212" t="str">
        <f t="shared" si="86"/>
        <v/>
      </c>
      <c r="AA494" s="213" t="str">
        <f t="shared" si="82"/>
        <v/>
      </c>
    </row>
    <row r="495" spans="2:27" ht="15" x14ac:dyDescent="0.25">
      <c r="B495" s="217">
        <f t="shared" si="87"/>
        <v>475</v>
      </c>
      <c r="C495" s="149"/>
      <c r="D495" s="233"/>
      <c r="E495" s="219"/>
      <c r="F495" s="220"/>
      <c r="G495" s="219" t="str">
        <f t="array" ref="G495">IF($F495="","",INDEX('EAPG Table'!$C$7:$C$666,MATCH(_xlfn.NUMBERVALUE('Interactive EAPG Calculator'!$F495),_xlfn.NUMBERVALUE('EAPG Table'!$B$7:$B$666),0)))</f>
        <v/>
      </c>
      <c r="H495" s="221" t="str">
        <f t="array" ref="H495">IF($F495="","",IF("EAPG"&lt;&gt;C495,0,INDEX('EAPG Table'!$I$7:$I$666,MATCH(_xlfn.NUMBERVALUE($F495),_xlfn.NUMBERVALUE('EAPG Table'!$B$7:$B$666),0))))</f>
        <v/>
      </c>
      <c r="I495" s="222" t="str">
        <f>IF($F495="", "", INDEX('EAPG Table'!$D:$D, MATCH(1*$F495, 'EAPG Table'!$B:$B, 0)))</f>
        <v/>
      </c>
      <c r="J495" s="149"/>
      <c r="K495" s="223" t="str">
        <f>IF(""=$F495,"",TRIM(INDEX('EAPG Table'!$F:$F,MATCH(1*$F495,'EAPG Table'!$B:$B,0))))</f>
        <v/>
      </c>
      <c r="L495" s="200"/>
      <c r="M495" s="222" t="str">
        <f t="shared" si="83"/>
        <v/>
      </c>
      <c r="N495" s="222" t="str">
        <f t="shared" si="77"/>
        <v/>
      </c>
      <c r="O495" s="224" t="str">
        <f t="shared" si="84"/>
        <v/>
      </c>
      <c r="P495" s="224" t="str">
        <f>IF(""=$F495,"",IF("00450"=$F495,0&lt;COUNTIFS($H:$H,"&gt;="&amp;$H495,$D:$D,$D495,$F:$F,$F495,$C:$C,"EAPG")-COUNTIFS($H495:$H$520,$H495,$D495:$D$520,$D495,$F495:$F$520,$F495,$C495:$C$520,"EAPG"),FALSE))</f>
        <v/>
      </c>
      <c r="Q495" s="224" t="str">
        <f t="shared" si="78"/>
        <v/>
      </c>
      <c r="R495" s="225" t="str">
        <f t="shared" si="85"/>
        <v/>
      </c>
      <c r="S495" s="172"/>
      <c r="T495" s="226" t="str">
        <f t="shared" si="79"/>
        <v/>
      </c>
      <c r="U495" s="227" t="str">
        <f>IF($F495="","",MAX(0.25,IF(AND("2"=$I495,1&lt;COUNTIF($I:$I,2)),0.5^(COUNTIFS($I:$I,"2",$D:$D,$D495,$H:$H,"&gt;="&amp;$H495)-COUNTIFS($I495:$I$520,"2",$D495:$D$520,$D495,$H495:$H$520,$H495)),1)))</f>
        <v/>
      </c>
      <c r="V495" s="227" t="str">
        <f>IF($F495="","",MAX(0.25,IF(AND("Yes"=$N495,1&lt;COUNTIFS($N:$N,"Yes",$D:$D,$D495,$F:$F,$F495,$C:$C,"EAPG")),0.5^(COUNTIFS($N:$N,"Yes",$H:$H,"&gt;="&amp;$H495,$D:$D,$D495,$F:$F,$F495,$C:$C,"EAPG")-COUNTIFS($N495:$N$520,"Yes",$H495:$H$520,$H495,$D495:$D$520,$D495,$F495:$F$520,$F495,$C495:$C$520,"EAPG")),1)))</f>
        <v/>
      </c>
      <c r="W495" s="228" t="str">
        <f t="shared" si="80"/>
        <v/>
      </c>
      <c r="X495" s="172"/>
      <c r="Y495" s="229" t="str">
        <f t="shared" si="81"/>
        <v/>
      </c>
      <c r="Z495" s="230" t="str">
        <f t="shared" si="86"/>
        <v/>
      </c>
      <c r="AA495" s="231" t="str">
        <f t="shared" si="82"/>
        <v/>
      </c>
    </row>
    <row r="496" spans="2:27" ht="15" x14ac:dyDescent="0.25">
      <c r="B496" s="200">
        <f t="shared" si="87"/>
        <v>476</v>
      </c>
      <c r="C496" s="148"/>
      <c r="D496" s="232"/>
      <c r="E496" s="202"/>
      <c r="F496" s="203"/>
      <c r="G496" s="202" t="str">
        <f t="array" ref="G496">IF($F496="","",INDEX('EAPG Table'!$C$7:$C$666,MATCH(_xlfn.NUMBERVALUE('Interactive EAPG Calculator'!$F496),_xlfn.NUMBERVALUE('EAPG Table'!$B$7:$B$666),0)))</f>
        <v/>
      </c>
      <c r="H496" s="204" t="str">
        <f t="array" ref="H496">IF($F496="","",IF("EAPG"&lt;&gt;C496,0,INDEX('EAPG Table'!$I$7:$I$666,MATCH(_xlfn.NUMBERVALUE($F496),_xlfn.NUMBERVALUE('EAPG Table'!$B$7:$B$666),0))))</f>
        <v/>
      </c>
      <c r="I496" s="172" t="str">
        <f>IF($F496="", "", INDEX('EAPG Table'!$D:$D, MATCH(1*$F496, 'EAPG Table'!$B:$B, 0)))</f>
        <v/>
      </c>
      <c r="J496" s="148"/>
      <c r="K496" s="205" t="str">
        <f>IF(""=$F496,"",TRIM(INDEX('EAPG Table'!$F:$F,MATCH(1*$F496,'EAPG Table'!$B:$B,0))))</f>
        <v/>
      </c>
      <c r="L496" s="200"/>
      <c r="M496" s="172" t="str">
        <f t="shared" si="83"/>
        <v/>
      </c>
      <c r="N496" s="172" t="str">
        <f t="shared" si="77"/>
        <v/>
      </c>
      <c r="O496" s="207" t="str">
        <f t="shared" si="84"/>
        <v/>
      </c>
      <c r="P496" s="207" t="str">
        <f>IF(""=$F496,"",IF("00450"=$F496,0&lt;COUNTIFS($H:$H,"&gt;="&amp;$H496,$D:$D,$D496,$F:$F,$F496,$C:$C,"EAPG")-COUNTIFS($H496:$H$520,$H496,$D496:$D$520,$D496,$F496:$F$520,$F496,$C496:$C$520,"EAPG"),FALSE))</f>
        <v/>
      </c>
      <c r="Q496" s="207" t="str">
        <f t="shared" si="78"/>
        <v/>
      </c>
      <c r="R496" s="208" t="str">
        <f t="shared" si="85"/>
        <v/>
      </c>
      <c r="S496" s="172"/>
      <c r="T496" s="215" t="str">
        <f t="shared" si="79"/>
        <v/>
      </c>
      <c r="U496" s="216" t="str">
        <f>IF($F496="","",MAX(0.25,IF(AND("2"=$I496,1&lt;COUNTIF($I:$I,2)),0.5^(COUNTIFS($I:$I,"2",$D:$D,$D496,$H:$H,"&gt;="&amp;$H496)-COUNTIFS($I496:$I$520,"2",$D496:$D$520,$D496,$H496:$H$520,$H496)),1)))</f>
        <v/>
      </c>
      <c r="V496" s="216" t="str">
        <f>IF($F496="","",MAX(0.25,IF(AND("Yes"=$N496,1&lt;COUNTIFS($N:$N,"Yes",$D:$D,$D496,$F:$F,$F496,$C:$C,"EAPG")),0.5^(COUNTIFS($N:$N,"Yes",$H:$H,"&gt;="&amp;$H496,$D:$D,$D496,$F:$F,$F496,$C:$C,"EAPG")-COUNTIFS($N496:$N$520,"Yes",$H496:$H$520,$H496,$D496:$D$520,$D496,$F496:$F$520,$F496,$C496:$C$520,"EAPG")),1)))</f>
        <v/>
      </c>
      <c r="W496" s="210" t="str">
        <f t="shared" si="80"/>
        <v/>
      </c>
      <c r="X496" s="172"/>
      <c r="Y496" s="211" t="str">
        <f t="shared" si="81"/>
        <v/>
      </c>
      <c r="Z496" s="212" t="str">
        <f t="shared" si="86"/>
        <v/>
      </c>
      <c r="AA496" s="213" t="str">
        <f t="shared" si="82"/>
        <v/>
      </c>
    </row>
    <row r="497" spans="2:27" ht="15" x14ac:dyDescent="0.25">
      <c r="B497" s="200">
        <f t="shared" si="87"/>
        <v>477</v>
      </c>
      <c r="C497" s="148"/>
      <c r="D497" s="232"/>
      <c r="E497" s="202"/>
      <c r="F497" s="203"/>
      <c r="G497" s="202" t="str">
        <f t="array" ref="G497">IF($F497="","",INDEX('EAPG Table'!$C$7:$C$666,MATCH(_xlfn.NUMBERVALUE('Interactive EAPG Calculator'!$F497),_xlfn.NUMBERVALUE('EAPG Table'!$B$7:$B$666),0)))</f>
        <v/>
      </c>
      <c r="H497" s="204" t="str">
        <f t="array" ref="H497">IF($F497="","",IF("EAPG"&lt;&gt;C497,0,INDEX('EAPG Table'!$I$7:$I$666,MATCH(_xlfn.NUMBERVALUE($F497),_xlfn.NUMBERVALUE('EAPG Table'!$B$7:$B$666),0))))</f>
        <v/>
      </c>
      <c r="I497" s="172" t="str">
        <f>IF($F497="", "", INDEX('EAPG Table'!$D:$D, MATCH(1*$F497, 'EAPG Table'!$B:$B, 0)))</f>
        <v/>
      </c>
      <c r="J497" s="148"/>
      <c r="K497" s="205" t="str">
        <f>IF(""=$F497,"",TRIM(INDEX('EAPG Table'!$F:$F,MATCH(1*$F497,'EAPG Table'!$B:$B,0))))</f>
        <v/>
      </c>
      <c r="L497" s="200"/>
      <c r="M497" s="172" t="str">
        <f t="shared" si="83"/>
        <v/>
      </c>
      <c r="N497" s="172" t="str">
        <f t="shared" si="77"/>
        <v/>
      </c>
      <c r="O497" s="207" t="str">
        <f t="shared" si="84"/>
        <v/>
      </c>
      <c r="P497" s="207" t="str">
        <f>IF(""=$F497,"",IF("00450"=$F497,0&lt;COUNTIFS($H:$H,"&gt;="&amp;$H497,$D:$D,$D497,$F:$F,$F497,$C:$C,"EAPG")-COUNTIFS($H497:$H$520,$H497,$D497:$D$520,$D497,$F497:$F$520,$F497,$C497:$C$520,"EAPG"),FALSE))</f>
        <v/>
      </c>
      <c r="Q497" s="207" t="str">
        <f t="shared" si="78"/>
        <v/>
      </c>
      <c r="R497" s="208" t="str">
        <f t="shared" si="85"/>
        <v/>
      </c>
      <c r="S497" s="172"/>
      <c r="T497" s="215" t="str">
        <f t="shared" si="79"/>
        <v/>
      </c>
      <c r="U497" s="216" t="str">
        <f>IF($F497="","",MAX(0.25,IF(AND("2"=$I497,1&lt;COUNTIF($I:$I,2)),0.5^(COUNTIFS($I:$I,"2",$D:$D,$D497,$H:$H,"&gt;="&amp;$H497)-COUNTIFS($I497:$I$520,"2",$D497:$D$520,$D497,$H497:$H$520,$H497)),1)))</f>
        <v/>
      </c>
      <c r="V497" s="216" t="str">
        <f>IF($F497="","",MAX(0.25,IF(AND("Yes"=$N497,1&lt;COUNTIFS($N:$N,"Yes",$D:$D,$D497,$F:$F,$F497,$C:$C,"EAPG")),0.5^(COUNTIFS($N:$N,"Yes",$H:$H,"&gt;="&amp;$H497,$D:$D,$D497,$F:$F,$F497,$C:$C,"EAPG")-COUNTIFS($N497:$N$520,"Yes",$H497:$H$520,$H497,$D497:$D$520,$D497,$F497:$F$520,$F497,$C497:$C$520,"EAPG")),1)))</f>
        <v/>
      </c>
      <c r="W497" s="210" t="str">
        <f t="shared" si="80"/>
        <v/>
      </c>
      <c r="X497" s="172"/>
      <c r="Y497" s="211" t="str">
        <f t="shared" si="81"/>
        <v/>
      </c>
      <c r="Z497" s="212" t="str">
        <f t="shared" si="86"/>
        <v/>
      </c>
      <c r="AA497" s="213" t="str">
        <f t="shared" si="82"/>
        <v/>
      </c>
    </row>
    <row r="498" spans="2:27" ht="15" x14ac:dyDescent="0.25">
      <c r="B498" s="200">
        <f t="shared" si="87"/>
        <v>478</v>
      </c>
      <c r="C498" s="148"/>
      <c r="D498" s="232"/>
      <c r="E498" s="202"/>
      <c r="F498" s="203"/>
      <c r="G498" s="202" t="str">
        <f t="array" ref="G498">IF($F498="","",INDEX('EAPG Table'!$C$7:$C$666,MATCH(_xlfn.NUMBERVALUE('Interactive EAPG Calculator'!$F498),_xlfn.NUMBERVALUE('EAPG Table'!$B$7:$B$666),0)))</f>
        <v/>
      </c>
      <c r="H498" s="204" t="str">
        <f t="array" ref="H498">IF($F498="","",IF("EAPG"&lt;&gt;C498,0,INDEX('EAPG Table'!$I$7:$I$666,MATCH(_xlfn.NUMBERVALUE($F498),_xlfn.NUMBERVALUE('EAPG Table'!$B$7:$B$666),0))))</f>
        <v/>
      </c>
      <c r="I498" s="172" t="str">
        <f>IF($F498="", "", INDEX('EAPG Table'!$D:$D, MATCH(1*$F498, 'EAPG Table'!$B:$B, 0)))</f>
        <v/>
      </c>
      <c r="J498" s="148"/>
      <c r="K498" s="205" t="str">
        <f>IF(""=$F498,"",TRIM(INDEX('EAPG Table'!$F:$F,MATCH(1*$F498,'EAPG Table'!$B:$B,0))))</f>
        <v/>
      </c>
      <c r="L498" s="200"/>
      <c r="M498" s="172" t="str">
        <f t="shared" si="83"/>
        <v/>
      </c>
      <c r="N498" s="172" t="str">
        <f t="shared" si="77"/>
        <v/>
      </c>
      <c r="O498" s="207" t="str">
        <f t="shared" si="84"/>
        <v/>
      </c>
      <c r="P498" s="207" t="str">
        <f>IF(""=$F498,"",IF("00450"=$F498,0&lt;COUNTIFS($H:$H,"&gt;="&amp;$H498,$D:$D,$D498,$F:$F,$F498,$C:$C,"EAPG")-COUNTIFS($H498:$H$520,$H498,$D498:$D$520,$D498,$F498:$F$520,$F498,$C498:$C$520,"EAPG"),FALSE))</f>
        <v/>
      </c>
      <c r="Q498" s="207" t="str">
        <f t="shared" si="78"/>
        <v/>
      </c>
      <c r="R498" s="208" t="str">
        <f t="shared" si="85"/>
        <v/>
      </c>
      <c r="S498" s="172"/>
      <c r="T498" s="215" t="str">
        <f t="shared" si="79"/>
        <v/>
      </c>
      <c r="U498" s="216" t="str">
        <f>IF($F498="","",MAX(0.25,IF(AND("2"=$I498,1&lt;COUNTIF($I:$I,2)),0.5^(COUNTIFS($I:$I,"2",$D:$D,$D498,$H:$H,"&gt;="&amp;$H498)-COUNTIFS($I498:$I$520,"2",$D498:$D$520,$D498,$H498:$H$520,$H498)),1)))</f>
        <v/>
      </c>
      <c r="V498" s="216" t="str">
        <f>IF($F498="","",MAX(0.25,IF(AND("Yes"=$N498,1&lt;COUNTIFS($N:$N,"Yes",$D:$D,$D498,$F:$F,$F498,$C:$C,"EAPG")),0.5^(COUNTIFS($N:$N,"Yes",$H:$H,"&gt;="&amp;$H498,$D:$D,$D498,$F:$F,$F498,$C:$C,"EAPG")-COUNTIFS($N498:$N$520,"Yes",$H498:$H$520,$H498,$D498:$D$520,$D498,$F498:$F$520,$F498,$C498:$C$520,"EAPG")),1)))</f>
        <v/>
      </c>
      <c r="W498" s="210" t="str">
        <f t="shared" si="80"/>
        <v/>
      </c>
      <c r="X498" s="172"/>
      <c r="Y498" s="211" t="str">
        <f t="shared" si="81"/>
        <v/>
      </c>
      <c r="Z498" s="212" t="str">
        <f t="shared" si="86"/>
        <v/>
      </c>
      <c r="AA498" s="213" t="str">
        <f t="shared" si="82"/>
        <v/>
      </c>
    </row>
    <row r="499" spans="2:27" ht="15" x14ac:dyDescent="0.25">
      <c r="B499" s="200">
        <f t="shared" si="87"/>
        <v>479</v>
      </c>
      <c r="C499" s="148"/>
      <c r="D499" s="232"/>
      <c r="E499" s="202"/>
      <c r="F499" s="203"/>
      <c r="G499" s="202" t="str">
        <f t="array" ref="G499">IF($F499="","",INDEX('EAPG Table'!$C$7:$C$666,MATCH(_xlfn.NUMBERVALUE('Interactive EAPG Calculator'!$F499),_xlfn.NUMBERVALUE('EAPG Table'!$B$7:$B$666),0)))</f>
        <v/>
      </c>
      <c r="H499" s="204" t="str">
        <f t="array" ref="H499">IF($F499="","",IF("EAPG"&lt;&gt;C499,0,INDEX('EAPG Table'!$I$7:$I$666,MATCH(_xlfn.NUMBERVALUE($F499),_xlfn.NUMBERVALUE('EAPG Table'!$B$7:$B$666),0))))</f>
        <v/>
      </c>
      <c r="I499" s="172" t="str">
        <f>IF($F499="", "", INDEX('EAPG Table'!$D:$D, MATCH(1*$F499, 'EAPG Table'!$B:$B, 0)))</f>
        <v/>
      </c>
      <c r="J499" s="148"/>
      <c r="K499" s="205" t="str">
        <f>IF(""=$F499,"",TRIM(INDEX('EAPG Table'!$F:$F,MATCH(1*$F499,'EAPG Table'!$B:$B,0))))</f>
        <v/>
      </c>
      <c r="L499" s="200"/>
      <c r="M499" s="172" t="str">
        <f t="shared" si="83"/>
        <v/>
      </c>
      <c r="N499" s="172" t="str">
        <f t="shared" si="77"/>
        <v/>
      </c>
      <c r="O499" s="207" t="str">
        <f t="shared" si="84"/>
        <v/>
      </c>
      <c r="P499" s="207" t="str">
        <f>IF(""=$F499,"",IF("00450"=$F499,0&lt;COUNTIFS($H:$H,"&gt;="&amp;$H499,$D:$D,$D499,$F:$F,$F499,$C:$C,"EAPG")-COUNTIFS($H499:$H$520,$H499,$D499:$D$520,$D499,$F499:$F$520,$F499,$C499:$C$520,"EAPG"),FALSE))</f>
        <v/>
      </c>
      <c r="Q499" s="207" t="str">
        <f t="shared" si="78"/>
        <v/>
      </c>
      <c r="R499" s="208" t="str">
        <f t="shared" si="85"/>
        <v/>
      </c>
      <c r="S499" s="172"/>
      <c r="T499" s="215" t="str">
        <f t="shared" si="79"/>
        <v/>
      </c>
      <c r="U499" s="216" t="str">
        <f>IF($F499="","",MAX(0.25,IF(AND("2"=$I499,1&lt;COUNTIF($I:$I,2)),0.5^(COUNTIFS($I:$I,"2",$D:$D,$D499,$H:$H,"&gt;="&amp;$H499)-COUNTIFS($I499:$I$520,"2",$D499:$D$520,$D499,$H499:$H$520,$H499)),1)))</f>
        <v/>
      </c>
      <c r="V499" s="216" t="str">
        <f>IF($F499="","",MAX(0.25,IF(AND("Yes"=$N499,1&lt;COUNTIFS($N:$N,"Yes",$D:$D,$D499,$F:$F,$F499,$C:$C,"EAPG")),0.5^(COUNTIFS($N:$N,"Yes",$H:$H,"&gt;="&amp;$H499,$D:$D,$D499,$F:$F,$F499,$C:$C,"EAPG")-COUNTIFS($N499:$N$520,"Yes",$H499:$H$520,$H499,$D499:$D$520,$D499,$F499:$F$520,$F499,$C499:$C$520,"EAPG")),1)))</f>
        <v/>
      </c>
      <c r="W499" s="210" t="str">
        <f t="shared" si="80"/>
        <v/>
      </c>
      <c r="X499" s="172"/>
      <c r="Y499" s="211" t="str">
        <f t="shared" si="81"/>
        <v/>
      </c>
      <c r="Z499" s="212" t="str">
        <f t="shared" si="86"/>
        <v/>
      </c>
      <c r="AA499" s="213" t="str">
        <f t="shared" si="82"/>
        <v/>
      </c>
    </row>
    <row r="500" spans="2:27" ht="15" x14ac:dyDescent="0.25">
      <c r="B500" s="217">
        <f t="shared" si="87"/>
        <v>480</v>
      </c>
      <c r="C500" s="149"/>
      <c r="D500" s="233"/>
      <c r="E500" s="219"/>
      <c r="F500" s="220"/>
      <c r="G500" s="219" t="str">
        <f t="array" ref="G500">IF($F500="","",INDEX('EAPG Table'!$C$7:$C$666,MATCH(_xlfn.NUMBERVALUE('Interactive EAPG Calculator'!$F500),_xlfn.NUMBERVALUE('EAPG Table'!$B$7:$B$666),0)))</f>
        <v/>
      </c>
      <c r="H500" s="221" t="str">
        <f t="array" ref="H500">IF($F500="","",IF("EAPG"&lt;&gt;C500,0,INDEX('EAPG Table'!$I$7:$I$666,MATCH(_xlfn.NUMBERVALUE($F500),_xlfn.NUMBERVALUE('EAPG Table'!$B$7:$B$666),0))))</f>
        <v/>
      </c>
      <c r="I500" s="222" t="str">
        <f>IF($F500="", "", INDEX('EAPG Table'!$D:$D, MATCH(1*$F500, 'EAPG Table'!$B:$B, 0)))</f>
        <v/>
      </c>
      <c r="J500" s="149"/>
      <c r="K500" s="223" t="str">
        <f>IF(""=$F500,"",TRIM(INDEX('EAPG Table'!$F:$F,MATCH(1*$F500,'EAPG Table'!$B:$B,0))))</f>
        <v/>
      </c>
      <c r="L500" s="200"/>
      <c r="M500" s="222" t="str">
        <f t="shared" si="83"/>
        <v/>
      </c>
      <c r="N500" s="222" t="str">
        <f t="shared" si="77"/>
        <v/>
      </c>
      <c r="O500" s="224" t="str">
        <f t="shared" si="84"/>
        <v/>
      </c>
      <c r="P500" s="224" t="str">
        <f>IF(""=$F500,"",IF("00450"=$F500,0&lt;COUNTIFS($H:$H,"&gt;="&amp;$H500,$D:$D,$D500,$F:$F,$F500,$C:$C,"EAPG")-COUNTIFS($H500:$H$520,$H500,$D500:$D$520,$D500,$F500:$F$520,$F500,$C500:$C$520,"EAPG"),FALSE))</f>
        <v/>
      </c>
      <c r="Q500" s="224" t="str">
        <f t="shared" si="78"/>
        <v/>
      </c>
      <c r="R500" s="225" t="str">
        <f t="shared" si="85"/>
        <v/>
      </c>
      <c r="S500" s="172"/>
      <c r="T500" s="226" t="str">
        <f t="shared" si="79"/>
        <v/>
      </c>
      <c r="U500" s="227" t="str">
        <f>IF($F500="","",MAX(0.25,IF(AND("2"=$I500,1&lt;COUNTIF($I:$I,2)),0.5^(COUNTIFS($I:$I,"2",$D:$D,$D500,$H:$H,"&gt;="&amp;$H500)-COUNTIFS($I500:$I$520,"2",$D500:$D$520,$D500,$H500:$H$520,$H500)),1)))</f>
        <v/>
      </c>
      <c r="V500" s="227" t="str">
        <f>IF($F500="","",MAX(0.25,IF(AND("Yes"=$N500,1&lt;COUNTIFS($N:$N,"Yes",$D:$D,$D500,$F:$F,$F500,$C:$C,"EAPG")),0.5^(COUNTIFS($N:$N,"Yes",$H:$H,"&gt;="&amp;$H500,$D:$D,$D500,$F:$F,$F500,$C:$C,"EAPG")-COUNTIFS($N500:$N$520,"Yes",$H500:$H$520,$H500,$D500:$D$520,$D500,$F500:$F$520,$F500,$C500:$C$520,"EAPG")),1)))</f>
        <v/>
      </c>
      <c r="W500" s="228" t="str">
        <f t="shared" si="80"/>
        <v/>
      </c>
      <c r="X500" s="172"/>
      <c r="Y500" s="229" t="str">
        <f t="shared" si="81"/>
        <v/>
      </c>
      <c r="Z500" s="230" t="str">
        <f t="shared" si="86"/>
        <v/>
      </c>
      <c r="AA500" s="231" t="str">
        <f t="shared" si="82"/>
        <v/>
      </c>
    </row>
    <row r="501" spans="2:27" ht="15" x14ac:dyDescent="0.25">
      <c r="B501" s="200">
        <f t="shared" si="87"/>
        <v>481</v>
      </c>
      <c r="C501" s="148"/>
      <c r="D501" s="232"/>
      <c r="E501" s="202"/>
      <c r="F501" s="203"/>
      <c r="G501" s="202" t="str">
        <f t="array" ref="G501">IF($F501="","",INDEX('EAPG Table'!$C$7:$C$666,MATCH(_xlfn.NUMBERVALUE('Interactive EAPG Calculator'!$F501),_xlfn.NUMBERVALUE('EAPG Table'!$B$7:$B$666),0)))</f>
        <v/>
      </c>
      <c r="H501" s="204" t="str">
        <f t="array" ref="H501">IF($F501="","",IF("EAPG"&lt;&gt;C501,0,INDEX('EAPG Table'!$I$7:$I$666,MATCH(_xlfn.NUMBERVALUE($F501),_xlfn.NUMBERVALUE('EAPG Table'!$B$7:$B$666),0))))</f>
        <v/>
      </c>
      <c r="I501" s="172" t="str">
        <f>IF($F501="", "", INDEX('EAPG Table'!$D:$D, MATCH(1*$F501, 'EAPG Table'!$B:$B, 0)))</f>
        <v/>
      </c>
      <c r="J501" s="148"/>
      <c r="K501" s="205" t="str">
        <f>IF(""=$F501,"",TRIM(INDEX('EAPG Table'!$F:$F,MATCH(1*$F501,'EAPG Table'!$B:$B,0))))</f>
        <v/>
      </c>
      <c r="L501" s="200"/>
      <c r="M501" s="172" t="str">
        <f t="shared" si="83"/>
        <v/>
      </c>
      <c r="N501" s="172" t="str">
        <f t="shared" si="77"/>
        <v/>
      </c>
      <c r="O501" s="207" t="str">
        <f t="shared" si="84"/>
        <v/>
      </c>
      <c r="P501" s="207" t="str">
        <f>IF(""=$F501,"",IF("00450"=$F501,0&lt;COUNTIFS($H:$H,"&gt;="&amp;$H501,$D:$D,$D501,$F:$F,$F501,$C:$C,"EAPG")-COUNTIFS($H501:$H$520,$H501,$D501:$D$520,$D501,$F501:$F$520,$F501,$C501:$C$520,"EAPG"),FALSE))</f>
        <v/>
      </c>
      <c r="Q501" s="207" t="str">
        <f t="shared" si="78"/>
        <v/>
      </c>
      <c r="R501" s="208" t="str">
        <f t="shared" si="85"/>
        <v/>
      </c>
      <c r="S501" s="172"/>
      <c r="T501" s="215" t="str">
        <f t="shared" si="79"/>
        <v/>
      </c>
      <c r="U501" s="216" t="str">
        <f>IF($F501="","",MAX(0.25,IF(AND("2"=$I501,1&lt;COUNTIF($I:$I,2)),0.5^(COUNTIFS($I:$I,"2",$D:$D,$D501,$H:$H,"&gt;="&amp;$H501)-COUNTIFS($I501:$I$520,"2",$D501:$D$520,$D501,$H501:$H$520,$H501)),1)))</f>
        <v/>
      </c>
      <c r="V501" s="216" t="str">
        <f>IF($F501="","",MAX(0.25,IF(AND("Yes"=$N501,1&lt;COUNTIFS($N:$N,"Yes",$D:$D,$D501,$F:$F,$F501,$C:$C,"EAPG")),0.5^(COUNTIFS($N:$N,"Yes",$H:$H,"&gt;="&amp;$H501,$D:$D,$D501,$F:$F,$F501,$C:$C,"EAPG")-COUNTIFS($N501:$N$520,"Yes",$H501:$H$520,$H501,$D501:$D$520,$D501,$F501:$F$520,$F501,$C501:$C$520,"EAPG")),1)))</f>
        <v/>
      </c>
      <c r="W501" s="210" t="str">
        <f t="shared" si="80"/>
        <v/>
      </c>
      <c r="X501" s="172"/>
      <c r="Y501" s="211" t="str">
        <f t="shared" si="81"/>
        <v/>
      </c>
      <c r="Z501" s="212" t="str">
        <f t="shared" si="86"/>
        <v/>
      </c>
      <c r="AA501" s="213" t="str">
        <f t="shared" si="82"/>
        <v/>
      </c>
    </row>
    <row r="502" spans="2:27" ht="15" x14ac:dyDescent="0.25">
      <c r="B502" s="200">
        <f t="shared" si="87"/>
        <v>482</v>
      </c>
      <c r="C502" s="148"/>
      <c r="D502" s="232"/>
      <c r="E502" s="202"/>
      <c r="F502" s="203"/>
      <c r="G502" s="202" t="str">
        <f t="array" ref="G502">IF($F502="","",INDEX('EAPG Table'!$C$7:$C$666,MATCH(_xlfn.NUMBERVALUE('Interactive EAPG Calculator'!$F502),_xlfn.NUMBERVALUE('EAPG Table'!$B$7:$B$666),0)))</f>
        <v/>
      </c>
      <c r="H502" s="204" t="str">
        <f t="array" ref="H502">IF($F502="","",IF("EAPG"&lt;&gt;C502,0,INDEX('EAPG Table'!$I$7:$I$666,MATCH(_xlfn.NUMBERVALUE($F502),_xlfn.NUMBERVALUE('EAPG Table'!$B$7:$B$666),0))))</f>
        <v/>
      </c>
      <c r="I502" s="172" t="str">
        <f>IF($F502="", "", INDEX('EAPG Table'!$D:$D, MATCH(1*$F502, 'EAPG Table'!$B:$B, 0)))</f>
        <v/>
      </c>
      <c r="J502" s="148"/>
      <c r="K502" s="205" t="str">
        <f>IF(""=$F502,"",TRIM(INDEX('EAPG Table'!$F:$F,MATCH(1*$F502,'EAPG Table'!$B:$B,0))))</f>
        <v/>
      </c>
      <c r="L502" s="200"/>
      <c r="M502" s="172" t="str">
        <f t="shared" si="83"/>
        <v/>
      </c>
      <c r="N502" s="172" t="str">
        <f t="shared" si="77"/>
        <v/>
      </c>
      <c r="O502" s="207" t="str">
        <f t="shared" si="84"/>
        <v/>
      </c>
      <c r="P502" s="207" t="str">
        <f>IF(""=$F502,"",IF("00450"=$F502,0&lt;COUNTIFS($H:$H,"&gt;="&amp;$H502,$D:$D,$D502,$F:$F,$F502,$C:$C,"EAPG")-COUNTIFS($H502:$H$520,$H502,$D502:$D$520,$D502,$F502:$F$520,$F502,$C502:$C$520,"EAPG"),FALSE))</f>
        <v/>
      </c>
      <c r="Q502" s="207" t="str">
        <f t="shared" si="78"/>
        <v/>
      </c>
      <c r="R502" s="208" t="str">
        <f t="shared" si="85"/>
        <v/>
      </c>
      <c r="S502" s="172"/>
      <c r="T502" s="215" t="str">
        <f t="shared" si="79"/>
        <v/>
      </c>
      <c r="U502" s="216" t="str">
        <f>IF($F502="","",MAX(0.25,IF(AND("2"=$I502,1&lt;COUNTIF($I:$I,2)),0.5^(COUNTIFS($I:$I,"2",$D:$D,$D502,$H:$H,"&gt;="&amp;$H502)-COUNTIFS($I502:$I$520,"2",$D502:$D$520,$D502,$H502:$H$520,$H502)),1)))</f>
        <v/>
      </c>
      <c r="V502" s="216" t="str">
        <f>IF($F502="","",MAX(0.25,IF(AND("Yes"=$N502,1&lt;COUNTIFS($N:$N,"Yes",$D:$D,$D502,$F:$F,$F502,$C:$C,"EAPG")),0.5^(COUNTIFS($N:$N,"Yes",$H:$H,"&gt;="&amp;$H502,$D:$D,$D502,$F:$F,$F502,$C:$C,"EAPG")-COUNTIFS($N502:$N$520,"Yes",$H502:$H$520,$H502,$D502:$D$520,$D502,$F502:$F$520,$F502,$C502:$C$520,"EAPG")),1)))</f>
        <v/>
      </c>
      <c r="W502" s="210" t="str">
        <f t="shared" si="80"/>
        <v/>
      </c>
      <c r="X502" s="172"/>
      <c r="Y502" s="211" t="str">
        <f t="shared" si="81"/>
        <v/>
      </c>
      <c r="Z502" s="212" t="str">
        <f t="shared" si="86"/>
        <v/>
      </c>
      <c r="AA502" s="213" t="str">
        <f t="shared" si="82"/>
        <v/>
      </c>
    </row>
    <row r="503" spans="2:27" ht="15" x14ac:dyDescent="0.25">
      <c r="B503" s="200">
        <f t="shared" si="87"/>
        <v>483</v>
      </c>
      <c r="C503" s="148"/>
      <c r="D503" s="232"/>
      <c r="E503" s="202"/>
      <c r="F503" s="203"/>
      <c r="G503" s="202" t="str">
        <f t="array" ref="G503">IF($F503="","",INDEX('EAPG Table'!$C$7:$C$666,MATCH(_xlfn.NUMBERVALUE('Interactive EAPG Calculator'!$F503),_xlfn.NUMBERVALUE('EAPG Table'!$B$7:$B$666),0)))</f>
        <v/>
      </c>
      <c r="H503" s="204" t="str">
        <f t="array" ref="H503">IF($F503="","",IF("EAPG"&lt;&gt;C503,0,INDEX('EAPG Table'!$I$7:$I$666,MATCH(_xlfn.NUMBERVALUE($F503),_xlfn.NUMBERVALUE('EAPG Table'!$B$7:$B$666),0))))</f>
        <v/>
      </c>
      <c r="I503" s="172" t="str">
        <f>IF($F503="", "", INDEX('EAPG Table'!$D:$D, MATCH(1*$F503, 'EAPG Table'!$B:$B, 0)))</f>
        <v/>
      </c>
      <c r="J503" s="148"/>
      <c r="K503" s="205" t="str">
        <f>IF(""=$F503,"",TRIM(INDEX('EAPG Table'!$F:$F,MATCH(1*$F503,'EAPG Table'!$B:$B,0))))</f>
        <v/>
      </c>
      <c r="L503" s="200"/>
      <c r="M503" s="172" t="str">
        <f t="shared" si="83"/>
        <v/>
      </c>
      <c r="N503" s="172" t="str">
        <f t="shared" si="77"/>
        <v/>
      </c>
      <c r="O503" s="207" t="str">
        <f t="shared" si="84"/>
        <v/>
      </c>
      <c r="P503" s="207" t="str">
        <f>IF(""=$F503,"",IF("00450"=$F503,0&lt;COUNTIFS($H:$H,"&gt;="&amp;$H503,$D:$D,$D503,$F:$F,$F503,$C:$C,"EAPG")-COUNTIFS($H503:$H$520,$H503,$D503:$D$520,$D503,$F503:$F$520,$F503,$C503:$C$520,"EAPG"),FALSE))</f>
        <v/>
      </c>
      <c r="Q503" s="207" t="str">
        <f t="shared" si="78"/>
        <v/>
      </c>
      <c r="R503" s="208" t="str">
        <f t="shared" si="85"/>
        <v/>
      </c>
      <c r="S503" s="172"/>
      <c r="T503" s="215" t="str">
        <f t="shared" si="79"/>
        <v/>
      </c>
      <c r="U503" s="216" t="str">
        <f>IF($F503="","",MAX(0.25,IF(AND("2"=$I503,1&lt;COUNTIF($I:$I,2)),0.5^(COUNTIFS($I:$I,"2",$D:$D,$D503,$H:$H,"&gt;="&amp;$H503)-COUNTIFS($I503:$I$520,"2",$D503:$D$520,$D503,$H503:$H$520,$H503)),1)))</f>
        <v/>
      </c>
      <c r="V503" s="216" t="str">
        <f>IF($F503="","",MAX(0.25,IF(AND("Yes"=$N503,1&lt;COUNTIFS($N:$N,"Yes",$D:$D,$D503,$F:$F,$F503,$C:$C,"EAPG")),0.5^(COUNTIFS($N:$N,"Yes",$H:$H,"&gt;="&amp;$H503,$D:$D,$D503,$F:$F,$F503,$C:$C,"EAPG")-COUNTIFS($N503:$N$520,"Yes",$H503:$H$520,$H503,$D503:$D$520,$D503,$F503:$F$520,$F503,$C503:$C$520,"EAPG")),1)))</f>
        <v/>
      </c>
      <c r="W503" s="210" t="str">
        <f t="shared" si="80"/>
        <v/>
      </c>
      <c r="X503" s="172"/>
      <c r="Y503" s="211" t="str">
        <f t="shared" si="81"/>
        <v/>
      </c>
      <c r="Z503" s="212" t="str">
        <f t="shared" si="86"/>
        <v/>
      </c>
      <c r="AA503" s="213" t="str">
        <f t="shared" si="82"/>
        <v/>
      </c>
    </row>
    <row r="504" spans="2:27" ht="15" x14ac:dyDescent="0.25">
      <c r="B504" s="200">
        <f t="shared" si="87"/>
        <v>484</v>
      </c>
      <c r="C504" s="148"/>
      <c r="D504" s="232"/>
      <c r="E504" s="202"/>
      <c r="F504" s="203"/>
      <c r="G504" s="202" t="str">
        <f t="array" ref="G504">IF($F504="","",INDEX('EAPG Table'!$C$7:$C$666,MATCH(_xlfn.NUMBERVALUE('Interactive EAPG Calculator'!$F504),_xlfn.NUMBERVALUE('EAPG Table'!$B$7:$B$666),0)))</f>
        <v/>
      </c>
      <c r="H504" s="204" t="str">
        <f t="array" ref="H504">IF($F504="","",IF("EAPG"&lt;&gt;C504,0,INDEX('EAPG Table'!$I$7:$I$666,MATCH(_xlfn.NUMBERVALUE($F504),_xlfn.NUMBERVALUE('EAPG Table'!$B$7:$B$666),0))))</f>
        <v/>
      </c>
      <c r="I504" s="172" t="str">
        <f>IF($F504="", "", INDEX('EAPG Table'!$D:$D, MATCH(1*$F504, 'EAPG Table'!$B:$B, 0)))</f>
        <v/>
      </c>
      <c r="J504" s="148"/>
      <c r="K504" s="205" t="str">
        <f>IF(""=$F504,"",TRIM(INDEX('EAPG Table'!$F:$F,MATCH(1*$F504,'EAPG Table'!$B:$B,0))))</f>
        <v/>
      </c>
      <c r="L504" s="200"/>
      <c r="M504" s="172" t="str">
        <f t="shared" si="83"/>
        <v/>
      </c>
      <c r="N504" s="172" t="str">
        <f t="shared" si="77"/>
        <v/>
      </c>
      <c r="O504" s="207" t="str">
        <f t="shared" si="84"/>
        <v/>
      </c>
      <c r="P504" s="207" t="str">
        <f>IF(""=$F504,"",IF("00450"=$F504,0&lt;COUNTIFS($H:$H,"&gt;="&amp;$H504,$D:$D,$D504,$F:$F,$F504,$C:$C,"EAPG")-COUNTIFS($H504:$H$520,$H504,$D504:$D$520,$D504,$F504:$F$520,$F504,$C504:$C$520,"EAPG"),FALSE))</f>
        <v/>
      </c>
      <c r="Q504" s="207" t="str">
        <f t="shared" si="78"/>
        <v/>
      </c>
      <c r="R504" s="208" t="str">
        <f t="shared" si="85"/>
        <v/>
      </c>
      <c r="S504" s="172"/>
      <c r="T504" s="215" t="str">
        <f t="shared" si="79"/>
        <v/>
      </c>
      <c r="U504" s="216" t="str">
        <f>IF($F504="","",MAX(0.25,IF(AND("2"=$I504,1&lt;COUNTIF($I:$I,2)),0.5^(COUNTIFS($I:$I,"2",$D:$D,$D504,$H:$H,"&gt;="&amp;$H504)-COUNTIFS($I504:$I$520,"2",$D504:$D$520,$D504,$H504:$H$520,$H504)),1)))</f>
        <v/>
      </c>
      <c r="V504" s="216" t="str">
        <f>IF($F504="","",MAX(0.25,IF(AND("Yes"=$N504,1&lt;COUNTIFS($N:$N,"Yes",$D:$D,$D504,$F:$F,$F504,$C:$C,"EAPG")),0.5^(COUNTIFS($N:$N,"Yes",$H:$H,"&gt;="&amp;$H504,$D:$D,$D504,$F:$F,$F504,$C:$C,"EAPG")-COUNTIFS($N504:$N$520,"Yes",$H504:$H$520,$H504,$D504:$D$520,$D504,$F504:$F$520,$F504,$C504:$C$520,"EAPG")),1)))</f>
        <v/>
      </c>
      <c r="W504" s="210" t="str">
        <f t="shared" si="80"/>
        <v/>
      </c>
      <c r="X504" s="172"/>
      <c r="Y504" s="211" t="str">
        <f t="shared" si="81"/>
        <v/>
      </c>
      <c r="Z504" s="212" t="str">
        <f t="shared" si="86"/>
        <v/>
      </c>
      <c r="AA504" s="213" t="str">
        <f t="shared" si="82"/>
        <v/>
      </c>
    </row>
    <row r="505" spans="2:27" ht="15" x14ac:dyDescent="0.25">
      <c r="B505" s="217">
        <f t="shared" si="87"/>
        <v>485</v>
      </c>
      <c r="C505" s="149"/>
      <c r="D505" s="233"/>
      <c r="E505" s="219"/>
      <c r="F505" s="220"/>
      <c r="G505" s="219" t="str">
        <f t="array" ref="G505">IF($F505="","",INDEX('EAPG Table'!$C$7:$C$666,MATCH(_xlfn.NUMBERVALUE('Interactive EAPG Calculator'!$F505),_xlfn.NUMBERVALUE('EAPG Table'!$B$7:$B$666),0)))</f>
        <v/>
      </c>
      <c r="H505" s="221" t="str">
        <f t="array" ref="H505">IF($F505="","",IF("EAPG"&lt;&gt;C505,0,INDEX('EAPG Table'!$I$7:$I$666,MATCH(_xlfn.NUMBERVALUE($F505),_xlfn.NUMBERVALUE('EAPG Table'!$B$7:$B$666),0))))</f>
        <v/>
      </c>
      <c r="I505" s="222" t="str">
        <f>IF($F505="", "", INDEX('EAPG Table'!$D:$D, MATCH(1*$F505, 'EAPG Table'!$B:$B, 0)))</f>
        <v/>
      </c>
      <c r="J505" s="149"/>
      <c r="K505" s="223" t="str">
        <f>IF(""=$F505,"",TRIM(INDEX('EAPG Table'!$F:$F,MATCH(1*$F505,'EAPG Table'!$B:$B,0))))</f>
        <v/>
      </c>
      <c r="L505" s="200"/>
      <c r="M505" s="222" t="str">
        <f t="shared" si="83"/>
        <v/>
      </c>
      <c r="N505" s="222" t="str">
        <f t="shared" si="77"/>
        <v/>
      </c>
      <c r="O505" s="224" t="str">
        <f t="shared" si="84"/>
        <v/>
      </c>
      <c r="P505" s="224" t="str">
        <f>IF(""=$F505,"",IF("00450"=$F505,0&lt;COUNTIFS($H:$H,"&gt;="&amp;$H505,$D:$D,$D505,$F:$F,$F505,$C:$C,"EAPG")-COUNTIFS($H505:$H$520,$H505,$D505:$D$520,$D505,$F505:$F$520,$F505,$C505:$C$520,"EAPG"),FALSE))</f>
        <v/>
      </c>
      <c r="Q505" s="224" t="str">
        <f t="shared" si="78"/>
        <v/>
      </c>
      <c r="R505" s="225" t="str">
        <f t="shared" si="85"/>
        <v/>
      </c>
      <c r="S505" s="172"/>
      <c r="T505" s="226" t="str">
        <f t="shared" si="79"/>
        <v/>
      </c>
      <c r="U505" s="227" t="str">
        <f>IF($F505="","",MAX(0.25,IF(AND("2"=$I505,1&lt;COUNTIF($I:$I,2)),0.5^(COUNTIFS($I:$I,"2",$D:$D,$D505,$H:$H,"&gt;="&amp;$H505)-COUNTIFS($I505:$I$520,"2",$D505:$D$520,$D505,$H505:$H$520,$H505)),1)))</f>
        <v/>
      </c>
      <c r="V505" s="227" t="str">
        <f>IF($F505="","",MAX(0.25,IF(AND("Yes"=$N505,1&lt;COUNTIFS($N:$N,"Yes",$D:$D,$D505,$F:$F,$F505,$C:$C,"EAPG")),0.5^(COUNTIFS($N:$N,"Yes",$H:$H,"&gt;="&amp;$H505,$D:$D,$D505,$F:$F,$F505,$C:$C,"EAPG")-COUNTIFS($N505:$N$520,"Yes",$H505:$H$520,$H505,$D505:$D$520,$D505,$F505:$F$520,$F505,$C505:$C$520,"EAPG")),1)))</f>
        <v/>
      </c>
      <c r="W505" s="228" t="str">
        <f t="shared" si="80"/>
        <v/>
      </c>
      <c r="X505" s="172"/>
      <c r="Y505" s="229" t="str">
        <f t="shared" si="81"/>
        <v/>
      </c>
      <c r="Z505" s="230" t="str">
        <f t="shared" si="86"/>
        <v/>
      </c>
      <c r="AA505" s="231" t="str">
        <f t="shared" si="82"/>
        <v/>
      </c>
    </row>
    <row r="506" spans="2:27" ht="15" x14ac:dyDescent="0.25">
      <c r="B506" s="200">
        <f t="shared" si="87"/>
        <v>486</v>
      </c>
      <c r="C506" s="148"/>
      <c r="D506" s="232"/>
      <c r="E506" s="202"/>
      <c r="F506" s="203"/>
      <c r="G506" s="202" t="str">
        <f t="array" ref="G506">IF($F506="","",INDEX('EAPG Table'!$C$7:$C$666,MATCH(_xlfn.NUMBERVALUE('Interactive EAPG Calculator'!$F506),_xlfn.NUMBERVALUE('EAPG Table'!$B$7:$B$666),0)))</f>
        <v/>
      </c>
      <c r="H506" s="204" t="str">
        <f t="array" ref="H506">IF($F506="","",IF("EAPG"&lt;&gt;C506,0,INDEX('EAPG Table'!$I$7:$I$666,MATCH(_xlfn.NUMBERVALUE($F506),_xlfn.NUMBERVALUE('EAPG Table'!$B$7:$B$666),0))))</f>
        <v/>
      </c>
      <c r="I506" s="172" t="str">
        <f>IF($F506="", "", INDEX('EAPG Table'!$D:$D, MATCH(1*$F506, 'EAPG Table'!$B:$B, 0)))</f>
        <v/>
      </c>
      <c r="J506" s="148"/>
      <c r="K506" s="205" t="str">
        <f>IF(""=$F506,"",TRIM(INDEX('EAPG Table'!$F:$F,MATCH(1*$F506,'EAPG Table'!$B:$B,0))))</f>
        <v/>
      </c>
      <c r="L506" s="200"/>
      <c r="M506" s="172" t="str">
        <f t="shared" si="83"/>
        <v/>
      </c>
      <c r="N506" s="172" t="str">
        <f t="shared" si="77"/>
        <v/>
      </c>
      <c r="O506" s="207" t="str">
        <f t="shared" si="84"/>
        <v/>
      </c>
      <c r="P506" s="207" t="str">
        <f>IF(""=$F506,"",IF("00450"=$F506,0&lt;COUNTIFS($H:$H,"&gt;="&amp;$H506,$D:$D,$D506,$F:$F,$F506,$C:$C,"EAPG")-COUNTIFS($H506:$H$520,$H506,$D506:$D$520,$D506,$F506:$F$520,$F506,$C506:$C$520,"EAPG"),FALSE))</f>
        <v/>
      </c>
      <c r="Q506" s="207" t="str">
        <f t="shared" si="78"/>
        <v/>
      </c>
      <c r="R506" s="208" t="str">
        <f t="shared" si="85"/>
        <v/>
      </c>
      <c r="S506" s="172"/>
      <c r="T506" s="215" t="str">
        <f t="shared" si="79"/>
        <v/>
      </c>
      <c r="U506" s="216" t="str">
        <f>IF($F506="","",MAX(0.25,IF(AND("2"=$I506,1&lt;COUNTIF($I:$I,2)),0.5^(COUNTIFS($I:$I,"2",$D:$D,$D506,$H:$H,"&gt;="&amp;$H506)-COUNTIFS($I506:$I$520,"2",$D506:$D$520,$D506,$H506:$H$520,$H506)),1)))</f>
        <v/>
      </c>
      <c r="V506" s="216" t="str">
        <f>IF($F506="","",MAX(0.25,IF(AND("Yes"=$N506,1&lt;COUNTIFS($N:$N,"Yes",$D:$D,$D506,$F:$F,$F506,$C:$C,"EAPG")),0.5^(COUNTIFS($N:$N,"Yes",$H:$H,"&gt;="&amp;$H506,$D:$D,$D506,$F:$F,$F506,$C:$C,"EAPG")-COUNTIFS($N506:$N$520,"Yes",$H506:$H$520,$H506,$D506:$D$520,$D506,$F506:$F$520,$F506,$C506:$C$520,"EAPG")),1)))</f>
        <v/>
      </c>
      <c r="W506" s="210" t="str">
        <f t="shared" si="80"/>
        <v/>
      </c>
      <c r="X506" s="172"/>
      <c r="Y506" s="211" t="str">
        <f t="shared" si="81"/>
        <v/>
      </c>
      <c r="Z506" s="212" t="str">
        <f t="shared" si="86"/>
        <v/>
      </c>
      <c r="AA506" s="213" t="str">
        <f t="shared" si="82"/>
        <v/>
      </c>
    </row>
    <row r="507" spans="2:27" ht="15" x14ac:dyDescent="0.25">
      <c r="B507" s="200">
        <f t="shared" si="87"/>
        <v>487</v>
      </c>
      <c r="C507" s="148"/>
      <c r="D507" s="232"/>
      <c r="E507" s="202"/>
      <c r="F507" s="203"/>
      <c r="G507" s="202" t="str">
        <f t="array" ref="G507">IF($F507="","",INDEX('EAPG Table'!$C$7:$C$666,MATCH(_xlfn.NUMBERVALUE('Interactive EAPG Calculator'!$F507),_xlfn.NUMBERVALUE('EAPG Table'!$B$7:$B$666),0)))</f>
        <v/>
      </c>
      <c r="H507" s="204" t="str">
        <f t="array" ref="H507">IF($F507="","",IF("EAPG"&lt;&gt;C507,0,INDEX('EAPG Table'!$I$7:$I$666,MATCH(_xlfn.NUMBERVALUE($F507),_xlfn.NUMBERVALUE('EAPG Table'!$B$7:$B$666),0))))</f>
        <v/>
      </c>
      <c r="I507" s="172" t="str">
        <f>IF($F507="", "", INDEX('EAPG Table'!$D:$D, MATCH(1*$F507, 'EAPG Table'!$B:$B, 0)))</f>
        <v/>
      </c>
      <c r="J507" s="148"/>
      <c r="K507" s="205" t="str">
        <f>IF(""=$F507,"",TRIM(INDEX('EAPG Table'!$F:$F,MATCH(1*$F507,'EAPG Table'!$B:$B,0))))</f>
        <v/>
      </c>
      <c r="L507" s="200"/>
      <c r="M507" s="172" t="str">
        <f t="shared" si="83"/>
        <v/>
      </c>
      <c r="N507" s="172" t="str">
        <f t="shared" si="77"/>
        <v/>
      </c>
      <c r="O507" s="207" t="str">
        <f t="shared" si="84"/>
        <v/>
      </c>
      <c r="P507" s="207" t="str">
        <f>IF(""=$F507,"",IF("00450"=$F507,0&lt;COUNTIFS($H:$H,"&gt;="&amp;$H507,$D:$D,$D507,$F:$F,$F507,$C:$C,"EAPG")-COUNTIFS($H507:$H$520,$H507,$D507:$D$520,$D507,$F507:$F$520,$F507,$C507:$C$520,"EAPG"),FALSE))</f>
        <v/>
      </c>
      <c r="Q507" s="207" t="str">
        <f t="shared" si="78"/>
        <v/>
      </c>
      <c r="R507" s="208" t="str">
        <f t="shared" si="85"/>
        <v/>
      </c>
      <c r="S507" s="172"/>
      <c r="T507" s="215" t="str">
        <f t="shared" si="79"/>
        <v/>
      </c>
      <c r="U507" s="216" t="str">
        <f>IF($F507="","",MAX(0.25,IF(AND("2"=$I507,1&lt;COUNTIF($I:$I,2)),0.5^(COUNTIFS($I:$I,"2",$D:$D,$D507,$H:$H,"&gt;="&amp;$H507)-COUNTIFS($I507:$I$520,"2",$D507:$D$520,$D507,$H507:$H$520,$H507)),1)))</f>
        <v/>
      </c>
      <c r="V507" s="216" t="str">
        <f>IF($F507="","",MAX(0.25,IF(AND("Yes"=$N507,1&lt;COUNTIFS($N:$N,"Yes",$D:$D,$D507,$F:$F,$F507,$C:$C,"EAPG")),0.5^(COUNTIFS($N:$N,"Yes",$H:$H,"&gt;="&amp;$H507,$D:$D,$D507,$F:$F,$F507,$C:$C,"EAPG")-COUNTIFS($N507:$N$520,"Yes",$H507:$H$520,$H507,$D507:$D$520,$D507,$F507:$F$520,$F507,$C507:$C$520,"EAPG")),1)))</f>
        <v/>
      </c>
      <c r="W507" s="210" t="str">
        <f t="shared" si="80"/>
        <v/>
      </c>
      <c r="X507" s="172"/>
      <c r="Y507" s="211" t="str">
        <f t="shared" si="81"/>
        <v/>
      </c>
      <c r="Z507" s="212" t="str">
        <f t="shared" si="86"/>
        <v/>
      </c>
      <c r="AA507" s="213" t="str">
        <f t="shared" si="82"/>
        <v/>
      </c>
    </row>
    <row r="508" spans="2:27" ht="15" x14ac:dyDescent="0.25">
      <c r="B508" s="200">
        <f t="shared" si="87"/>
        <v>488</v>
      </c>
      <c r="C508" s="148"/>
      <c r="D508" s="232"/>
      <c r="E508" s="202"/>
      <c r="F508" s="203"/>
      <c r="G508" s="202" t="str">
        <f t="array" ref="G508">IF($F508="","",INDEX('EAPG Table'!$C$7:$C$666,MATCH(_xlfn.NUMBERVALUE('Interactive EAPG Calculator'!$F508),_xlfn.NUMBERVALUE('EAPG Table'!$B$7:$B$666),0)))</f>
        <v/>
      </c>
      <c r="H508" s="204" t="str">
        <f t="array" ref="H508">IF($F508="","",IF("EAPG"&lt;&gt;C508,0,INDEX('EAPG Table'!$I$7:$I$666,MATCH(_xlfn.NUMBERVALUE($F508),_xlfn.NUMBERVALUE('EAPG Table'!$B$7:$B$666),0))))</f>
        <v/>
      </c>
      <c r="I508" s="172" t="str">
        <f>IF($F508="", "", INDEX('EAPG Table'!$D:$D, MATCH(1*$F508, 'EAPG Table'!$B:$B, 0)))</f>
        <v/>
      </c>
      <c r="J508" s="148"/>
      <c r="K508" s="205" t="str">
        <f>IF(""=$F508,"",TRIM(INDEX('EAPG Table'!$F:$F,MATCH(1*$F508,'EAPG Table'!$B:$B,0))))</f>
        <v/>
      </c>
      <c r="L508" s="200"/>
      <c r="M508" s="172" t="str">
        <f t="shared" si="83"/>
        <v/>
      </c>
      <c r="N508" s="172" t="str">
        <f t="shared" si="77"/>
        <v/>
      </c>
      <c r="O508" s="207" t="str">
        <f t="shared" si="84"/>
        <v/>
      </c>
      <c r="P508" s="207" t="str">
        <f>IF(""=$F508,"",IF("00450"=$F508,0&lt;COUNTIFS($H:$H,"&gt;="&amp;$H508,$D:$D,$D508,$F:$F,$F508,$C:$C,"EAPG")-COUNTIFS($H508:$H$520,$H508,$D508:$D$520,$D508,$F508:$F$520,$F508,$C508:$C$520,"EAPG"),FALSE))</f>
        <v/>
      </c>
      <c r="Q508" s="207" t="str">
        <f t="shared" si="78"/>
        <v/>
      </c>
      <c r="R508" s="208" t="str">
        <f t="shared" si="85"/>
        <v/>
      </c>
      <c r="S508" s="172"/>
      <c r="T508" s="215" t="str">
        <f t="shared" si="79"/>
        <v/>
      </c>
      <c r="U508" s="216" t="str">
        <f>IF($F508="","",MAX(0.25,IF(AND("2"=$I508,1&lt;COUNTIF($I:$I,2)),0.5^(COUNTIFS($I:$I,"2",$D:$D,$D508,$H:$H,"&gt;="&amp;$H508)-COUNTIFS($I508:$I$520,"2",$D508:$D$520,$D508,$H508:$H$520,$H508)),1)))</f>
        <v/>
      </c>
      <c r="V508" s="216" t="str">
        <f>IF($F508="","",MAX(0.25,IF(AND("Yes"=$N508,1&lt;COUNTIFS($N:$N,"Yes",$D:$D,$D508,$F:$F,$F508,$C:$C,"EAPG")),0.5^(COUNTIFS($N:$N,"Yes",$H:$H,"&gt;="&amp;$H508,$D:$D,$D508,$F:$F,$F508,$C:$C,"EAPG")-COUNTIFS($N508:$N$520,"Yes",$H508:$H$520,$H508,$D508:$D$520,$D508,$F508:$F$520,$F508,$C508:$C$520,"EAPG")),1)))</f>
        <v/>
      </c>
      <c r="W508" s="210" t="str">
        <f t="shared" si="80"/>
        <v/>
      </c>
      <c r="X508" s="172"/>
      <c r="Y508" s="211" t="str">
        <f t="shared" si="81"/>
        <v/>
      </c>
      <c r="Z508" s="212" t="str">
        <f t="shared" si="86"/>
        <v/>
      </c>
      <c r="AA508" s="213" t="str">
        <f t="shared" si="82"/>
        <v/>
      </c>
    </row>
    <row r="509" spans="2:27" ht="15" x14ac:dyDescent="0.25">
      <c r="B509" s="200">
        <f t="shared" si="87"/>
        <v>489</v>
      </c>
      <c r="C509" s="148"/>
      <c r="D509" s="232"/>
      <c r="E509" s="202"/>
      <c r="F509" s="203"/>
      <c r="G509" s="202" t="str">
        <f t="array" ref="G509">IF($F509="","",INDEX('EAPG Table'!$C$7:$C$666,MATCH(_xlfn.NUMBERVALUE('Interactive EAPG Calculator'!$F509),_xlfn.NUMBERVALUE('EAPG Table'!$B$7:$B$666),0)))</f>
        <v/>
      </c>
      <c r="H509" s="204" t="str">
        <f t="array" ref="H509">IF($F509="","",IF("EAPG"&lt;&gt;C509,0,INDEX('EAPG Table'!$I$7:$I$666,MATCH(_xlfn.NUMBERVALUE($F509),_xlfn.NUMBERVALUE('EAPG Table'!$B$7:$B$666),0))))</f>
        <v/>
      </c>
      <c r="I509" s="172" t="str">
        <f>IF($F509="", "", INDEX('EAPG Table'!$D:$D, MATCH(1*$F509, 'EAPG Table'!$B:$B, 0)))</f>
        <v/>
      </c>
      <c r="J509" s="148"/>
      <c r="K509" s="205" t="str">
        <f>IF(""=$F509,"",TRIM(INDEX('EAPG Table'!$F:$F,MATCH(1*$F509,'EAPG Table'!$B:$B,0))))</f>
        <v/>
      </c>
      <c r="L509" s="200"/>
      <c r="M509" s="172" t="str">
        <f t="shared" si="83"/>
        <v/>
      </c>
      <c r="N509" s="172" t="str">
        <f t="shared" si="77"/>
        <v/>
      </c>
      <c r="O509" s="207" t="str">
        <f t="shared" si="84"/>
        <v/>
      </c>
      <c r="P509" s="207" t="str">
        <f>IF(""=$F509,"",IF("00450"=$F509,0&lt;COUNTIFS($H:$H,"&gt;="&amp;$H509,$D:$D,$D509,$F:$F,$F509,$C:$C,"EAPG")-COUNTIFS($H509:$H$520,$H509,$D509:$D$520,$D509,$F509:$F$520,$F509,$C509:$C$520,"EAPG"),FALSE))</f>
        <v/>
      </c>
      <c r="Q509" s="207" t="str">
        <f t="shared" si="78"/>
        <v/>
      </c>
      <c r="R509" s="208" t="str">
        <f t="shared" si="85"/>
        <v/>
      </c>
      <c r="S509" s="172"/>
      <c r="T509" s="215" t="str">
        <f t="shared" si="79"/>
        <v/>
      </c>
      <c r="U509" s="216" t="str">
        <f>IF($F509="","",MAX(0.25,IF(AND("2"=$I509,1&lt;COUNTIF($I:$I,2)),0.5^(COUNTIFS($I:$I,"2",$D:$D,$D509,$H:$H,"&gt;="&amp;$H509)-COUNTIFS($I509:$I$520,"2",$D509:$D$520,$D509,$H509:$H$520,$H509)),1)))</f>
        <v/>
      </c>
      <c r="V509" s="216" t="str">
        <f>IF($F509="","",MAX(0.25,IF(AND("Yes"=$N509,1&lt;COUNTIFS($N:$N,"Yes",$D:$D,$D509,$F:$F,$F509,$C:$C,"EAPG")),0.5^(COUNTIFS($N:$N,"Yes",$H:$H,"&gt;="&amp;$H509,$D:$D,$D509,$F:$F,$F509,$C:$C,"EAPG")-COUNTIFS($N509:$N$520,"Yes",$H509:$H$520,$H509,$D509:$D$520,$D509,$F509:$F$520,$F509,$C509:$C$520,"EAPG")),1)))</f>
        <v/>
      </c>
      <c r="W509" s="210" t="str">
        <f t="shared" si="80"/>
        <v/>
      </c>
      <c r="X509" s="172"/>
      <c r="Y509" s="211" t="str">
        <f t="shared" si="81"/>
        <v/>
      </c>
      <c r="Z509" s="212" t="str">
        <f t="shared" si="86"/>
        <v/>
      </c>
      <c r="AA509" s="213" t="str">
        <f t="shared" si="82"/>
        <v/>
      </c>
    </row>
    <row r="510" spans="2:27" ht="15" x14ac:dyDescent="0.25">
      <c r="B510" s="217">
        <f t="shared" si="87"/>
        <v>490</v>
      </c>
      <c r="C510" s="149"/>
      <c r="D510" s="233"/>
      <c r="E510" s="219"/>
      <c r="F510" s="220"/>
      <c r="G510" s="219" t="str">
        <f t="array" ref="G510">IF($F510="","",INDEX('EAPG Table'!$C$7:$C$666,MATCH(_xlfn.NUMBERVALUE('Interactive EAPG Calculator'!$F510),_xlfn.NUMBERVALUE('EAPG Table'!$B$7:$B$666),0)))</f>
        <v/>
      </c>
      <c r="H510" s="221" t="str">
        <f t="array" ref="H510">IF($F510="","",IF("EAPG"&lt;&gt;C510,0,INDEX('EAPG Table'!$I$7:$I$666,MATCH(_xlfn.NUMBERVALUE($F510),_xlfn.NUMBERVALUE('EAPG Table'!$B$7:$B$666),0))))</f>
        <v/>
      </c>
      <c r="I510" s="222" t="str">
        <f>IF($F510="", "", INDEX('EAPG Table'!$D:$D, MATCH(1*$F510, 'EAPG Table'!$B:$B, 0)))</f>
        <v/>
      </c>
      <c r="J510" s="149"/>
      <c r="K510" s="223" t="str">
        <f>IF(""=$F510,"",TRIM(INDEX('EAPG Table'!$F:$F,MATCH(1*$F510,'EAPG Table'!$B:$B,0))))</f>
        <v/>
      </c>
      <c r="L510" s="200"/>
      <c r="M510" s="222" t="str">
        <f t="shared" si="83"/>
        <v/>
      </c>
      <c r="N510" s="222" t="str">
        <f t="shared" si="77"/>
        <v/>
      </c>
      <c r="O510" s="224" t="str">
        <f t="shared" si="84"/>
        <v/>
      </c>
      <c r="P510" s="224" t="str">
        <f>IF(""=$F510,"",IF("00450"=$F510,0&lt;COUNTIFS($H:$H,"&gt;="&amp;$H510,$D:$D,$D510,$F:$F,$F510,$C:$C,"EAPG")-COUNTIFS($H510:$H$520,$H510,$D510:$D$520,$D510,$F510:$F$520,$F510,$C510:$C$520,"EAPG"),FALSE))</f>
        <v/>
      </c>
      <c r="Q510" s="224" t="str">
        <f t="shared" si="78"/>
        <v/>
      </c>
      <c r="R510" s="225" t="str">
        <f t="shared" si="85"/>
        <v/>
      </c>
      <c r="S510" s="172"/>
      <c r="T510" s="226" t="str">
        <f t="shared" si="79"/>
        <v/>
      </c>
      <c r="U510" s="227" t="str">
        <f>IF($F510="","",MAX(0.25,IF(AND("2"=$I510,1&lt;COUNTIF($I:$I,2)),0.5^(COUNTIFS($I:$I,"2",$D:$D,$D510,$H:$H,"&gt;="&amp;$H510)-COUNTIFS($I510:$I$520,"2",$D510:$D$520,$D510,$H510:$H$520,$H510)),1)))</f>
        <v/>
      </c>
      <c r="V510" s="227" t="str">
        <f>IF($F510="","",MAX(0.25,IF(AND("Yes"=$N510,1&lt;COUNTIFS($N:$N,"Yes",$D:$D,$D510,$F:$F,$F510,$C:$C,"EAPG")),0.5^(COUNTIFS($N:$N,"Yes",$H:$H,"&gt;="&amp;$H510,$D:$D,$D510,$F:$F,$F510,$C:$C,"EAPG")-COUNTIFS($N510:$N$520,"Yes",$H510:$H$520,$H510,$D510:$D$520,$D510,$F510:$F$520,$F510,$C510:$C$520,"EAPG")),1)))</f>
        <v/>
      </c>
      <c r="W510" s="228" t="str">
        <f t="shared" si="80"/>
        <v/>
      </c>
      <c r="X510" s="172"/>
      <c r="Y510" s="229" t="str">
        <f t="shared" si="81"/>
        <v/>
      </c>
      <c r="Z510" s="230" t="str">
        <f t="shared" si="86"/>
        <v/>
      </c>
      <c r="AA510" s="231" t="str">
        <f t="shared" si="82"/>
        <v/>
      </c>
    </row>
    <row r="511" spans="2:27" ht="15" x14ac:dyDescent="0.25">
      <c r="B511" s="200">
        <f t="shared" si="87"/>
        <v>491</v>
      </c>
      <c r="C511" s="148"/>
      <c r="D511" s="232"/>
      <c r="E511" s="202"/>
      <c r="F511" s="203"/>
      <c r="G511" s="202" t="str">
        <f t="array" ref="G511">IF($F511="","",INDEX('EAPG Table'!$C$7:$C$666,MATCH(_xlfn.NUMBERVALUE('Interactive EAPG Calculator'!$F511),_xlfn.NUMBERVALUE('EAPG Table'!$B$7:$B$666),0)))</f>
        <v/>
      </c>
      <c r="H511" s="204" t="str">
        <f t="array" ref="H511">IF($F511="","",IF("EAPG"&lt;&gt;C511,0,INDEX('EAPG Table'!$I$7:$I$666,MATCH(_xlfn.NUMBERVALUE($F511),_xlfn.NUMBERVALUE('EAPG Table'!$B$7:$B$666),0))))</f>
        <v/>
      </c>
      <c r="I511" s="172" t="str">
        <f>IF($F511="", "", INDEX('EAPG Table'!$D:$D, MATCH(1*$F511, 'EAPG Table'!$B:$B, 0)))</f>
        <v/>
      </c>
      <c r="J511" s="148"/>
      <c r="K511" s="205" t="str">
        <f>IF(""=$F511,"",TRIM(INDEX('EAPG Table'!$F:$F,MATCH(1*$F511,'EAPG Table'!$B:$B,0))))</f>
        <v/>
      </c>
      <c r="L511" s="200"/>
      <c r="M511" s="172" t="str">
        <f t="shared" si="83"/>
        <v/>
      </c>
      <c r="N511" s="172" t="str">
        <f t="shared" si="77"/>
        <v/>
      </c>
      <c r="O511" s="207" t="str">
        <f t="shared" si="84"/>
        <v/>
      </c>
      <c r="P511" s="207" t="str">
        <f>IF(""=$F511,"",IF("00450"=$F511,0&lt;COUNTIFS($H:$H,"&gt;="&amp;$H511,$D:$D,$D511,$F:$F,$F511,$C:$C,"EAPG")-COUNTIFS($H511:$H$520,$H511,$D511:$D$520,$D511,$F511:$F$520,$F511,$C511:$C$520,"EAPG"),FALSE))</f>
        <v/>
      </c>
      <c r="Q511" s="207" t="str">
        <f t="shared" si="78"/>
        <v/>
      </c>
      <c r="R511" s="208" t="str">
        <f t="shared" si="85"/>
        <v/>
      </c>
      <c r="S511" s="172"/>
      <c r="T511" s="215" t="str">
        <f t="shared" si="79"/>
        <v/>
      </c>
      <c r="U511" s="216" t="str">
        <f>IF($F511="","",MAX(0.25,IF(AND("2"=$I511,1&lt;COUNTIF($I:$I,2)),0.5^(COUNTIFS($I:$I,"2",$D:$D,$D511,$H:$H,"&gt;="&amp;$H511)-COUNTIFS($I511:$I$520,"2",$D511:$D$520,$D511,$H511:$H$520,$H511)),1)))</f>
        <v/>
      </c>
      <c r="V511" s="216" t="str">
        <f>IF($F511="","",MAX(0.25,IF(AND("Yes"=$N511,1&lt;COUNTIFS($N:$N,"Yes",$D:$D,$D511,$F:$F,$F511,$C:$C,"EAPG")),0.5^(COUNTIFS($N:$N,"Yes",$H:$H,"&gt;="&amp;$H511,$D:$D,$D511,$F:$F,$F511,$C:$C,"EAPG")-COUNTIFS($N511:$N$520,"Yes",$H511:$H$520,$H511,$D511:$D$520,$D511,$F511:$F$520,$F511,$C511:$C$520,"EAPG")),1)))</f>
        <v/>
      </c>
      <c r="W511" s="210" t="str">
        <f t="shared" si="80"/>
        <v/>
      </c>
      <c r="X511" s="172"/>
      <c r="Y511" s="211" t="str">
        <f t="shared" si="81"/>
        <v/>
      </c>
      <c r="Z511" s="212" t="str">
        <f t="shared" si="86"/>
        <v/>
      </c>
      <c r="AA511" s="213" t="str">
        <f t="shared" si="82"/>
        <v/>
      </c>
    </row>
    <row r="512" spans="2:27" ht="15" x14ac:dyDescent="0.25">
      <c r="B512" s="200">
        <f t="shared" si="87"/>
        <v>492</v>
      </c>
      <c r="C512" s="148"/>
      <c r="D512" s="232"/>
      <c r="E512" s="202"/>
      <c r="F512" s="203"/>
      <c r="G512" s="202" t="str">
        <f t="array" ref="G512">IF($F512="","",INDEX('EAPG Table'!$C$7:$C$666,MATCH(_xlfn.NUMBERVALUE('Interactive EAPG Calculator'!$F512),_xlfn.NUMBERVALUE('EAPG Table'!$B$7:$B$666),0)))</f>
        <v/>
      </c>
      <c r="H512" s="204" t="str">
        <f t="array" ref="H512">IF($F512="","",IF("EAPG"&lt;&gt;C512,0,INDEX('EAPG Table'!$I$7:$I$666,MATCH(_xlfn.NUMBERVALUE($F512),_xlfn.NUMBERVALUE('EAPG Table'!$B$7:$B$666),0))))</f>
        <v/>
      </c>
      <c r="I512" s="172" t="str">
        <f>IF($F512="", "", INDEX('EAPG Table'!$D:$D, MATCH(1*$F512, 'EAPG Table'!$B:$B, 0)))</f>
        <v/>
      </c>
      <c r="J512" s="148"/>
      <c r="K512" s="205" t="str">
        <f>IF(""=$F512,"",TRIM(INDEX('EAPG Table'!$F:$F,MATCH(1*$F512,'EAPG Table'!$B:$B,0))))</f>
        <v/>
      </c>
      <c r="L512" s="200"/>
      <c r="M512" s="172" t="str">
        <f t="shared" si="83"/>
        <v/>
      </c>
      <c r="N512" s="172" t="str">
        <f t="shared" si="77"/>
        <v/>
      </c>
      <c r="O512" s="207" t="str">
        <f t="shared" si="84"/>
        <v/>
      </c>
      <c r="P512" s="207" t="str">
        <f>IF(""=$F512,"",IF("00450"=$F512,0&lt;COUNTIFS($H:$H,"&gt;="&amp;$H512,$D:$D,$D512,$F:$F,$F512,$C:$C,"EAPG")-COUNTIFS($H512:$H$520,$H512,$D512:$D$520,$D512,$F512:$F$520,$F512,$C512:$C$520,"EAPG"),FALSE))</f>
        <v/>
      </c>
      <c r="Q512" s="207" t="str">
        <f t="shared" si="78"/>
        <v/>
      </c>
      <c r="R512" s="208" t="str">
        <f t="shared" si="85"/>
        <v/>
      </c>
      <c r="S512" s="172"/>
      <c r="T512" s="215" t="str">
        <f t="shared" si="79"/>
        <v/>
      </c>
      <c r="U512" s="216" t="str">
        <f>IF($F512="","",MAX(0.25,IF(AND("2"=$I512,1&lt;COUNTIF($I:$I,2)),0.5^(COUNTIFS($I:$I,"2",$D:$D,$D512,$H:$H,"&gt;="&amp;$H512)-COUNTIFS($I512:$I$520,"2",$D512:$D$520,$D512,$H512:$H$520,$H512)),1)))</f>
        <v/>
      </c>
      <c r="V512" s="216" t="str">
        <f>IF($F512="","",MAX(0.25,IF(AND("Yes"=$N512,1&lt;COUNTIFS($N:$N,"Yes",$D:$D,$D512,$F:$F,$F512,$C:$C,"EAPG")),0.5^(COUNTIFS($N:$N,"Yes",$H:$H,"&gt;="&amp;$H512,$D:$D,$D512,$F:$F,$F512,$C:$C,"EAPG")-COUNTIFS($N512:$N$520,"Yes",$H512:$H$520,$H512,$D512:$D$520,$D512,$F512:$F$520,$F512,$C512:$C$520,"EAPG")),1)))</f>
        <v/>
      </c>
      <c r="W512" s="210" t="str">
        <f t="shared" si="80"/>
        <v/>
      </c>
      <c r="X512" s="172"/>
      <c r="Y512" s="211" t="str">
        <f t="shared" si="81"/>
        <v/>
      </c>
      <c r="Z512" s="212" t="str">
        <f t="shared" si="86"/>
        <v/>
      </c>
      <c r="AA512" s="213" t="str">
        <f t="shared" si="82"/>
        <v/>
      </c>
    </row>
    <row r="513" spans="2:27" ht="15" x14ac:dyDescent="0.25">
      <c r="B513" s="200">
        <f t="shared" si="87"/>
        <v>493</v>
      </c>
      <c r="C513" s="148"/>
      <c r="D513" s="232"/>
      <c r="E513" s="202"/>
      <c r="F513" s="203"/>
      <c r="G513" s="202" t="str">
        <f t="array" ref="G513">IF($F513="","",INDEX('EAPG Table'!$C$7:$C$666,MATCH(_xlfn.NUMBERVALUE('Interactive EAPG Calculator'!$F513),_xlfn.NUMBERVALUE('EAPG Table'!$B$7:$B$666),0)))</f>
        <v/>
      </c>
      <c r="H513" s="204" t="str">
        <f t="array" ref="H513">IF($F513="","",IF("EAPG"&lt;&gt;C513,0,INDEX('EAPG Table'!$I$7:$I$666,MATCH(_xlfn.NUMBERVALUE($F513),_xlfn.NUMBERVALUE('EAPG Table'!$B$7:$B$666),0))))</f>
        <v/>
      </c>
      <c r="I513" s="172" t="str">
        <f>IF($F513="", "", INDEX('EAPG Table'!$D:$D, MATCH(1*$F513, 'EAPG Table'!$B:$B, 0)))</f>
        <v/>
      </c>
      <c r="J513" s="148"/>
      <c r="K513" s="205" t="str">
        <f>IF(""=$F513,"",TRIM(INDEX('EAPG Table'!$F:$F,MATCH(1*$F513,'EAPG Table'!$B:$B,0))))</f>
        <v/>
      </c>
      <c r="L513" s="200"/>
      <c r="M513" s="172" t="str">
        <f t="shared" si="83"/>
        <v/>
      </c>
      <c r="N513" s="172" t="str">
        <f t="shared" si="77"/>
        <v/>
      </c>
      <c r="O513" s="207" t="str">
        <f t="shared" si="84"/>
        <v/>
      </c>
      <c r="P513" s="207" t="str">
        <f>IF(""=$F513,"",IF("00450"=$F513,0&lt;COUNTIFS($H:$H,"&gt;="&amp;$H513,$D:$D,$D513,$F:$F,$F513,$C:$C,"EAPG")-COUNTIFS($H513:$H$520,$H513,$D513:$D$520,$D513,$F513:$F$520,$F513,$C513:$C$520,"EAPG"),FALSE))</f>
        <v/>
      </c>
      <c r="Q513" s="207" t="str">
        <f t="shared" si="78"/>
        <v/>
      </c>
      <c r="R513" s="208" t="str">
        <f t="shared" si="85"/>
        <v/>
      </c>
      <c r="S513" s="172"/>
      <c r="T513" s="215" t="str">
        <f t="shared" si="79"/>
        <v/>
      </c>
      <c r="U513" s="216" t="str">
        <f>IF($F513="","",MAX(0.25,IF(AND("2"=$I513,1&lt;COUNTIF($I:$I,2)),0.5^(COUNTIFS($I:$I,"2",$D:$D,$D513,$H:$H,"&gt;="&amp;$H513)-COUNTIFS($I513:$I$520,"2",$D513:$D$520,$D513,$H513:$H$520,$H513)),1)))</f>
        <v/>
      </c>
      <c r="V513" s="216" t="str">
        <f>IF($F513="","",MAX(0.25,IF(AND("Yes"=$N513,1&lt;COUNTIFS($N:$N,"Yes",$D:$D,$D513,$F:$F,$F513,$C:$C,"EAPG")),0.5^(COUNTIFS($N:$N,"Yes",$H:$H,"&gt;="&amp;$H513,$D:$D,$D513,$F:$F,$F513,$C:$C,"EAPG")-COUNTIFS($N513:$N$520,"Yes",$H513:$H$520,$H513,$D513:$D$520,$D513,$F513:$F$520,$F513,$C513:$C$520,"EAPG")),1)))</f>
        <v/>
      </c>
      <c r="W513" s="210" t="str">
        <f t="shared" si="80"/>
        <v/>
      </c>
      <c r="X513" s="172"/>
      <c r="Y513" s="211" t="str">
        <f t="shared" si="81"/>
        <v/>
      </c>
      <c r="Z513" s="212" t="str">
        <f t="shared" si="86"/>
        <v/>
      </c>
      <c r="AA513" s="213" t="str">
        <f t="shared" si="82"/>
        <v/>
      </c>
    </row>
    <row r="514" spans="2:27" ht="15" x14ac:dyDescent="0.25">
      <c r="B514" s="200">
        <f t="shared" si="87"/>
        <v>494</v>
      </c>
      <c r="C514" s="148"/>
      <c r="D514" s="232"/>
      <c r="E514" s="202"/>
      <c r="F514" s="203"/>
      <c r="G514" s="202" t="str">
        <f t="array" ref="G514">IF($F514="","",INDEX('EAPG Table'!$C$7:$C$666,MATCH(_xlfn.NUMBERVALUE('Interactive EAPG Calculator'!$F514),_xlfn.NUMBERVALUE('EAPG Table'!$B$7:$B$666),0)))</f>
        <v/>
      </c>
      <c r="H514" s="204" t="str">
        <f t="array" ref="H514">IF($F514="","",IF("EAPG"&lt;&gt;C514,0,INDEX('EAPG Table'!$I$7:$I$666,MATCH(_xlfn.NUMBERVALUE($F514),_xlfn.NUMBERVALUE('EAPG Table'!$B$7:$B$666),0))))</f>
        <v/>
      </c>
      <c r="I514" s="172" t="str">
        <f>IF($F514="", "", INDEX('EAPG Table'!$D:$D, MATCH(1*$F514, 'EAPG Table'!$B:$B, 0)))</f>
        <v/>
      </c>
      <c r="J514" s="148"/>
      <c r="K514" s="205" t="str">
        <f>IF(""=$F514,"",TRIM(INDEX('EAPG Table'!$F:$F,MATCH(1*$F514,'EAPG Table'!$B:$B,0))))</f>
        <v/>
      </c>
      <c r="L514" s="200"/>
      <c r="M514" s="172" t="str">
        <f t="shared" si="83"/>
        <v/>
      </c>
      <c r="N514" s="172" t="str">
        <f t="shared" si="77"/>
        <v/>
      </c>
      <c r="O514" s="207" t="str">
        <f t="shared" si="84"/>
        <v/>
      </c>
      <c r="P514" s="207" t="str">
        <f>IF(""=$F514,"",IF("00450"=$F514,0&lt;COUNTIFS($H:$H,"&gt;="&amp;$H514,$D:$D,$D514,$F:$F,$F514,$C:$C,"EAPG")-COUNTIFS($H514:$H$520,$H514,$D514:$D$520,$D514,$F514:$F$520,$F514,$C514:$C$520,"EAPG"),FALSE))</f>
        <v/>
      </c>
      <c r="Q514" s="207" t="str">
        <f t="shared" si="78"/>
        <v/>
      </c>
      <c r="R514" s="208" t="str">
        <f t="shared" si="85"/>
        <v/>
      </c>
      <c r="S514" s="172"/>
      <c r="T514" s="215" t="str">
        <f t="shared" si="79"/>
        <v/>
      </c>
      <c r="U514" s="216" t="str">
        <f>IF($F514="","",MAX(0.25,IF(AND("2"=$I514,1&lt;COUNTIF($I:$I,2)),0.5^(COUNTIFS($I:$I,"2",$D:$D,$D514,$H:$H,"&gt;="&amp;$H514)-COUNTIFS($I514:$I$520,"2",$D514:$D$520,$D514,$H514:$H$520,$H514)),1)))</f>
        <v/>
      </c>
      <c r="V514" s="216" t="str">
        <f>IF($F514="","",MAX(0.25,IF(AND("Yes"=$N514,1&lt;COUNTIFS($N:$N,"Yes",$D:$D,$D514,$F:$F,$F514,$C:$C,"EAPG")),0.5^(COUNTIFS($N:$N,"Yes",$H:$H,"&gt;="&amp;$H514,$D:$D,$D514,$F:$F,$F514,$C:$C,"EAPG")-COUNTIFS($N514:$N$520,"Yes",$H514:$H$520,$H514,$D514:$D$520,$D514,$F514:$F$520,$F514,$C514:$C$520,"EAPG")),1)))</f>
        <v/>
      </c>
      <c r="W514" s="210" t="str">
        <f t="shared" si="80"/>
        <v/>
      </c>
      <c r="X514" s="172"/>
      <c r="Y514" s="211" t="str">
        <f t="shared" si="81"/>
        <v/>
      </c>
      <c r="Z514" s="212" t="str">
        <f t="shared" si="86"/>
        <v/>
      </c>
      <c r="AA514" s="213" t="str">
        <f t="shared" si="82"/>
        <v/>
      </c>
    </row>
    <row r="515" spans="2:27" ht="15" x14ac:dyDescent="0.25">
      <c r="B515" s="217">
        <f t="shared" si="87"/>
        <v>495</v>
      </c>
      <c r="C515" s="149"/>
      <c r="D515" s="233"/>
      <c r="E515" s="219"/>
      <c r="F515" s="220"/>
      <c r="G515" s="219" t="str">
        <f t="array" ref="G515">IF($F515="","",INDEX('EAPG Table'!$C$7:$C$666,MATCH(_xlfn.NUMBERVALUE('Interactive EAPG Calculator'!$F515),_xlfn.NUMBERVALUE('EAPG Table'!$B$7:$B$666),0)))</f>
        <v/>
      </c>
      <c r="H515" s="221" t="str">
        <f t="array" ref="H515">IF($F515="","",IF("EAPG"&lt;&gt;C515,0,INDEX('EAPG Table'!$I$7:$I$666,MATCH(_xlfn.NUMBERVALUE($F515),_xlfn.NUMBERVALUE('EAPG Table'!$B$7:$B$666),0))))</f>
        <v/>
      </c>
      <c r="I515" s="222" t="str">
        <f>IF($F515="", "", INDEX('EAPG Table'!$D:$D, MATCH(1*$F515, 'EAPG Table'!$B:$B, 0)))</f>
        <v/>
      </c>
      <c r="J515" s="149"/>
      <c r="K515" s="223" t="str">
        <f>IF(""=$F515,"",TRIM(INDEX('EAPG Table'!$F:$F,MATCH(1*$F515,'EAPG Table'!$B:$B,0))))</f>
        <v/>
      </c>
      <c r="L515" s="200"/>
      <c r="M515" s="222" t="str">
        <f t="shared" si="83"/>
        <v/>
      </c>
      <c r="N515" s="222" t="str">
        <f t="shared" si="77"/>
        <v/>
      </c>
      <c r="O515" s="224" t="str">
        <f t="shared" si="84"/>
        <v/>
      </c>
      <c r="P515" s="224" t="str">
        <f>IF(""=$F515,"",IF("00450"=$F515,0&lt;COUNTIFS($H:$H,"&gt;="&amp;$H515,$D:$D,$D515,$F:$F,$F515,$C:$C,"EAPG")-COUNTIFS($H515:$H$520,$H515,$D515:$D$520,$D515,$F515:$F$520,$F515,$C515:$C$520,"EAPG"),FALSE))</f>
        <v/>
      </c>
      <c r="Q515" s="224" t="str">
        <f t="shared" si="78"/>
        <v/>
      </c>
      <c r="R515" s="225" t="str">
        <f t="shared" si="85"/>
        <v/>
      </c>
      <c r="S515" s="172"/>
      <c r="T515" s="226" t="str">
        <f t="shared" si="79"/>
        <v/>
      </c>
      <c r="U515" s="227" t="str">
        <f>IF($F515="","",MAX(0.25,IF(AND("2"=$I515,1&lt;COUNTIF($I:$I,2)),0.5^(COUNTIFS($I:$I,"2",$D:$D,$D515,$H:$H,"&gt;="&amp;$H515)-COUNTIFS($I515:$I$520,"2",$D515:$D$520,$D515,$H515:$H$520,$H515)),1)))</f>
        <v/>
      </c>
      <c r="V515" s="227" t="str">
        <f>IF($F515="","",MAX(0.25,IF(AND("Yes"=$N515,1&lt;COUNTIFS($N:$N,"Yes",$D:$D,$D515,$F:$F,$F515,$C:$C,"EAPG")),0.5^(COUNTIFS($N:$N,"Yes",$H:$H,"&gt;="&amp;$H515,$D:$D,$D515,$F:$F,$F515,$C:$C,"EAPG")-COUNTIFS($N515:$N$520,"Yes",$H515:$H$520,$H515,$D515:$D$520,$D515,$F515:$F$520,$F515,$C515:$C$520,"EAPG")),1)))</f>
        <v/>
      </c>
      <c r="W515" s="228" t="str">
        <f t="shared" si="80"/>
        <v/>
      </c>
      <c r="X515" s="172"/>
      <c r="Y515" s="229" t="str">
        <f t="shared" si="81"/>
        <v/>
      </c>
      <c r="Z515" s="230" t="str">
        <f t="shared" si="86"/>
        <v/>
      </c>
      <c r="AA515" s="231" t="str">
        <f t="shared" si="82"/>
        <v/>
      </c>
    </row>
    <row r="516" spans="2:27" ht="15" x14ac:dyDescent="0.25">
      <c r="B516" s="200">
        <f t="shared" si="87"/>
        <v>496</v>
      </c>
      <c r="C516" s="148"/>
      <c r="D516" s="232"/>
      <c r="E516" s="202"/>
      <c r="F516" s="203"/>
      <c r="G516" s="202" t="str">
        <f t="array" ref="G516">IF($F516="","",INDEX('EAPG Table'!$C$7:$C$666,MATCH(_xlfn.NUMBERVALUE('Interactive EAPG Calculator'!$F516),_xlfn.NUMBERVALUE('EAPG Table'!$B$7:$B$666),0)))</f>
        <v/>
      </c>
      <c r="H516" s="204" t="str">
        <f t="array" ref="H516">IF($F516="","",IF("EAPG"&lt;&gt;C516,0,INDEX('EAPG Table'!$I$7:$I$666,MATCH(_xlfn.NUMBERVALUE($F516),_xlfn.NUMBERVALUE('EAPG Table'!$B$7:$B$666),0))))</f>
        <v/>
      </c>
      <c r="I516" s="234" t="str">
        <f>IF($F516="", "", INDEX('EAPG Table'!$D:$D, MATCH(1*$F516, 'EAPG Table'!$B:$B, 0)))</f>
        <v/>
      </c>
      <c r="J516" s="148"/>
      <c r="K516" s="205" t="str">
        <f>IF(""=$F516,"",TRIM(INDEX('EAPG Table'!$F:$F,MATCH(1*$F516,'EAPG Table'!$B:$B,0))))</f>
        <v/>
      </c>
      <c r="L516" s="200"/>
      <c r="M516" s="172" t="str">
        <f t="shared" si="83"/>
        <v/>
      </c>
      <c r="N516" s="172" t="str">
        <f t="shared" si="77"/>
        <v/>
      </c>
      <c r="O516" s="207" t="str">
        <f t="shared" si="84"/>
        <v/>
      </c>
      <c r="P516" s="207" t="str">
        <f>IF(""=$F516,"",IF("00450"=$F516,0&lt;COUNTIFS($H:$H,"&gt;="&amp;$H516,$D:$D,$D516,$F:$F,$F516,$C:$C,"EAPG")-COUNTIFS($H516:$H$520,$H516,$D516:$D$520,$D516,$F516:$F$520,$F516,$C516:$C$520,"EAPG"),FALSE))</f>
        <v/>
      </c>
      <c r="Q516" s="207" t="str">
        <f t="shared" si="78"/>
        <v/>
      </c>
      <c r="R516" s="208" t="str">
        <f t="shared" si="85"/>
        <v/>
      </c>
      <c r="S516" s="172"/>
      <c r="T516" s="215" t="str">
        <f t="shared" si="79"/>
        <v/>
      </c>
      <c r="U516" s="216" t="str">
        <f>IF($F516="","",MAX(0.25,IF(AND("2"=$I516,1&lt;COUNTIF($I:$I,2)),0.5^(COUNTIFS($I:$I,"2",$D:$D,$D516,$H:$H,"&gt;="&amp;$H516)-COUNTIFS($I516:$I$520,"2",$D516:$D$520,$D516,$H516:$H$520,$H516)),1)))</f>
        <v/>
      </c>
      <c r="V516" s="216" t="str">
        <f>IF($F516="","",MAX(0.25,IF(AND("Yes"=$N516,1&lt;COUNTIFS($N:$N,"Yes",$D:$D,$D516,$F:$F,$F516,$C:$C,"EAPG")),0.5^(COUNTIFS($N:$N,"Yes",$H:$H,"&gt;="&amp;$H516,$D:$D,$D516,$F:$F,$F516,$C:$C,"EAPG")-COUNTIFS($N516:$N$520,"Yes",$H516:$H$520,$H516,$D516:$D$520,$D516,$F516:$F$520,$F516,$C516:$C$520,"EAPG")),1)))</f>
        <v/>
      </c>
      <c r="W516" s="210" t="str">
        <f t="shared" si="80"/>
        <v/>
      </c>
      <c r="X516" s="172"/>
      <c r="Y516" s="211" t="str">
        <f t="shared" si="81"/>
        <v/>
      </c>
      <c r="Z516" s="212" t="str">
        <f t="shared" si="86"/>
        <v/>
      </c>
      <c r="AA516" s="213" t="str">
        <f t="shared" si="82"/>
        <v/>
      </c>
    </row>
    <row r="517" spans="2:27" ht="15" x14ac:dyDescent="0.25">
      <c r="B517" s="200">
        <f t="shared" si="87"/>
        <v>497</v>
      </c>
      <c r="C517" s="148"/>
      <c r="D517" s="232"/>
      <c r="E517" s="202"/>
      <c r="F517" s="203"/>
      <c r="G517" s="202" t="str">
        <f t="array" ref="G517">IF($F517="","",INDEX('EAPG Table'!$C$7:$C$666,MATCH(_xlfn.NUMBERVALUE('Interactive EAPG Calculator'!$F517),_xlfn.NUMBERVALUE('EAPG Table'!$B$7:$B$666),0)))</f>
        <v/>
      </c>
      <c r="H517" s="204" t="str">
        <f t="array" ref="H517">IF($F517="","",IF("EAPG"&lt;&gt;C517,0,INDEX('EAPG Table'!$I$7:$I$666,MATCH(_xlfn.NUMBERVALUE($F517),_xlfn.NUMBERVALUE('EAPG Table'!$B$7:$B$666),0))))</f>
        <v/>
      </c>
      <c r="I517" s="172" t="str">
        <f>IF($F517="", "", INDEX('EAPG Table'!$D:$D, MATCH(1*$F517, 'EAPG Table'!$B:$B, 0)))</f>
        <v/>
      </c>
      <c r="J517" s="148"/>
      <c r="K517" s="205" t="str">
        <f>IF(""=$F517,"",TRIM(INDEX('EAPG Table'!$F:$F,MATCH(1*$F517,'EAPG Table'!$B:$B,0))))</f>
        <v/>
      </c>
      <c r="L517" s="200"/>
      <c r="M517" s="172" t="str">
        <f t="shared" si="83"/>
        <v/>
      </c>
      <c r="N517" s="172" t="str">
        <f t="shared" si="77"/>
        <v/>
      </c>
      <c r="O517" s="207" t="str">
        <f t="shared" si="84"/>
        <v/>
      </c>
      <c r="P517" s="207" t="str">
        <f>IF(""=$F517,"",IF("00450"=$F517,0&lt;COUNTIFS($H:$H,"&gt;="&amp;$H517,$D:$D,$D517,$F:$F,$F517,$C:$C,"EAPG")-COUNTIFS($H517:$H$520,$H517,$D517:$D$520,$D517,$F517:$F$520,$F517,$C517:$C$520,"EAPG"),FALSE))</f>
        <v/>
      </c>
      <c r="Q517" s="207" t="str">
        <f t="shared" si="78"/>
        <v/>
      </c>
      <c r="R517" s="208" t="str">
        <f t="shared" si="85"/>
        <v/>
      </c>
      <c r="S517" s="172"/>
      <c r="T517" s="215" t="str">
        <f t="shared" si="79"/>
        <v/>
      </c>
      <c r="U517" s="216" t="str">
        <f>IF($F517="","",MAX(0.25,IF(AND("2"=$I517,1&lt;COUNTIF($I:$I,2)),0.5^(COUNTIFS($I:$I,"2",$D:$D,$D517,$H:$H,"&gt;="&amp;$H517)-COUNTIFS($I517:$I$520,"2",$D517:$D$520,$D517,$H517:$H$520,$H517)),1)))</f>
        <v/>
      </c>
      <c r="V517" s="216" t="str">
        <f>IF($F517="","",MAX(0.25,IF(AND("Yes"=$N517,1&lt;COUNTIFS($N:$N,"Yes",$D:$D,$D517,$F:$F,$F517,$C:$C,"EAPG")),0.5^(COUNTIFS($N:$N,"Yes",$H:$H,"&gt;="&amp;$H517,$D:$D,$D517,$F:$F,$F517,$C:$C,"EAPG")-COUNTIFS($N517:$N$520,"Yes",$H517:$H$520,$H517,$D517:$D$520,$D517,$F517:$F$520,$F517,$C517:$C$520,"EAPG")),1)))</f>
        <v/>
      </c>
      <c r="W517" s="210" t="str">
        <f t="shared" si="80"/>
        <v/>
      </c>
      <c r="X517" s="172"/>
      <c r="Y517" s="211" t="str">
        <f t="shared" si="81"/>
        <v/>
      </c>
      <c r="Z517" s="212" t="str">
        <f t="shared" si="86"/>
        <v/>
      </c>
      <c r="AA517" s="213" t="str">
        <f t="shared" si="82"/>
        <v/>
      </c>
    </row>
    <row r="518" spans="2:27" ht="15" x14ac:dyDescent="0.25">
      <c r="B518" s="200">
        <f t="shared" si="87"/>
        <v>498</v>
      </c>
      <c r="C518" s="148"/>
      <c r="D518" s="232"/>
      <c r="E518" s="202"/>
      <c r="F518" s="203"/>
      <c r="G518" s="202" t="str">
        <f t="array" ref="G518">IF($F518="","",INDEX('EAPG Table'!$C$7:$C$666,MATCH(_xlfn.NUMBERVALUE('Interactive EAPG Calculator'!$F518),_xlfn.NUMBERVALUE('EAPG Table'!$B$7:$B$666),0)))</f>
        <v/>
      </c>
      <c r="H518" s="204" t="str">
        <f t="array" ref="H518">IF($F518="","",IF("EAPG"&lt;&gt;C518,0,INDEX('EAPG Table'!$I$7:$I$666,MATCH(_xlfn.NUMBERVALUE($F518),_xlfn.NUMBERVALUE('EAPG Table'!$B$7:$B$666),0))))</f>
        <v/>
      </c>
      <c r="I518" s="172" t="str">
        <f>IF($F518="", "", INDEX('EAPG Table'!$D:$D, MATCH(1*$F518, 'EAPG Table'!$B:$B, 0)))</f>
        <v/>
      </c>
      <c r="J518" s="148"/>
      <c r="K518" s="205" t="str">
        <f>IF(""=$F518,"",TRIM(INDEX('EAPG Table'!$F:$F,MATCH(1*$F518,'EAPG Table'!$B:$B,0))))</f>
        <v/>
      </c>
      <c r="L518" s="200"/>
      <c r="M518" s="172" t="str">
        <f t="shared" si="83"/>
        <v/>
      </c>
      <c r="N518" s="172" t="str">
        <f t="shared" si="77"/>
        <v/>
      </c>
      <c r="O518" s="207" t="str">
        <f t="shared" si="84"/>
        <v/>
      </c>
      <c r="P518" s="207" t="str">
        <f>IF(""=$F518,"",IF("00450"=$F518,0&lt;COUNTIFS($H:$H,"&gt;="&amp;$H518,$D:$D,$D518,$F:$F,$F518,$C:$C,"EAPG")-COUNTIFS($H518:$H$520,$H518,$D518:$D$520,$D518,$F518:$F$520,$F518,$C518:$C$520,"EAPG"),FALSE))</f>
        <v/>
      </c>
      <c r="Q518" s="207" t="str">
        <f t="shared" si="78"/>
        <v/>
      </c>
      <c r="R518" s="208" t="str">
        <f t="shared" si="85"/>
        <v/>
      </c>
      <c r="S518" s="214"/>
      <c r="T518" s="215" t="str">
        <f t="shared" si="79"/>
        <v/>
      </c>
      <c r="U518" s="216" t="str">
        <f>IF($F518="","",MAX(0.25,IF(AND("2"=$I518,1&lt;COUNTIF($I:$I,2)),0.5^(COUNTIFS($I:$I,"2",$D:$D,$D518,$H:$H,"&gt;="&amp;$H518)-COUNTIFS($I518:$I$520,"2",$D518:$D$520,$D518,$H518:$H$520,$H518)),1)))</f>
        <v/>
      </c>
      <c r="V518" s="216" t="str">
        <f>IF($F518="","",MAX(0.25,IF(AND("Yes"=$N518,1&lt;COUNTIFS($N:$N,"Yes",$D:$D,$D518,$F:$F,$F518,$C:$C,"EAPG")),0.5^(COUNTIFS($N:$N,"Yes",$H:$H,"&gt;="&amp;$H518,$D:$D,$D518,$F:$F,$F518,$C:$C,"EAPG")-COUNTIFS($N518:$N$520,"Yes",$H518:$H$520,$H518,$D518:$D$520,$D518,$F518:$F$520,$F518,$C518:$C$520,"EAPG")),1)))</f>
        <v/>
      </c>
      <c r="W518" s="210" t="str">
        <f t="shared" si="80"/>
        <v/>
      </c>
      <c r="X518" s="172"/>
      <c r="Y518" s="211" t="str">
        <f t="shared" si="81"/>
        <v/>
      </c>
      <c r="Z518" s="212" t="str">
        <f t="shared" si="86"/>
        <v/>
      </c>
      <c r="AA518" s="213" t="str">
        <f t="shared" si="82"/>
        <v/>
      </c>
    </row>
    <row r="519" spans="2:27" ht="15" x14ac:dyDescent="0.25">
      <c r="B519" s="200">
        <f t="shared" si="87"/>
        <v>499</v>
      </c>
      <c r="C519" s="148"/>
      <c r="D519" s="232"/>
      <c r="E519" s="202"/>
      <c r="F519" s="203"/>
      <c r="G519" s="202" t="str">
        <f t="array" ref="G519">IF($F519="","",INDEX('EAPG Table'!$C$7:$C$666,MATCH(_xlfn.NUMBERVALUE('Interactive EAPG Calculator'!$F519),_xlfn.NUMBERVALUE('EAPG Table'!$B$7:$B$666),0)))</f>
        <v/>
      </c>
      <c r="H519" s="204" t="str">
        <f t="array" ref="H519">IF($F519="","",IF("EAPG"&lt;&gt;C519,0,INDEX('EAPG Table'!$I$7:$I$666,MATCH(_xlfn.NUMBERVALUE($F519),_xlfn.NUMBERVALUE('EAPG Table'!$B$7:$B$666),0))))</f>
        <v/>
      </c>
      <c r="I519" s="172" t="str">
        <f>IF($F519="", "", INDEX('EAPG Table'!$D:$D, MATCH(1*$F519, 'EAPG Table'!$B:$B, 0)))</f>
        <v/>
      </c>
      <c r="J519" s="148"/>
      <c r="K519" s="205" t="str">
        <f>IF(""=$F519,"",TRIM(INDEX('EAPG Table'!$F:$F,MATCH(1*$F519,'EAPG Table'!$B:$B,0))))</f>
        <v/>
      </c>
      <c r="L519" s="200"/>
      <c r="M519" s="172" t="str">
        <f t="shared" si="83"/>
        <v/>
      </c>
      <c r="N519" s="172" t="str">
        <f t="shared" si="77"/>
        <v/>
      </c>
      <c r="O519" s="207" t="str">
        <f t="shared" si="84"/>
        <v/>
      </c>
      <c r="P519" s="207" t="str">
        <f>IF(""=$F519,"",IF("00450"=$F519,0&lt;COUNTIFS($H:$H,"&gt;="&amp;$H519,$D:$D,$D519,$F:$F,$F519,$C:$C,"EAPG")-COUNTIFS($H519:$H$520,$H519,$D519:$D$520,$D519,$F519:$F$520,$F519,$C519:$C$520,"EAPG"),FALSE))</f>
        <v/>
      </c>
      <c r="Q519" s="207" t="str">
        <f t="shared" si="78"/>
        <v/>
      </c>
      <c r="R519" s="208" t="str">
        <f t="shared" si="85"/>
        <v/>
      </c>
      <c r="S519" s="214"/>
      <c r="T519" s="215" t="str">
        <f t="shared" si="79"/>
        <v/>
      </c>
      <c r="U519" s="216" t="str">
        <f>IF($F519="","",MAX(0.25,IF(AND("2"=$I519,1&lt;COUNTIF($I:$I,2)),0.5^(COUNTIFS($I:$I,"2",$D:$D,$D519,$H:$H,"&gt;="&amp;$H519)-COUNTIFS($I519:$I$520,"2",$D519:$D$520,$D519,$H519:$H$520,$H519)),1)))</f>
        <v/>
      </c>
      <c r="V519" s="216" t="str">
        <f>IF($F519="","",MAX(0.25,IF(AND("Yes"=$N519,1&lt;COUNTIFS($N:$N,"Yes",$D:$D,$D519,$F:$F,$F519,$C:$C,"EAPG")),0.5^(COUNTIFS($N:$N,"Yes",$H:$H,"&gt;="&amp;$H519,$D:$D,$D519,$F:$F,$F519,$C:$C,"EAPG")-COUNTIFS($N519:$N$520,"Yes",$H519:$H$520,$H519,$D519:$D$520,$D519,$F519:$F$520,$F519,$C519:$C$520,"EAPG")),1)))</f>
        <v/>
      </c>
      <c r="W519" s="210" t="str">
        <f t="shared" si="80"/>
        <v/>
      </c>
      <c r="X519" s="172"/>
      <c r="Y519" s="211" t="str">
        <f t="shared" si="81"/>
        <v/>
      </c>
      <c r="Z519" s="212" t="str">
        <f t="shared" si="86"/>
        <v/>
      </c>
      <c r="AA519" s="213" t="str">
        <f t="shared" si="82"/>
        <v/>
      </c>
    </row>
    <row r="520" spans="2:27" ht="15" x14ac:dyDescent="0.25">
      <c r="B520" s="217">
        <f t="shared" si="87"/>
        <v>500</v>
      </c>
      <c r="C520" s="149"/>
      <c r="D520" s="233"/>
      <c r="E520" s="219"/>
      <c r="F520" s="220"/>
      <c r="G520" s="219" t="str">
        <f t="array" ref="G520">IF($F520="","",INDEX('EAPG Table'!$C$7:$C$666,MATCH(_xlfn.NUMBERVALUE('Interactive EAPG Calculator'!$F520),_xlfn.NUMBERVALUE('EAPG Table'!$B$7:$B$666),0)))</f>
        <v/>
      </c>
      <c r="H520" s="221" t="str">
        <f t="array" ref="H520">IF($F520="","",IF("EAPG"&lt;&gt;C520,0,INDEX('EAPG Table'!$I$7:$I$666,MATCH(_xlfn.NUMBERVALUE($F520),_xlfn.NUMBERVALUE('EAPG Table'!$B$7:$B$666),0))))</f>
        <v/>
      </c>
      <c r="I520" s="235" t="str">
        <f>IF($F520="", "", INDEX('EAPG Table'!$D:$D, MATCH(1*$F520, 'EAPG Table'!$B:$B, 0)))</f>
        <v/>
      </c>
      <c r="J520" s="149"/>
      <c r="K520" s="223" t="str">
        <f>IF(""=$F520,"",TRIM(INDEX('EAPG Table'!$F:$F,MATCH(1*$F520,'EAPG Table'!$B:$B,0))))</f>
        <v/>
      </c>
      <c r="L520" s="217"/>
      <c r="M520" s="222" t="str">
        <f t="shared" si="83"/>
        <v/>
      </c>
      <c r="N520" s="222" t="str">
        <f t="shared" si="77"/>
        <v/>
      </c>
      <c r="O520" s="224" t="str">
        <f t="shared" si="84"/>
        <v/>
      </c>
      <c r="P520" s="224" t="str">
        <f>IF(""=$F520,"",IF("00450"=$F520,0&lt;COUNTIFS($H:$H,"&gt;="&amp;$H520,$D:$D,$D520,$F:$F,$F520,$C:$C,"EAPG")-COUNTIFS($H520:$H$520,$H520,$D520:$D$520,$D520,$F520:$F$520,$F520,$C520:$C$520,"EAPG"),FALSE))</f>
        <v/>
      </c>
      <c r="Q520" s="224" t="str">
        <f t="shared" si="78"/>
        <v/>
      </c>
      <c r="R520" s="225" t="str">
        <f t="shared" si="85"/>
        <v/>
      </c>
      <c r="S520" s="236"/>
      <c r="T520" s="226" t="str">
        <f t="shared" si="79"/>
        <v/>
      </c>
      <c r="U520" s="227" t="str">
        <f>IF($F520="","",MAX(0.25,IF(AND("2"=$I520,1&lt;COUNTIF($I:$I,2)),0.5^(COUNTIFS($I:$I,"2",$D:$D,$D520,$H:$H,"&gt;="&amp;$H520)-COUNTIFS($I520:$I$520,"2",$D520:$D$520,$D520,$H520:$H$520,$H520)),1)))</f>
        <v/>
      </c>
      <c r="V520" s="227" t="str">
        <f>IF($F520="","",MAX(0.25,IF(AND("Yes"=$N520,1&lt;COUNTIFS($N:$N,"Yes",$D:$D,$D520,$F:$F,$F520,$C:$C,"EAPG")),0.5^(COUNTIFS($N:$N,"Yes",$H:$H,"&gt;="&amp;$H520,$D:$D,$D520,$F:$F,$F520,$C:$C,"EAPG")-COUNTIFS($N520:$N$520,"Yes",$H520:$H$520,$H520,$D520:$D$520,$D520,$F520:$F$520,$F520,$C520:$C$520,"EAPG")),1)))</f>
        <v/>
      </c>
      <c r="W520" s="228" t="str">
        <f t="shared" si="80"/>
        <v/>
      </c>
      <c r="X520" s="222"/>
      <c r="Y520" s="211" t="str">
        <f t="shared" si="81"/>
        <v/>
      </c>
      <c r="Z520" s="212" t="str">
        <f t="shared" si="86"/>
        <v/>
      </c>
      <c r="AA520" s="213" t="str">
        <f t="shared" si="82"/>
        <v/>
      </c>
    </row>
    <row r="521" spans="2:27" x14ac:dyDescent="0.2">
      <c r="B521" s="138" t="s">
        <v>660</v>
      </c>
      <c r="C521" s="139"/>
      <c r="D521" s="139"/>
      <c r="E521" s="139"/>
      <c r="F521" s="139"/>
      <c r="G521" s="139"/>
      <c r="H521" s="139"/>
      <c r="I521" s="139"/>
      <c r="J521" s="139"/>
      <c r="K521" s="139"/>
      <c r="L521" s="139"/>
      <c r="M521" s="139"/>
      <c r="N521" s="139"/>
      <c r="O521" s="139"/>
      <c r="P521" s="139"/>
      <c r="Q521" s="139"/>
      <c r="R521" s="139"/>
      <c r="S521" s="139"/>
      <c r="T521" s="139"/>
      <c r="U521" s="139"/>
      <c r="V521" s="139"/>
      <c r="W521" s="139"/>
      <c r="X521" s="139"/>
      <c r="Y521" s="139"/>
      <c r="Z521" s="139"/>
      <c r="AA521" s="140"/>
    </row>
    <row r="522" spans="2:27" x14ac:dyDescent="0.2">
      <c r="T522" s="163"/>
      <c r="U522" s="163"/>
      <c r="V522" s="163"/>
      <c r="W522" s="163"/>
    </row>
    <row r="523" spans="2:27" x14ac:dyDescent="0.2">
      <c r="T523" s="163"/>
      <c r="U523" s="163"/>
      <c r="V523" s="163"/>
      <c r="W523" s="163"/>
    </row>
    <row r="524" spans="2:27" x14ac:dyDescent="0.2">
      <c r="T524" s="163"/>
      <c r="U524" s="163"/>
      <c r="V524" s="163"/>
      <c r="W524" s="163"/>
    </row>
    <row r="525" spans="2:27" x14ac:dyDescent="0.2">
      <c r="T525" s="163"/>
      <c r="U525" s="163"/>
      <c r="V525" s="163"/>
      <c r="W525" s="163"/>
    </row>
    <row r="526" spans="2:27" x14ac:dyDescent="0.2">
      <c r="T526" s="163"/>
      <c r="U526" s="163"/>
      <c r="V526" s="163"/>
      <c r="W526" s="163"/>
    </row>
    <row r="527" spans="2:27" x14ac:dyDescent="0.2">
      <c r="T527" s="163"/>
      <c r="U527" s="163"/>
      <c r="V527" s="163"/>
      <c r="W527" s="163"/>
    </row>
    <row r="528" spans="2:27" x14ac:dyDescent="0.2">
      <c r="T528" s="163"/>
      <c r="U528" s="163"/>
      <c r="V528" s="163"/>
      <c r="W528" s="163"/>
    </row>
    <row r="529" s="163" customFormat="1" x14ac:dyDescent="0.2"/>
    <row r="530" s="163" customFormat="1" x14ac:dyDescent="0.2"/>
    <row r="531" s="163" customFormat="1" x14ac:dyDescent="0.2"/>
    <row r="532" s="163" customFormat="1" x14ac:dyDescent="0.2"/>
    <row r="533" s="163" customFormat="1" x14ac:dyDescent="0.2"/>
    <row r="534" s="163" customFormat="1" x14ac:dyDescent="0.2"/>
    <row r="535" s="163" customFormat="1" x14ac:dyDescent="0.2"/>
    <row r="536" s="163" customFormat="1" x14ac:dyDescent="0.2"/>
    <row r="537" s="163" customFormat="1" x14ac:dyDescent="0.2"/>
    <row r="538" s="163" customFormat="1" x14ac:dyDescent="0.2"/>
    <row r="539" s="163" customFormat="1" x14ac:dyDescent="0.2"/>
    <row r="540" s="163" customFormat="1" x14ac:dyDescent="0.2"/>
    <row r="541" s="163" customFormat="1" x14ac:dyDescent="0.2"/>
    <row r="542" s="163" customFormat="1" x14ac:dyDescent="0.2"/>
    <row r="543" s="163" customFormat="1" x14ac:dyDescent="0.2"/>
    <row r="544" s="163" customFormat="1" x14ac:dyDescent="0.2"/>
    <row r="545" s="163" customFormat="1" x14ac:dyDescent="0.2"/>
    <row r="546" s="163" customFormat="1" x14ac:dyDescent="0.2"/>
    <row r="547" s="163" customFormat="1" x14ac:dyDescent="0.2"/>
    <row r="548" s="163" customFormat="1" x14ac:dyDescent="0.2"/>
    <row r="549" s="163" customFormat="1" x14ac:dyDescent="0.2"/>
    <row r="550" s="163" customFormat="1" x14ac:dyDescent="0.2"/>
    <row r="551" s="163" customFormat="1" x14ac:dyDescent="0.2"/>
  </sheetData>
  <sheetProtection algorithmName="SHA-512" hashValue="RT4ob8z8VjiHAC3HFujXoeM+bTKe9A4pRKhccvwKxXH1w57Y01aqoMFzTwiNRAZqCMuISzC8m8H+f5eJBG+SwA==" saltValue="O5ly+1+0Sp6pnwB0252x4g==" spinCount="100000" sheet="1" objects="1" scenarios="1"/>
  <protectedRanges>
    <protectedRange sqref="F10" name="UE_MedicaidID"/>
    <protectedRange sqref="J21:J520" name="UE_Lines3"/>
    <protectedRange sqref="F21:F520" name="UE_Lines2"/>
    <protectedRange sqref="C21:D520" name="UE_Lines1"/>
  </protectedRanges>
  <mergeCells count="4">
    <mergeCell ref="F14:I14"/>
    <mergeCell ref="F13:I13"/>
    <mergeCell ref="F12:I12"/>
    <mergeCell ref="F11:I11"/>
  </mergeCells>
  <dataValidations disablePrompts="1" count="3">
    <dataValidation type="list" allowBlank="1" showInputMessage="1" showErrorMessage="1" sqref="C21:C520" xr:uid="{00000000-0002-0000-0300-000000000000}">
      <formula1>"EAPG, Other"</formula1>
    </dataValidation>
    <dataValidation type="whole" allowBlank="1" showInputMessage="1" showErrorMessage="1" sqref="D21:D520 E21:E520" xr:uid="{00000000-0002-0000-0300-000001000000}">
      <formula1>1</formula1>
      <formula2>999</formula2>
    </dataValidation>
    <dataValidation type="list" allowBlank="1" showInputMessage="1" showErrorMessage="1" sqref="J21:J520" xr:uid="{00000000-0002-0000-0300-000002000000}">
      <formula1>"Yes, No"</formula1>
    </dataValidation>
  </dataValidations>
  <printOptions horizontalCentered="1"/>
  <pageMargins left="0.25" right="0.25" top="0.75" bottom="0.75" header="0.3" footer="0.3"/>
  <pageSetup scale="35" orientation="landscape" r:id="rId1"/>
  <rowBreaks count="1" manualBreakCount="1">
    <brk id="255" min="1" max="27" man="1"/>
  </row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300-000003000000}">
          <x14:formula1>
            <xm:f>'EAPG Table'!$B$8:$B$655</xm:f>
          </x14:formula1>
          <xm:sqref>F21:F520</xm:sqref>
        </x14:dataValidation>
        <x14:dataValidation type="list" allowBlank="1" showInputMessage="1" showErrorMessage="1" xr:uid="{00000000-0002-0000-0300-000004000000}">
          <x14:formula1>
            <xm:f>'Provider Table'!$B$6:$B$181</xm:f>
          </x14:formula1>
          <xm:sqref>F10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2:L655"/>
  <sheetViews>
    <sheetView zoomScale="85" zoomScaleNormal="85" zoomScaleSheetLayoutView="85" workbookViewId="0">
      <pane ySplit="7" topLeftCell="A8" activePane="bottomLeft" state="frozen"/>
      <selection pane="bottomLeft" activeCell="A8" sqref="A8"/>
    </sheetView>
  </sheetViews>
  <sheetFormatPr defaultColWidth="9.140625" defaultRowHeight="12.75" x14ac:dyDescent="0.2"/>
  <cols>
    <col min="1" max="1" width="2.7109375" style="1" customWidth="1"/>
    <col min="2" max="2" width="14.42578125" style="1" customWidth="1"/>
    <col min="3" max="3" width="93.42578125" style="1" bestFit="1" customWidth="1"/>
    <col min="4" max="4" width="9.140625" style="1"/>
    <col min="5" max="5" width="31.28515625" style="1" bestFit="1" customWidth="1"/>
    <col min="6" max="6" width="12.7109375" style="1" bestFit="1" customWidth="1"/>
    <col min="7" max="7" width="10.85546875" style="1" customWidth="1"/>
    <col min="8" max="8" width="87" style="1" bestFit="1" customWidth="1"/>
    <col min="9" max="9" width="14.42578125" style="1" customWidth="1"/>
    <col min="10" max="10" width="9.85546875" style="1" customWidth="1"/>
    <col min="11" max="11" width="35.5703125" style="1" bestFit="1" customWidth="1"/>
    <col min="12" max="16384" width="9.140625" style="1"/>
  </cols>
  <sheetData>
    <row r="2" spans="2:12" x14ac:dyDescent="0.2">
      <c r="B2" s="257" t="s">
        <v>1142</v>
      </c>
      <c r="C2" s="34"/>
      <c r="D2" s="34"/>
      <c r="E2" s="34"/>
      <c r="F2" s="34"/>
      <c r="G2" s="34"/>
      <c r="H2" s="34"/>
      <c r="I2" s="34"/>
      <c r="J2" s="34"/>
      <c r="K2" s="150"/>
    </row>
    <row r="3" spans="2:12" x14ac:dyDescent="0.2">
      <c r="B3" s="258" t="s">
        <v>1136</v>
      </c>
      <c r="C3" s="5"/>
      <c r="D3" s="5"/>
      <c r="E3" s="5"/>
      <c r="F3" s="5"/>
      <c r="G3" s="5"/>
      <c r="H3" s="5"/>
      <c r="I3" s="5"/>
      <c r="J3" s="5"/>
      <c r="K3" s="4"/>
    </row>
    <row r="4" spans="2:12" ht="26.25" x14ac:dyDescent="0.2">
      <c r="B4" s="237" t="s">
        <v>686</v>
      </c>
      <c r="C4" s="106"/>
      <c r="D4" s="106"/>
      <c r="E4" s="106"/>
      <c r="F4" s="106"/>
      <c r="G4" s="106"/>
      <c r="H4" s="106"/>
      <c r="I4" s="106"/>
      <c r="J4" s="106"/>
      <c r="K4" s="151"/>
    </row>
    <row r="5" spans="2:12" ht="15.75" x14ac:dyDescent="0.25">
      <c r="B5" s="98" t="str">
        <f>'Cover Page'!$B$7</f>
        <v>Rate Year (RY) 2022; Updated March 16, 2022</v>
      </c>
      <c r="C5" s="106"/>
      <c r="D5" s="106"/>
      <c r="E5" s="106"/>
      <c r="F5" s="106"/>
      <c r="G5" s="106"/>
      <c r="H5" s="106"/>
      <c r="I5" s="106"/>
      <c r="J5" s="106"/>
      <c r="K5" s="151"/>
    </row>
    <row r="6" spans="2:12" ht="15.75" x14ac:dyDescent="0.2">
      <c r="B6" s="99" t="s">
        <v>667</v>
      </c>
      <c r="C6" s="107"/>
      <c r="D6" s="107"/>
      <c r="E6" s="107"/>
      <c r="F6" s="107"/>
      <c r="G6" s="107"/>
      <c r="H6" s="107"/>
      <c r="I6" s="107"/>
      <c r="J6" s="107"/>
      <c r="K6" s="152"/>
    </row>
    <row r="7" spans="2:12" ht="45.95" customHeight="1" x14ac:dyDescent="0.2">
      <c r="B7" s="36" t="s">
        <v>9</v>
      </c>
      <c r="C7" s="64" t="s">
        <v>10</v>
      </c>
      <c r="D7" s="64" t="s">
        <v>970</v>
      </c>
      <c r="E7" s="64" t="s">
        <v>971</v>
      </c>
      <c r="F7" s="64" t="s">
        <v>1045</v>
      </c>
      <c r="G7" s="64" t="s">
        <v>972</v>
      </c>
      <c r="H7" s="64" t="s">
        <v>973</v>
      </c>
      <c r="I7" s="37" t="s">
        <v>670</v>
      </c>
      <c r="J7" s="37" t="s">
        <v>613</v>
      </c>
      <c r="K7" s="153" t="s">
        <v>974</v>
      </c>
    </row>
    <row r="8" spans="2:12" x14ac:dyDescent="0.2">
      <c r="B8" s="109">
        <v>2</v>
      </c>
      <c r="C8" s="115" t="s">
        <v>12</v>
      </c>
      <c r="D8" s="115" t="s">
        <v>899</v>
      </c>
      <c r="E8" s="115" t="s">
        <v>975</v>
      </c>
      <c r="F8" s="115"/>
      <c r="G8" s="115" t="s">
        <v>897</v>
      </c>
      <c r="H8" s="115" t="s">
        <v>976</v>
      </c>
      <c r="I8" s="119">
        <v>2.2151000000000001</v>
      </c>
      <c r="J8" s="119" t="s">
        <v>896</v>
      </c>
      <c r="K8" s="116" t="s">
        <v>614</v>
      </c>
      <c r="L8" s="240"/>
    </row>
    <row r="9" spans="2:12" x14ac:dyDescent="0.2">
      <c r="B9" s="110">
        <v>3</v>
      </c>
      <c r="C9" s="113" t="s">
        <v>13</v>
      </c>
      <c r="D9" s="113" t="s">
        <v>899</v>
      </c>
      <c r="E9" s="113" t="s">
        <v>975</v>
      </c>
      <c r="F9" s="113"/>
      <c r="G9" s="113" t="s">
        <v>897</v>
      </c>
      <c r="H9" s="113" t="s">
        <v>976</v>
      </c>
      <c r="I9" s="120">
        <v>0.5736</v>
      </c>
      <c r="J9" s="120" t="s">
        <v>896</v>
      </c>
      <c r="K9" s="117" t="s">
        <v>614</v>
      </c>
    </row>
    <row r="10" spans="2:12" x14ac:dyDescent="0.2">
      <c r="B10" s="110">
        <v>4</v>
      </c>
      <c r="C10" s="113" t="s">
        <v>14</v>
      </c>
      <c r="D10" s="113" t="s">
        <v>899</v>
      </c>
      <c r="E10" s="113" t="s">
        <v>975</v>
      </c>
      <c r="F10" s="113"/>
      <c r="G10" s="113" t="s">
        <v>897</v>
      </c>
      <c r="H10" s="113" t="s">
        <v>976</v>
      </c>
      <c r="I10" s="120">
        <v>3.8512</v>
      </c>
      <c r="J10" s="120" t="s">
        <v>896</v>
      </c>
      <c r="K10" s="117" t="s">
        <v>614</v>
      </c>
    </row>
    <row r="11" spans="2:12" x14ac:dyDescent="0.2">
      <c r="B11" s="110">
        <v>5</v>
      </c>
      <c r="C11" s="113" t="s">
        <v>15</v>
      </c>
      <c r="D11" s="113" t="s">
        <v>900</v>
      </c>
      <c r="E11" s="113" t="s">
        <v>977</v>
      </c>
      <c r="F11" s="113" t="s">
        <v>895</v>
      </c>
      <c r="G11" s="113" t="s">
        <v>897</v>
      </c>
      <c r="H11" s="113" t="s">
        <v>976</v>
      </c>
      <c r="I11" s="120">
        <v>0.2301</v>
      </c>
      <c r="J11" s="120" t="s">
        <v>934</v>
      </c>
      <c r="K11" s="117" t="s">
        <v>615</v>
      </c>
    </row>
    <row r="12" spans="2:12" x14ac:dyDescent="0.2">
      <c r="B12" s="111">
        <v>9</v>
      </c>
      <c r="C12" s="114" t="s">
        <v>16</v>
      </c>
      <c r="D12" s="114" t="s">
        <v>899</v>
      </c>
      <c r="E12" s="114" t="s">
        <v>975</v>
      </c>
      <c r="F12" s="114"/>
      <c r="G12" s="114" t="s">
        <v>897</v>
      </c>
      <c r="H12" s="114" t="s">
        <v>976</v>
      </c>
      <c r="I12" s="121">
        <v>1.5629999999999999</v>
      </c>
      <c r="J12" s="121" t="s">
        <v>896</v>
      </c>
      <c r="K12" s="118" t="s">
        <v>614</v>
      </c>
    </row>
    <row r="13" spans="2:12" x14ac:dyDescent="0.2">
      <c r="B13" s="109">
        <v>10</v>
      </c>
      <c r="C13" s="115" t="s">
        <v>17</v>
      </c>
      <c r="D13" s="115" t="s">
        <v>899</v>
      </c>
      <c r="E13" s="115" t="s">
        <v>975</v>
      </c>
      <c r="F13" s="115"/>
      <c r="G13" s="115" t="s">
        <v>897</v>
      </c>
      <c r="H13" s="115" t="s">
        <v>976</v>
      </c>
      <c r="I13" s="119">
        <v>4.0304000000000002</v>
      </c>
      <c r="J13" s="119" t="s">
        <v>896</v>
      </c>
      <c r="K13" s="116" t="s">
        <v>614</v>
      </c>
    </row>
    <row r="14" spans="2:12" x14ac:dyDescent="0.2">
      <c r="B14" s="110">
        <v>11</v>
      </c>
      <c r="C14" s="113" t="s">
        <v>18</v>
      </c>
      <c r="D14" s="113" t="s">
        <v>899</v>
      </c>
      <c r="E14" s="113" t="s">
        <v>975</v>
      </c>
      <c r="F14" s="113"/>
      <c r="G14" s="113" t="s">
        <v>897</v>
      </c>
      <c r="H14" s="113" t="s">
        <v>976</v>
      </c>
      <c r="I14" s="120">
        <v>6.2022000000000004</v>
      </c>
      <c r="J14" s="120" t="s">
        <v>896</v>
      </c>
      <c r="K14" s="117" t="s">
        <v>614</v>
      </c>
    </row>
    <row r="15" spans="2:12" x14ac:dyDescent="0.2">
      <c r="B15" s="110">
        <v>16</v>
      </c>
      <c r="C15" s="113" t="s">
        <v>19</v>
      </c>
      <c r="D15" s="113" t="s">
        <v>899</v>
      </c>
      <c r="E15" s="113" t="s">
        <v>975</v>
      </c>
      <c r="F15" s="113"/>
      <c r="G15" s="113" t="s">
        <v>897</v>
      </c>
      <c r="H15" s="113" t="s">
        <v>976</v>
      </c>
      <c r="I15" s="120">
        <v>0.65569999999999995</v>
      </c>
      <c r="J15" s="120" t="s">
        <v>896</v>
      </c>
      <c r="K15" s="117" t="s">
        <v>614</v>
      </c>
    </row>
    <row r="16" spans="2:12" x14ac:dyDescent="0.2">
      <c r="B16" s="110">
        <v>17</v>
      </c>
      <c r="C16" s="113" t="s">
        <v>20</v>
      </c>
      <c r="D16" s="113" t="s">
        <v>899</v>
      </c>
      <c r="E16" s="113" t="s">
        <v>975</v>
      </c>
      <c r="F16" s="113"/>
      <c r="G16" s="113" t="s">
        <v>897</v>
      </c>
      <c r="H16" s="113" t="s">
        <v>976</v>
      </c>
      <c r="I16" s="120">
        <v>1.3188</v>
      </c>
      <c r="J16" s="120" t="s">
        <v>896</v>
      </c>
      <c r="K16" s="117" t="s">
        <v>614</v>
      </c>
    </row>
    <row r="17" spans="2:11" x14ac:dyDescent="0.2">
      <c r="B17" s="111">
        <v>18</v>
      </c>
      <c r="C17" s="114" t="s">
        <v>21</v>
      </c>
      <c r="D17" s="114" t="s">
        <v>899</v>
      </c>
      <c r="E17" s="114" t="s">
        <v>975</v>
      </c>
      <c r="F17" s="114"/>
      <c r="G17" s="114" t="s">
        <v>897</v>
      </c>
      <c r="H17" s="114" t="s">
        <v>976</v>
      </c>
      <c r="I17" s="121">
        <v>3.5190000000000001</v>
      </c>
      <c r="J17" s="121" t="s">
        <v>896</v>
      </c>
      <c r="K17" s="118" t="s">
        <v>614</v>
      </c>
    </row>
    <row r="18" spans="2:11" x14ac:dyDescent="0.2">
      <c r="B18" s="109">
        <v>19</v>
      </c>
      <c r="C18" s="115" t="s">
        <v>22</v>
      </c>
      <c r="D18" s="115" t="s">
        <v>896</v>
      </c>
      <c r="E18" s="115" t="s">
        <v>978</v>
      </c>
      <c r="F18" s="115"/>
      <c r="G18" s="115" t="s">
        <v>897</v>
      </c>
      <c r="H18" s="115" t="s">
        <v>976</v>
      </c>
      <c r="I18" s="119">
        <v>3.3433999999999999</v>
      </c>
      <c r="J18" s="119" t="s">
        <v>896</v>
      </c>
      <c r="K18" s="116" t="s">
        <v>614</v>
      </c>
    </row>
    <row r="19" spans="2:11" x14ac:dyDescent="0.2">
      <c r="B19" s="110">
        <v>20</v>
      </c>
      <c r="C19" s="113" t="s">
        <v>23</v>
      </c>
      <c r="D19" s="113" t="s">
        <v>896</v>
      </c>
      <c r="E19" s="113" t="s">
        <v>978</v>
      </c>
      <c r="F19" s="113"/>
      <c r="G19" s="113" t="s">
        <v>896</v>
      </c>
      <c r="H19" s="113" t="s">
        <v>979</v>
      </c>
      <c r="I19" s="120">
        <v>4.9080000000000004</v>
      </c>
      <c r="J19" s="120" t="s">
        <v>896</v>
      </c>
      <c r="K19" s="117" t="s">
        <v>614</v>
      </c>
    </row>
    <row r="20" spans="2:11" x14ac:dyDescent="0.2">
      <c r="B20" s="110">
        <v>21</v>
      </c>
      <c r="C20" s="113" t="s">
        <v>24</v>
      </c>
      <c r="D20" s="113" t="s">
        <v>896</v>
      </c>
      <c r="E20" s="113" t="s">
        <v>978</v>
      </c>
      <c r="F20" s="113"/>
      <c r="G20" s="113" t="s">
        <v>896</v>
      </c>
      <c r="H20" s="113" t="s">
        <v>979</v>
      </c>
      <c r="I20" s="120">
        <v>11.359299999999999</v>
      </c>
      <c r="J20" s="120" t="s">
        <v>896</v>
      </c>
      <c r="K20" s="117" t="s">
        <v>614</v>
      </c>
    </row>
    <row r="21" spans="2:11" x14ac:dyDescent="0.2">
      <c r="B21" s="110">
        <v>22</v>
      </c>
      <c r="C21" s="113" t="s">
        <v>25</v>
      </c>
      <c r="D21" s="113" t="s">
        <v>896</v>
      </c>
      <c r="E21" s="113" t="s">
        <v>978</v>
      </c>
      <c r="F21" s="113"/>
      <c r="G21" s="113" t="s">
        <v>896</v>
      </c>
      <c r="H21" s="113" t="s">
        <v>979</v>
      </c>
      <c r="I21" s="120">
        <v>23.8904</v>
      </c>
      <c r="J21" s="120" t="s">
        <v>896</v>
      </c>
      <c r="K21" s="117" t="s">
        <v>614</v>
      </c>
    </row>
    <row r="22" spans="2:11" x14ac:dyDescent="0.2">
      <c r="B22" s="111">
        <v>23</v>
      </c>
      <c r="C22" s="114" t="s">
        <v>26</v>
      </c>
      <c r="D22" s="114" t="s">
        <v>896</v>
      </c>
      <c r="E22" s="114" t="s">
        <v>978</v>
      </c>
      <c r="F22" s="114"/>
      <c r="G22" s="114" t="s">
        <v>898</v>
      </c>
      <c r="H22" s="114" t="s">
        <v>980</v>
      </c>
      <c r="I22" s="121">
        <v>6.0677000000000003</v>
      </c>
      <c r="J22" s="121" t="s">
        <v>898</v>
      </c>
      <c r="K22" s="118" t="s">
        <v>616</v>
      </c>
    </row>
    <row r="23" spans="2:11" x14ac:dyDescent="0.2">
      <c r="B23" s="109">
        <v>24</v>
      </c>
      <c r="C23" s="115" t="s">
        <v>27</v>
      </c>
      <c r="D23" s="115" t="s">
        <v>896</v>
      </c>
      <c r="E23" s="115" t="s">
        <v>978</v>
      </c>
      <c r="F23" s="115"/>
      <c r="G23" s="115" t="s">
        <v>898</v>
      </c>
      <c r="H23" s="115" t="s">
        <v>980</v>
      </c>
      <c r="I23" s="119">
        <v>19.911100000000001</v>
      </c>
      <c r="J23" s="119" t="s">
        <v>898</v>
      </c>
      <c r="K23" s="116" t="s">
        <v>616</v>
      </c>
    </row>
    <row r="24" spans="2:11" x14ac:dyDescent="0.2">
      <c r="B24" s="110">
        <v>25</v>
      </c>
      <c r="C24" s="113" t="s">
        <v>839</v>
      </c>
      <c r="D24" s="113" t="s">
        <v>896</v>
      </c>
      <c r="E24" s="113" t="s">
        <v>978</v>
      </c>
      <c r="F24" s="113"/>
      <c r="G24" s="113" t="s">
        <v>898</v>
      </c>
      <c r="H24" s="113" t="s">
        <v>980</v>
      </c>
      <c r="I24" s="120">
        <v>15.651899999999999</v>
      </c>
      <c r="J24" s="120" t="s">
        <v>898</v>
      </c>
      <c r="K24" s="117" t="s">
        <v>616</v>
      </c>
    </row>
    <row r="25" spans="2:11" x14ac:dyDescent="0.2">
      <c r="B25" s="110">
        <v>26</v>
      </c>
      <c r="C25" s="113" t="s">
        <v>28</v>
      </c>
      <c r="D25" s="113" t="s">
        <v>896</v>
      </c>
      <c r="E25" s="113" t="s">
        <v>978</v>
      </c>
      <c r="F25" s="113"/>
      <c r="G25" s="113" t="s">
        <v>898</v>
      </c>
      <c r="H25" s="113" t="s">
        <v>980</v>
      </c>
      <c r="I25" s="120">
        <v>10.938499999999999</v>
      </c>
      <c r="J25" s="120" t="s">
        <v>898</v>
      </c>
      <c r="K25" s="117" t="s">
        <v>616</v>
      </c>
    </row>
    <row r="26" spans="2:11" x14ac:dyDescent="0.2">
      <c r="B26" s="110">
        <v>27</v>
      </c>
      <c r="C26" s="113" t="s">
        <v>840</v>
      </c>
      <c r="D26" s="113" t="s">
        <v>896</v>
      </c>
      <c r="E26" s="113" t="s">
        <v>978</v>
      </c>
      <c r="F26" s="113"/>
      <c r="G26" s="113" t="s">
        <v>898</v>
      </c>
      <c r="H26" s="113" t="s">
        <v>980</v>
      </c>
      <c r="I26" s="120">
        <v>12.006600000000001</v>
      </c>
      <c r="J26" s="120" t="s">
        <v>898</v>
      </c>
      <c r="K26" s="117" t="s">
        <v>616</v>
      </c>
    </row>
    <row r="27" spans="2:11" x14ac:dyDescent="0.2">
      <c r="B27" s="111">
        <v>28</v>
      </c>
      <c r="C27" s="114" t="s">
        <v>29</v>
      </c>
      <c r="D27" s="114" t="s">
        <v>896</v>
      </c>
      <c r="E27" s="114" t="s">
        <v>978</v>
      </c>
      <c r="F27" s="114"/>
      <c r="G27" s="114" t="s">
        <v>898</v>
      </c>
      <c r="H27" s="114" t="s">
        <v>980</v>
      </c>
      <c r="I27" s="121">
        <v>16.3245</v>
      </c>
      <c r="J27" s="121" t="s">
        <v>898</v>
      </c>
      <c r="K27" s="118" t="s">
        <v>616</v>
      </c>
    </row>
    <row r="28" spans="2:11" x14ac:dyDescent="0.2">
      <c r="B28" s="109">
        <v>29</v>
      </c>
      <c r="C28" s="115" t="s">
        <v>30</v>
      </c>
      <c r="D28" s="115" t="s">
        <v>896</v>
      </c>
      <c r="E28" s="115" t="s">
        <v>978</v>
      </c>
      <c r="F28" s="115"/>
      <c r="G28" s="115" t="s">
        <v>898</v>
      </c>
      <c r="H28" s="115" t="s">
        <v>980</v>
      </c>
      <c r="I28" s="119">
        <v>35.9617</v>
      </c>
      <c r="J28" s="119" t="s">
        <v>898</v>
      </c>
      <c r="K28" s="116" t="s">
        <v>616</v>
      </c>
    </row>
    <row r="29" spans="2:11" x14ac:dyDescent="0.2">
      <c r="B29" s="110">
        <v>33</v>
      </c>
      <c r="C29" s="113" t="s">
        <v>31</v>
      </c>
      <c r="D29" s="113" t="s">
        <v>896</v>
      </c>
      <c r="E29" s="113" t="s">
        <v>978</v>
      </c>
      <c r="F29" s="113"/>
      <c r="G29" s="113" t="s">
        <v>898</v>
      </c>
      <c r="H29" s="113" t="s">
        <v>980</v>
      </c>
      <c r="I29" s="120">
        <v>4.6459000000000001</v>
      </c>
      <c r="J29" s="120" t="s">
        <v>898</v>
      </c>
      <c r="K29" s="117" t="s">
        <v>616</v>
      </c>
    </row>
    <row r="30" spans="2:11" x14ac:dyDescent="0.2">
      <c r="B30" s="110">
        <v>34</v>
      </c>
      <c r="C30" s="113" t="s">
        <v>32</v>
      </c>
      <c r="D30" s="113" t="s">
        <v>896</v>
      </c>
      <c r="E30" s="113" t="s">
        <v>978</v>
      </c>
      <c r="F30" s="113"/>
      <c r="G30" s="113" t="s">
        <v>898</v>
      </c>
      <c r="H30" s="113" t="s">
        <v>980</v>
      </c>
      <c r="I30" s="120">
        <v>7.7042999999999999</v>
      </c>
      <c r="J30" s="120" t="s">
        <v>898</v>
      </c>
      <c r="K30" s="117" t="s">
        <v>616</v>
      </c>
    </row>
    <row r="31" spans="2:11" x14ac:dyDescent="0.2">
      <c r="B31" s="110">
        <v>35</v>
      </c>
      <c r="C31" s="113" t="s">
        <v>33</v>
      </c>
      <c r="D31" s="113" t="s">
        <v>896</v>
      </c>
      <c r="E31" s="113" t="s">
        <v>978</v>
      </c>
      <c r="F31" s="113"/>
      <c r="G31" s="113" t="s">
        <v>898</v>
      </c>
      <c r="H31" s="113" t="s">
        <v>980</v>
      </c>
      <c r="I31" s="120">
        <v>7.5667999999999997</v>
      </c>
      <c r="J31" s="120" t="s">
        <v>898</v>
      </c>
      <c r="K31" s="117" t="s">
        <v>616</v>
      </c>
    </row>
    <row r="32" spans="2:11" x14ac:dyDescent="0.2">
      <c r="B32" s="111">
        <v>36</v>
      </c>
      <c r="C32" s="114" t="s">
        <v>34</v>
      </c>
      <c r="D32" s="114" t="s">
        <v>896</v>
      </c>
      <c r="E32" s="114" t="s">
        <v>978</v>
      </c>
      <c r="F32" s="114"/>
      <c r="G32" s="114" t="s">
        <v>898</v>
      </c>
      <c r="H32" s="114" t="s">
        <v>980</v>
      </c>
      <c r="I32" s="121">
        <v>18.345800000000001</v>
      </c>
      <c r="J32" s="121" t="s">
        <v>898</v>
      </c>
      <c r="K32" s="118" t="s">
        <v>616</v>
      </c>
    </row>
    <row r="33" spans="2:11" x14ac:dyDescent="0.2">
      <c r="B33" s="109">
        <v>37</v>
      </c>
      <c r="C33" s="115" t="s">
        <v>35</v>
      </c>
      <c r="D33" s="115" t="s">
        <v>896</v>
      </c>
      <c r="E33" s="115" t="s">
        <v>978</v>
      </c>
      <c r="F33" s="115"/>
      <c r="G33" s="115" t="s">
        <v>898</v>
      </c>
      <c r="H33" s="115" t="s">
        <v>980</v>
      </c>
      <c r="I33" s="119">
        <v>7.8418000000000001</v>
      </c>
      <c r="J33" s="119" t="s">
        <v>898</v>
      </c>
      <c r="K33" s="116" t="s">
        <v>616</v>
      </c>
    </row>
    <row r="34" spans="2:11" x14ac:dyDescent="0.2">
      <c r="B34" s="110">
        <v>38</v>
      </c>
      <c r="C34" s="113" t="s">
        <v>36</v>
      </c>
      <c r="D34" s="113" t="s">
        <v>896</v>
      </c>
      <c r="E34" s="113" t="s">
        <v>978</v>
      </c>
      <c r="F34" s="113"/>
      <c r="G34" s="113" t="s">
        <v>898</v>
      </c>
      <c r="H34" s="113" t="s">
        <v>980</v>
      </c>
      <c r="I34" s="120">
        <v>19.614999999999998</v>
      </c>
      <c r="J34" s="120" t="s">
        <v>898</v>
      </c>
      <c r="K34" s="117" t="s">
        <v>616</v>
      </c>
    </row>
    <row r="35" spans="2:11" x14ac:dyDescent="0.2">
      <c r="B35" s="110">
        <v>39</v>
      </c>
      <c r="C35" s="113" t="s">
        <v>37</v>
      </c>
      <c r="D35" s="113" t="s">
        <v>900</v>
      </c>
      <c r="E35" s="113" t="s">
        <v>977</v>
      </c>
      <c r="F35" s="113"/>
      <c r="G35" s="113" t="s">
        <v>898</v>
      </c>
      <c r="H35" s="113" t="s">
        <v>980</v>
      </c>
      <c r="I35" s="120">
        <v>0.66059999999999997</v>
      </c>
      <c r="J35" s="120" t="s">
        <v>924</v>
      </c>
      <c r="K35" s="117" t="s">
        <v>617</v>
      </c>
    </row>
    <row r="36" spans="2:11" x14ac:dyDescent="0.2">
      <c r="B36" s="110">
        <v>40</v>
      </c>
      <c r="C36" s="113" t="s">
        <v>38</v>
      </c>
      <c r="D36" s="113" t="s">
        <v>900</v>
      </c>
      <c r="E36" s="113" t="s">
        <v>977</v>
      </c>
      <c r="F36" s="113" t="s">
        <v>895</v>
      </c>
      <c r="G36" s="113" t="s">
        <v>898</v>
      </c>
      <c r="H36" s="113" t="s">
        <v>980</v>
      </c>
      <c r="I36" s="120">
        <v>0.1525</v>
      </c>
      <c r="J36" s="120" t="s">
        <v>924</v>
      </c>
      <c r="K36" s="117" t="s">
        <v>617</v>
      </c>
    </row>
    <row r="37" spans="2:11" x14ac:dyDescent="0.2">
      <c r="B37" s="111">
        <v>41</v>
      </c>
      <c r="C37" s="114" t="s">
        <v>39</v>
      </c>
      <c r="D37" s="114" t="s">
        <v>899</v>
      </c>
      <c r="E37" s="114" t="s">
        <v>975</v>
      </c>
      <c r="F37" s="114"/>
      <c r="G37" s="114" t="s">
        <v>898</v>
      </c>
      <c r="H37" s="114" t="s">
        <v>980</v>
      </c>
      <c r="I37" s="121">
        <v>1.5583</v>
      </c>
      <c r="J37" s="121" t="s">
        <v>898</v>
      </c>
      <c r="K37" s="118" t="s">
        <v>616</v>
      </c>
    </row>
    <row r="38" spans="2:11" x14ac:dyDescent="0.2">
      <c r="B38" s="109">
        <v>43</v>
      </c>
      <c r="C38" s="115" t="s">
        <v>40</v>
      </c>
      <c r="D38" s="115" t="s">
        <v>896</v>
      </c>
      <c r="E38" s="115" t="s">
        <v>978</v>
      </c>
      <c r="F38" s="115"/>
      <c r="G38" s="115" t="s">
        <v>898</v>
      </c>
      <c r="H38" s="115" t="s">
        <v>980</v>
      </c>
      <c r="I38" s="119">
        <v>18.634</v>
      </c>
      <c r="J38" s="119" t="s">
        <v>898</v>
      </c>
      <c r="K38" s="116" t="s">
        <v>616</v>
      </c>
    </row>
    <row r="39" spans="2:11" x14ac:dyDescent="0.2">
      <c r="B39" s="110">
        <v>44</v>
      </c>
      <c r="C39" s="113" t="s">
        <v>41</v>
      </c>
      <c r="D39" s="113" t="s">
        <v>899</v>
      </c>
      <c r="E39" s="113" t="s">
        <v>975</v>
      </c>
      <c r="F39" s="113"/>
      <c r="G39" s="113" t="s">
        <v>898</v>
      </c>
      <c r="H39" s="113" t="s">
        <v>980</v>
      </c>
      <c r="I39" s="120">
        <v>3.4628999999999999</v>
      </c>
      <c r="J39" s="120" t="s">
        <v>898</v>
      </c>
      <c r="K39" s="117" t="s">
        <v>616</v>
      </c>
    </row>
    <row r="40" spans="2:11" x14ac:dyDescent="0.2">
      <c r="B40" s="110">
        <v>46</v>
      </c>
      <c r="C40" s="113" t="s">
        <v>42</v>
      </c>
      <c r="D40" s="113" t="s">
        <v>896</v>
      </c>
      <c r="E40" s="113" t="s">
        <v>978</v>
      </c>
      <c r="F40" s="113"/>
      <c r="G40" s="113" t="s">
        <v>898</v>
      </c>
      <c r="H40" s="113" t="s">
        <v>980</v>
      </c>
      <c r="I40" s="120">
        <v>12.181699999999999</v>
      </c>
      <c r="J40" s="120" t="s">
        <v>898</v>
      </c>
      <c r="K40" s="117" t="s">
        <v>616</v>
      </c>
    </row>
    <row r="41" spans="2:11" x14ac:dyDescent="0.2">
      <c r="B41" s="110">
        <v>47</v>
      </c>
      <c r="C41" s="113" t="s">
        <v>43</v>
      </c>
      <c r="D41" s="113" t="s">
        <v>896</v>
      </c>
      <c r="E41" s="113" t="s">
        <v>978</v>
      </c>
      <c r="F41" s="113"/>
      <c r="G41" s="113" t="s">
        <v>898</v>
      </c>
      <c r="H41" s="113" t="s">
        <v>980</v>
      </c>
      <c r="I41" s="120">
        <v>32.703099999999999</v>
      </c>
      <c r="J41" s="120" t="s">
        <v>898</v>
      </c>
      <c r="K41" s="117" t="s">
        <v>616</v>
      </c>
    </row>
    <row r="42" spans="2:11" x14ac:dyDescent="0.2">
      <c r="B42" s="111">
        <v>49</v>
      </c>
      <c r="C42" s="114" t="s">
        <v>44</v>
      </c>
      <c r="D42" s="114" t="s">
        <v>899</v>
      </c>
      <c r="E42" s="114" t="s">
        <v>975</v>
      </c>
      <c r="F42" s="114"/>
      <c r="G42" s="114" t="s">
        <v>898</v>
      </c>
      <c r="H42" s="114" t="s">
        <v>980</v>
      </c>
      <c r="I42" s="121">
        <v>0.84379999999999999</v>
      </c>
      <c r="J42" s="121" t="s">
        <v>924</v>
      </c>
      <c r="K42" s="118" t="s">
        <v>617</v>
      </c>
    </row>
    <row r="43" spans="2:11" x14ac:dyDescent="0.2">
      <c r="B43" s="109">
        <v>50</v>
      </c>
      <c r="C43" s="115" t="s">
        <v>45</v>
      </c>
      <c r="D43" s="115" t="s">
        <v>899</v>
      </c>
      <c r="E43" s="115" t="s">
        <v>975</v>
      </c>
      <c r="F43" s="115"/>
      <c r="G43" s="115" t="s">
        <v>898</v>
      </c>
      <c r="H43" s="115" t="s">
        <v>980</v>
      </c>
      <c r="I43" s="119">
        <v>1.7277</v>
      </c>
      <c r="J43" s="119" t="s">
        <v>924</v>
      </c>
      <c r="K43" s="116" t="s">
        <v>617</v>
      </c>
    </row>
    <row r="44" spans="2:11" x14ac:dyDescent="0.2">
      <c r="B44" s="110">
        <v>51</v>
      </c>
      <c r="C44" s="113" t="s">
        <v>46</v>
      </c>
      <c r="D44" s="113" t="s">
        <v>896</v>
      </c>
      <c r="E44" s="113" t="s">
        <v>978</v>
      </c>
      <c r="F44" s="113"/>
      <c r="G44" s="113" t="s">
        <v>898</v>
      </c>
      <c r="H44" s="113" t="s">
        <v>980</v>
      </c>
      <c r="I44" s="120">
        <v>6.1196999999999999</v>
      </c>
      <c r="J44" s="120" t="s">
        <v>898</v>
      </c>
      <c r="K44" s="117" t="s">
        <v>616</v>
      </c>
    </row>
    <row r="45" spans="2:11" x14ac:dyDescent="0.2">
      <c r="B45" s="110">
        <v>52</v>
      </c>
      <c r="C45" s="113" t="s">
        <v>47</v>
      </c>
      <c r="D45" s="113" t="s">
        <v>896</v>
      </c>
      <c r="E45" s="113" t="s">
        <v>978</v>
      </c>
      <c r="F45" s="113"/>
      <c r="G45" s="113" t="s">
        <v>898</v>
      </c>
      <c r="H45" s="113" t="s">
        <v>980</v>
      </c>
      <c r="I45" s="120">
        <v>24.491800000000001</v>
      </c>
      <c r="J45" s="120" t="s">
        <v>898</v>
      </c>
      <c r="K45" s="117" t="s">
        <v>616</v>
      </c>
    </row>
    <row r="46" spans="2:11" x14ac:dyDescent="0.2">
      <c r="B46" s="110">
        <v>53</v>
      </c>
      <c r="C46" s="113" t="s">
        <v>48</v>
      </c>
      <c r="D46" s="113" t="s">
        <v>899</v>
      </c>
      <c r="E46" s="113" t="s">
        <v>975</v>
      </c>
      <c r="F46" s="113"/>
      <c r="G46" s="113" t="s">
        <v>898</v>
      </c>
      <c r="H46" s="113" t="s">
        <v>980</v>
      </c>
      <c r="I46" s="120">
        <v>3.0005000000000002</v>
      </c>
      <c r="J46" s="120" t="s">
        <v>924</v>
      </c>
      <c r="K46" s="117" t="s">
        <v>617</v>
      </c>
    </row>
    <row r="47" spans="2:11" x14ac:dyDescent="0.2">
      <c r="B47" s="111">
        <v>54</v>
      </c>
      <c r="C47" s="114" t="s">
        <v>49</v>
      </c>
      <c r="D47" s="114" t="s">
        <v>896</v>
      </c>
      <c r="E47" s="114" t="s">
        <v>978</v>
      </c>
      <c r="F47" s="114"/>
      <c r="G47" s="114" t="s">
        <v>898</v>
      </c>
      <c r="H47" s="114" t="s">
        <v>980</v>
      </c>
      <c r="I47" s="121">
        <v>8.4438999999999993</v>
      </c>
      <c r="J47" s="121" t="s">
        <v>898</v>
      </c>
      <c r="K47" s="118" t="s">
        <v>616</v>
      </c>
    </row>
    <row r="48" spans="2:11" x14ac:dyDescent="0.2">
      <c r="B48" s="109">
        <v>55</v>
      </c>
      <c r="C48" s="115" t="s">
        <v>50</v>
      </c>
      <c r="D48" s="115" t="s">
        <v>896</v>
      </c>
      <c r="E48" s="115" t="s">
        <v>978</v>
      </c>
      <c r="F48" s="115"/>
      <c r="G48" s="115" t="s">
        <v>898</v>
      </c>
      <c r="H48" s="115" t="s">
        <v>980</v>
      </c>
      <c r="I48" s="119">
        <v>51.181600000000003</v>
      </c>
      <c r="J48" s="119" t="s">
        <v>898</v>
      </c>
      <c r="K48" s="116" t="s">
        <v>616</v>
      </c>
    </row>
    <row r="49" spans="2:11" x14ac:dyDescent="0.2">
      <c r="B49" s="110">
        <v>56</v>
      </c>
      <c r="C49" s="113" t="s">
        <v>51</v>
      </c>
      <c r="D49" s="113" t="s">
        <v>896</v>
      </c>
      <c r="E49" s="113" t="s">
        <v>978</v>
      </c>
      <c r="F49" s="113"/>
      <c r="G49" s="113" t="s">
        <v>897</v>
      </c>
      <c r="H49" s="113" t="s">
        <v>976</v>
      </c>
      <c r="I49" s="120">
        <v>6.8695000000000004</v>
      </c>
      <c r="J49" s="120" t="s">
        <v>896</v>
      </c>
      <c r="K49" s="117" t="s">
        <v>614</v>
      </c>
    </row>
    <row r="50" spans="2:11" x14ac:dyDescent="0.2">
      <c r="B50" s="110">
        <v>57</v>
      </c>
      <c r="C50" s="113" t="s">
        <v>52</v>
      </c>
      <c r="D50" s="113" t="s">
        <v>896</v>
      </c>
      <c r="E50" s="113" t="s">
        <v>978</v>
      </c>
      <c r="F50" s="113"/>
      <c r="G50" s="113" t="s">
        <v>898</v>
      </c>
      <c r="H50" s="113" t="s">
        <v>980</v>
      </c>
      <c r="I50" s="120">
        <v>46.068199999999997</v>
      </c>
      <c r="J50" s="120" t="s">
        <v>898</v>
      </c>
      <c r="K50" s="117" t="s">
        <v>616</v>
      </c>
    </row>
    <row r="51" spans="2:11" x14ac:dyDescent="0.2">
      <c r="B51" s="110">
        <v>58</v>
      </c>
      <c r="C51" s="113" t="s">
        <v>53</v>
      </c>
      <c r="D51" s="113" t="s">
        <v>896</v>
      </c>
      <c r="E51" s="113" t="s">
        <v>978</v>
      </c>
      <c r="F51" s="113"/>
      <c r="G51" s="113" t="s">
        <v>898</v>
      </c>
      <c r="H51" s="113" t="s">
        <v>980</v>
      </c>
      <c r="I51" s="120">
        <v>33.805900000000001</v>
      </c>
      <c r="J51" s="120" t="s">
        <v>898</v>
      </c>
      <c r="K51" s="117" t="s">
        <v>616</v>
      </c>
    </row>
    <row r="52" spans="2:11" x14ac:dyDescent="0.2">
      <c r="B52" s="111">
        <v>59</v>
      </c>
      <c r="C52" s="114" t="s">
        <v>54</v>
      </c>
      <c r="D52" s="114" t="s">
        <v>896</v>
      </c>
      <c r="E52" s="114" t="s">
        <v>978</v>
      </c>
      <c r="F52" s="114"/>
      <c r="G52" s="114" t="s">
        <v>905</v>
      </c>
      <c r="H52" s="114" t="s">
        <v>981</v>
      </c>
      <c r="I52" s="121">
        <v>12.375500000000001</v>
      </c>
      <c r="J52" s="121" t="s">
        <v>968</v>
      </c>
      <c r="K52" s="118" t="s">
        <v>618</v>
      </c>
    </row>
    <row r="53" spans="2:11" x14ac:dyDescent="0.2">
      <c r="B53" s="109">
        <v>60</v>
      </c>
      <c r="C53" s="115" t="s">
        <v>55</v>
      </c>
      <c r="D53" s="115" t="s">
        <v>900</v>
      </c>
      <c r="E53" s="115" t="s">
        <v>977</v>
      </c>
      <c r="F53" s="115" t="s">
        <v>895</v>
      </c>
      <c r="G53" s="115" t="s">
        <v>900</v>
      </c>
      <c r="H53" s="115" t="s">
        <v>982</v>
      </c>
      <c r="I53" s="119">
        <v>0.3589</v>
      </c>
      <c r="J53" s="119" t="s">
        <v>900</v>
      </c>
      <c r="K53" s="116" t="s">
        <v>619</v>
      </c>
    </row>
    <row r="54" spans="2:11" x14ac:dyDescent="0.2">
      <c r="B54" s="110">
        <v>62</v>
      </c>
      <c r="C54" s="113" t="s">
        <v>56</v>
      </c>
      <c r="D54" s="113" t="s">
        <v>896</v>
      </c>
      <c r="E54" s="113" t="s">
        <v>978</v>
      </c>
      <c r="F54" s="113"/>
      <c r="G54" s="113" t="s">
        <v>900</v>
      </c>
      <c r="H54" s="113" t="s">
        <v>982</v>
      </c>
      <c r="I54" s="120">
        <v>2.6665999999999999</v>
      </c>
      <c r="J54" s="120" t="s">
        <v>905</v>
      </c>
      <c r="K54" s="117" t="s">
        <v>620</v>
      </c>
    </row>
    <row r="55" spans="2:11" x14ac:dyDescent="0.2">
      <c r="B55" s="110">
        <v>63</v>
      </c>
      <c r="C55" s="113" t="s">
        <v>57</v>
      </c>
      <c r="D55" s="113" t="s">
        <v>896</v>
      </c>
      <c r="E55" s="113" t="s">
        <v>978</v>
      </c>
      <c r="F55" s="113"/>
      <c r="G55" s="113" t="s">
        <v>900</v>
      </c>
      <c r="H55" s="113" t="s">
        <v>982</v>
      </c>
      <c r="I55" s="120">
        <v>6.8276000000000003</v>
      </c>
      <c r="J55" s="120" t="s">
        <v>905</v>
      </c>
      <c r="K55" s="117" t="s">
        <v>620</v>
      </c>
    </row>
    <row r="56" spans="2:11" x14ac:dyDescent="0.2">
      <c r="B56" s="110">
        <v>64</v>
      </c>
      <c r="C56" s="113" t="s">
        <v>58</v>
      </c>
      <c r="D56" s="113" t="s">
        <v>896</v>
      </c>
      <c r="E56" s="113" t="s">
        <v>978</v>
      </c>
      <c r="F56" s="113"/>
      <c r="G56" s="113" t="s">
        <v>900</v>
      </c>
      <c r="H56" s="113" t="s">
        <v>982</v>
      </c>
      <c r="I56" s="120">
        <v>5.7595000000000001</v>
      </c>
      <c r="J56" s="120" t="s">
        <v>900</v>
      </c>
      <c r="K56" s="117" t="s">
        <v>619</v>
      </c>
    </row>
    <row r="57" spans="2:11" x14ac:dyDescent="0.2">
      <c r="B57" s="111">
        <v>66</v>
      </c>
      <c r="C57" s="114" t="s">
        <v>841</v>
      </c>
      <c r="D57" s="114" t="s">
        <v>900</v>
      </c>
      <c r="E57" s="114" t="s">
        <v>977</v>
      </c>
      <c r="F57" s="114"/>
      <c r="G57" s="114" t="s">
        <v>900</v>
      </c>
      <c r="H57" s="114" t="s">
        <v>982</v>
      </c>
      <c r="I57" s="121">
        <v>0.12479999999999999</v>
      </c>
      <c r="J57" s="121" t="s">
        <v>916</v>
      </c>
      <c r="K57" s="118" t="s">
        <v>0</v>
      </c>
    </row>
    <row r="58" spans="2:11" x14ac:dyDescent="0.2">
      <c r="B58" s="109">
        <v>67</v>
      </c>
      <c r="C58" s="115" t="s">
        <v>59</v>
      </c>
      <c r="D58" s="115" t="s">
        <v>899</v>
      </c>
      <c r="E58" s="115" t="s">
        <v>975</v>
      </c>
      <c r="F58" s="115"/>
      <c r="G58" s="115" t="s">
        <v>900</v>
      </c>
      <c r="H58" s="115" t="s">
        <v>982</v>
      </c>
      <c r="I58" s="119">
        <v>2.2578</v>
      </c>
      <c r="J58" s="119" t="s">
        <v>900</v>
      </c>
      <c r="K58" s="116" t="s">
        <v>619</v>
      </c>
    </row>
    <row r="59" spans="2:11" x14ac:dyDescent="0.2">
      <c r="B59" s="110">
        <v>68</v>
      </c>
      <c r="C59" s="113" t="s">
        <v>60</v>
      </c>
      <c r="D59" s="113" t="s">
        <v>899</v>
      </c>
      <c r="E59" s="113" t="s">
        <v>975</v>
      </c>
      <c r="F59" s="113"/>
      <c r="G59" s="113" t="s">
        <v>900</v>
      </c>
      <c r="H59" s="113" t="s">
        <v>982</v>
      </c>
      <c r="I59" s="120">
        <v>3.3414999999999999</v>
      </c>
      <c r="J59" s="120" t="s">
        <v>896</v>
      </c>
      <c r="K59" s="117" t="s">
        <v>614</v>
      </c>
    </row>
    <row r="60" spans="2:11" x14ac:dyDescent="0.2">
      <c r="B60" s="110">
        <v>69</v>
      </c>
      <c r="C60" s="113" t="s">
        <v>61</v>
      </c>
      <c r="D60" s="113" t="s">
        <v>896</v>
      </c>
      <c r="E60" s="113" t="s">
        <v>978</v>
      </c>
      <c r="F60" s="113"/>
      <c r="G60" s="113" t="s">
        <v>951</v>
      </c>
      <c r="H60" s="113" t="s">
        <v>983</v>
      </c>
      <c r="I60" s="120">
        <v>7.8674999999999997</v>
      </c>
      <c r="J60" s="120" t="s">
        <v>943</v>
      </c>
      <c r="K60" s="117" t="s">
        <v>621</v>
      </c>
    </row>
    <row r="61" spans="2:11" x14ac:dyDescent="0.2">
      <c r="B61" s="110">
        <v>70</v>
      </c>
      <c r="C61" s="113" t="s">
        <v>62</v>
      </c>
      <c r="D61" s="113" t="s">
        <v>896</v>
      </c>
      <c r="E61" s="113" t="s">
        <v>978</v>
      </c>
      <c r="F61" s="113"/>
      <c r="G61" s="113" t="s">
        <v>951</v>
      </c>
      <c r="H61" s="113" t="s">
        <v>983</v>
      </c>
      <c r="I61" s="120">
        <v>18.2363</v>
      </c>
      <c r="J61" s="120" t="s">
        <v>943</v>
      </c>
      <c r="K61" s="117" t="s">
        <v>621</v>
      </c>
    </row>
    <row r="62" spans="2:11" x14ac:dyDescent="0.2">
      <c r="B62" s="111">
        <v>71</v>
      </c>
      <c r="C62" s="114" t="s">
        <v>63</v>
      </c>
      <c r="D62" s="114" t="s">
        <v>896</v>
      </c>
      <c r="E62" s="114" t="s">
        <v>978</v>
      </c>
      <c r="F62" s="114"/>
      <c r="G62" s="114" t="s">
        <v>900</v>
      </c>
      <c r="H62" s="114" t="s">
        <v>982</v>
      </c>
      <c r="I62" s="121">
        <v>11.9496</v>
      </c>
      <c r="J62" s="121" t="s">
        <v>900</v>
      </c>
      <c r="K62" s="118" t="s">
        <v>619</v>
      </c>
    </row>
    <row r="63" spans="2:11" x14ac:dyDescent="0.2">
      <c r="B63" s="109">
        <v>72</v>
      </c>
      <c r="C63" s="115" t="s">
        <v>64</v>
      </c>
      <c r="D63" s="115" t="s">
        <v>896</v>
      </c>
      <c r="E63" s="115" t="s">
        <v>978</v>
      </c>
      <c r="F63" s="115"/>
      <c r="G63" s="115" t="s">
        <v>900</v>
      </c>
      <c r="H63" s="115" t="s">
        <v>982</v>
      </c>
      <c r="I63" s="119">
        <v>7.2272999999999996</v>
      </c>
      <c r="J63" s="119" t="s">
        <v>896</v>
      </c>
      <c r="K63" s="116" t="s">
        <v>614</v>
      </c>
    </row>
    <row r="64" spans="2:11" x14ac:dyDescent="0.2">
      <c r="B64" s="110">
        <v>73</v>
      </c>
      <c r="C64" s="113" t="s">
        <v>65</v>
      </c>
      <c r="D64" s="113" t="s">
        <v>896</v>
      </c>
      <c r="E64" s="113" t="s">
        <v>978</v>
      </c>
      <c r="F64" s="113"/>
      <c r="G64" s="113" t="s">
        <v>913</v>
      </c>
      <c r="H64" s="113" t="s">
        <v>984</v>
      </c>
      <c r="I64" s="120">
        <v>24.3781</v>
      </c>
      <c r="J64" s="120" t="s">
        <v>896</v>
      </c>
      <c r="K64" s="117" t="s">
        <v>614</v>
      </c>
    </row>
    <row r="65" spans="2:11" x14ac:dyDescent="0.2">
      <c r="B65" s="110">
        <v>74</v>
      </c>
      <c r="C65" s="113" t="s">
        <v>66</v>
      </c>
      <c r="D65" s="113" t="s">
        <v>899</v>
      </c>
      <c r="E65" s="113" t="s">
        <v>975</v>
      </c>
      <c r="F65" s="113"/>
      <c r="G65" s="113" t="s">
        <v>905</v>
      </c>
      <c r="H65" s="113" t="s">
        <v>981</v>
      </c>
      <c r="I65" s="120">
        <v>5.9607000000000001</v>
      </c>
      <c r="J65" s="120" t="s">
        <v>910</v>
      </c>
      <c r="K65" s="117" t="s">
        <v>622</v>
      </c>
    </row>
    <row r="66" spans="2:11" x14ac:dyDescent="0.2">
      <c r="B66" s="110">
        <v>75</v>
      </c>
      <c r="C66" s="113" t="s">
        <v>67</v>
      </c>
      <c r="D66" s="113" t="s">
        <v>899</v>
      </c>
      <c r="E66" s="113" t="s">
        <v>975</v>
      </c>
      <c r="F66" s="113"/>
      <c r="G66" s="113" t="s">
        <v>905</v>
      </c>
      <c r="H66" s="113" t="s">
        <v>981</v>
      </c>
      <c r="I66" s="120">
        <v>3.9449000000000001</v>
      </c>
      <c r="J66" s="120" t="s">
        <v>931</v>
      </c>
      <c r="K66" s="117" t="s">
        <v>623</v>
      </c>
    </row>
    <row r="67" spans="2:11" x14ac:dyDescent="0.2">
      <c r="B67" s="111">
        <v>76</v>
      </c>
      <c r="C67" s="114" t="s">
        <v>68</v>
      </c>
      <c r="D67" s="114" t="s">
        <v>899</v>
      </c>
      <c r="E67" s="114" t="s">
        <v>975</v>
      </c>
      <c r="F67" s="114"/>
      <c r="G67" s="114" t="s">
        <v>905</v>
      </c>
      <c r="H67" s="114" t="s">
        <v>981</v>
      </c>
      <c r="I67" s="121">
        <v>2.5642</v>
      </c>
      <c r="J67" s="121" t="s">
        <v>931</v>
      </c>
      <c r="K67" s="118" t="s">
        <v>623</v>
      </c>
    </row>
    <row r="68" spans="2:11" x14ac:dyDescent="0.2">
      <c r="B68" s="109">
        <v>77</v>
      </c>
      <c r="C68" s="115" t="s">
        <v>69</v>
      </c>
      <c r="D68" s="115" t="s">
        <v>896</v>
      </c>
      <c r="E68" s="115" t="s">
        <v>978</v>
      </c>
      <c r="F68" s="115"/>
      <c r="G68" s="115" t="s">
        <v>905</v>
      </c>
      <c r="H68" s="115" t="s">
        <v>981</v>
      </c>
      <c r="I68" s="119">
        <v>12.544600000000001</v>
      </c>
      <c r="J68" s="119" t="s">
        <v>931</v>
      </c>
      <c r="K68" s="116" t="s">
        <v>623</v>
      </c>
    </row>
    <row r="69" spans="2:11" x14ac:dyDescent="0.2">
      <c r="B69" s="110">
        <v>78</v>
      </c>
      <c r="C69" s="113" t="s">
        <v>70</v>
      </c>
      <c r="D69" s="113" t="s">
        <v>896</v>
      </c>
      <c r="E69" s="113" t="s">
        <v>978</v>
      </c>
      <c r="F69" s="113"/>
      <c r="G69" s="113" t="s">
        <v>905</v>
      </c>
      <c r="H69" s="113" t="s">
        <v>981</v>
      </c>
      <c r="I69" s="120">
        <v>7.6150000000000002</v>
      </c>
      <c r="J69" s="120" t="s">
        <v>968</v>
      </c>
      <c r="K69" s="117" t="s">
        <v>618</v>
      </c>
    </row>
    <row r="70" spans="2:11" x14ac:dyDescent="0.2">
      <c r="B70" s="110">
        <v>79</v>
      </c>
      <c r="C70" s="113" t="s">
        <v>71</v>
      </c>
      <c r="D70" s="113" t="s">
        <v>896</v>
      </c>
      <c r="E70" s="113" t="s">
        <v>978</v>
      </c>
      <c r="F70" s="113"/>
      <c r="G70" s="113" t="s">
        <v>905</v>
      </c>
      <c r="H70" s="113" t="s">
        <v>981</v>
      </c>
      <c r="I70" s="120">
        <v>20.675000000000001</v>
      </c>
      <c r="J70" s="120" t="s">
        <v>931</v>
      </c>
      <c r="K70" s="117" t="s">
        <v>623</v>
      </c>
    </row>
    <row r="71" spans="2:11" x14ac:dyDescent="0.2">
      <c r="B71" s="110">
        <v>80</v>
      </c>
      <c r="C71" s="113" t="s">
        <v>72</v>
      </c>
      <c r="D71" s="113" t="s">
        <v>900</v>
      </c>
      <c r="E71" s="113" t="s">
        <v>977</v>
      </c>
      <c r="F71" s="113" t="s">
        <v>895</v>
      </c>
      <c r="G71" s="113" t="s">
        <v>905</v>
      </c>
      <c r="H71" s="113" t="s">
        <v>981</v>
      </c>
      <c r="I71" s="120">
        <v>0.58789999999999998</v>
      </c>
      <c r="J71" s="120" t="s">
        <v>913</v>
      </c>
      <c r="K71" s="117" t="s">
        <v>624</v>
      </c>
    </row>
    <row r="72" spans="2:11" x14ac:dyDescent="0.2">
      <c r="B72" s="111">
        <v>81</v>
      </c>
      <c r="C72" s="114" t="s">
        <v>73</v>
      </c>
      <c r="D72" s="114" t="s">
        <v>903</v>
      </c>
      <c r="E72" s="114" t="s">
        <v>985</v>
      </c>
      <c r="F72" s="114"/>
      <c r="G72" s="114" t="s">
        <v>905</v>
      </c>
      <c r="H72" s="114" t="s">
        <v>981</v>
      </c>
      <c r="I72" s="121">
        <v>1.6277999999999999</v>
      </c>
      <c r="J72" s="121" t="s">
        <v>913</v>
      </c>
      <c r="K72" s="118" t="s">
        <v>624</v>
      </c>
    </row>
    <row r="73" spans="2:11" x14ac:dyDescent="0.2">
      <c r="B73" s="109">
        <v>82</v>
      </c>
      <c r="C73" s="115" t="s">
        <v>74</v>
      </c>
      <c r="D73" s="115" t="s">
        <v>896</v>
      </c>
      <c r="E73" s="115" t="s">
        <v>978</v>
      </c>
      <c r="F73" s="115"/>
      <c r="G73" s="115" t="s">
        <v>905</v>
      </c>
      <c r="H73" s="115" t="s">
        <v>981</v>
      </c>
      <c r="I73" s="119">
        <v>57.328400000000002</v>
      </c>
      <c r="J73" s="119" t="s">
        <v>913</v>
      </c>
      <c r="K73" s="116" t="s">
        <v>624</v>
      </c>
    </row>
    <row r="74" spans="2:11" x14ac:dyDescent="0.2">
      <c r="B74" s="110">
        <v>83</v>
      </c>
      <c r="C74" s="113" t="s">
        <v>75</v>
      </c>
      <c r="D74" s="113" t="s">
        <v>899</v>
      </c>
      <c r="E74" s="113" t="s">
        <v>975</v>
      </c>
      <c r="F74" s="113"/>
      <c r="G74" s="113" t="s">
        <v>905</v>
      </c>
      <c r="H74" s="113" t="s">
        <v>981</v>
      </c>
      <c r="I74" s="120">
        <v>7.7053000000000003</v>
      </c>
      <c r="J74" s="120" t="s">
        <v>931</v>
      </c>
      <c r="K74" s="117" t="s">
        <v>623</v>
      </c>
    </row>
    <row r="75" spans="2:11" x14ac:dyDescent="0.2">
      <c r="B75" s="110">
        <v>84</v>
      </c>
      <c r="C75" s="113" t="s">
        <v>76</v>
      </c>
      <c r="D75" s="113" t="s">
        <v>899</v>
      </c>
      <c r="E75" s="113" t="s">
        <v>975</v>
      </c>
      <c r="F75" s="113"/>
      <c r="G75" s="113" t="s">
        <v>905</v>
      </c>
      <c r="H75" s="113" t="s">
        <v>981</v>
      </c>
      <c r="I75" s="120">
        <v>8.2576999999999998</v>
      </c>
      <c r="J75" s="120" t="s">
        <v>910</v>
      </c>
      <c r="K75" s="117" t="s">
        <v>622</v>
      </c>
    </row>
    <row r="76" spans="2:11" x14ac:dyDescent="0.2">
      <c r="B76" s="110">
        <v>85</v>
      </c>
      <c r="C76" s="113" t="s">
        <v>77</v>
      </c>
      <c r="D76" s="113" t="s">
        <v>896</v>
      </c>
      <c r="E76" s="113" t="s">
        <v>978</v>
      </c>
      <c r="F76" s="113"/>
      <c r="G76" s="113" t="s">
        <v>905</v>
      </c>
      <c r="H76" s="113" t="s">
        <v>981</v>
      </c>
      <c r="I76" s="120">
        <v>38.480899999999998</v>
      </c>
      <c r="J76" s="120" t="s">
        <v>931</v>
      </c>
      <c r="K76" s="117" t="s">
        <v>623</v>
      </c>
    </row>
    <row r="77" spans="2:11" x14ac:dyDescent="0.2">
      <c r="B77" s="111">
        <v>86</v>
      </c>
      <c r="C77" s="114" t="s">
        <v>78</v>
      </c>
      <c r="D77" s="114" t="s">
        <v>896</v>
      </c>
      <c r="E77" s="114" t="s">
        <v>978</v>
      </c>
      <c r="F77" s="114"/>
      <c r="G77" s="114" t="s">
        <v>905</v>
      </c>
      <c r="H77" s="114" t="s">
        <v>981</v>
      </c>
      <c r="I77" s="121">
        <v>29.112300000000001</v>
      </c>
      <c r="J77" s="121" t="s">
        <v>910</v>
      </c>
      <c r="K77" s="118" t="s">
        <v>622</v>
      </c>
    </row>
    <row r="78" spans="2:11" x14ac:dyDescent="0.2">
      <c r="B78" s="109">
        <v>87</v>
      </c>
      <c r="C78" s="115" t="s">
        <v>79</v>
      </c>
      <c r="D78" s="115" t="s">
        <v>896</v>
      </c>
      <c r="E78" s="115" t="s">
        <v>978</v>
      </c>
      <c r="F78" s="115"/>
      <c r="G78" s="115" t="s">
        <v>905</v>
      </c>
      <c r="H78" s="115" t="s">
        <v>981</v>
      </c>
      <c r="I78" s="119">
        <v>24.5242</v>
      </c>
      <c r="J78" s="119" t="s">
        <v>910</v>
      </c>
      <c r="K78" s="116" t="s">
        <v>622</v>
      </c>
    </row>
    <row r="79" spans="2:11" x14ac:dyDescent="0.2">
      <c r="B79" s="110">
        <v>90</v>
      </c>
      <c r="C79" s="113" t="s">
        <v>80</v>
      </c>
      <c r="D79" s="113" t="s">
        <v>899</v>
      </c>
      <c r="E79" s="113" t="s">
        <v>975</v>
      </c>
      <c r="F79" s="113"/>
      <c r="G79" s="113" t="s">
        <v>905</v>
      </c>
      <c r="H79" s="113" t="s">
        <v>981</v>
      </c>
      <c r="I79" s="120">
        <v>1.9857</v>
      </c>
      <c r="J79" s="120" t="s">
        <v>968</v>
      </c>
      <c r="K79" s="117" t="s">
        <v>618</v>
      </c>
    </row>
    <row r="80" spans="2:11" x14ac:dyDescent="0.2">
      <c r="B80" s="110">
        <v>91</v>
      </c>
      <c r="C80" s="113" t="s">
        <v>81</v>
      </c>
      <c r="D80" s="113" t="s">
        <v>896</v>
      </c>
      <c r="E80" s="113" t="s">
        <v>978</v>
      </c>
      <c r="F80" s="113"/>
      <c r="G80" s="113" t="s">
        <v>905</v>
      </c>
      <c r="H80" s="113" t="s">
        <v>981</v>
      </c>
      <c r="I80" s="120">
        <v>12.852499999999999</v>
      </c>
      <c r="J80" s="120" t="s">
        <v>968</v>
      </c>
      <c r="K80" s="117" t="s">
        <v>618</v>
      </c>
    </row>
    <row r="81" spans="2:11" x14ac:dyDescent="0.2">
      <c r="B81" s="110">
        <v>92</v>
      </c>
      <c r="C81" s="113" t="s">
        <v>82</v>
      </c>
      <c r="D81" s="113" t="s">
        <v>896</v>
      </c>
      <c r="E81" s="113" t="s">
        <v>978</v>
      </c>
      <c r="F81" s="113"/>
      <c r="G81" s="113" t="s">
        <v>905</v>
      </c>
      <c r="H81" s="113" t="s">
        <v>981</v>
      </c>
      <c r="I81" s="120">
        <v>3.1871999999999998</v>
      </c>
      <c r="J81" s="120" t="s">
        <v>934</v>
      </c>
      <c r="K81" s="117" t="s">
        <v>615</v>
      </c>
    </row>
    <row r="82" spans="2:11" x14ac:dyDescent="0.2">
      <c r="B82" s="111">
        <v>93</v>
      </c>
      <c r="C82" s="114" t="s">
        <v>83</v>
      </c>
      <c r="D82" s="114" t="s">
        <v>896</v>
      </c>
      <c r="E82" s="114" t="s">
        <v>978</v>
      </c>
      <c r="F82" s="114"/>
      <c r="G82" s="114" t="s">
        <v>905</v>
      </c>
      <c r="H82" s="114" t="s">
        <v>981</v>
      </c>
      <c r="I82" s="121">
        <v>2.2663000000000002</v>
      </c>
      <c r="J82" s="121" t="s">
        <v>913</v>
      </c>
      <c r="K82" s="118" t="s">
        <v>624</v>
      </c>
    </row>
    <row r="83" spans="2:11" x14ac:dyDescent="0.2">
      <c r="B83" s="109">
        <v>94</v>
      </c>
      <c r="C83" s="115" t="s">
        <v>84</v>
      </c>
      <c r="D83" s="115" t="s">
        <v>937</v>
      </c>
      <c r="E83" s="115" t="s">
        <v>986</v>
      </c>
      <c r="F83" s="115"/>
      <c r="G83" s="115" t="s">
        <v>905</v>
      </c>
      <c r="H83" s="115" t="s">
        <v>981</v>
      </c>
      <c r="I83" s="119">
        <v>0.5262</v>
      </c>
      <c r="J83" s="119" t="s">
        <v>916</v>
      </c>
      <c r="K83" s="116" t="s">
        <v>0</v>
      </c>
    </row>
    <row r="84" spans="2:11" x14ac:dyDescent="0.2">
      <c r="B84" s="110">
        <v>96</v>
      </c>
      <c r="C84" s="113" t="s">
        <v>85</v>
      </c>
      <c r="D84" s="113" t="s">
        <v>896</v>
      </c>
      <c r="E84" s="113" t="s">
        <v>978</v>
      </c>
      <c r="F84" s="113"/>
      <c r="G84" s="113" t="s">
        <v>905</v>
      </c>
      <c r="H84" s="113" t="s">
        <v>981</v>
      </c>
      <c r="I84" s="120">
        <v>21.738299999999999</v>
      </c>
      <c r="J84" s="120" t="s">
        <v>913</v>
      </c>
      <c r="K84" s="117" t="s">
        <v>624</v>
      </c>
    </row>
    <row r="85" spans="2:11" x14ac:dyDescent="0.2">
      <c r="B85" s="110">
        <v>97</v>
      </c>
      <c r="C85" s="113" t="s">
        <v>86</v>
      </c>
      <c r="D85" s="113" t="s">
        <v>896</v>
      </c>
      <c r="E85" s="113" t="s">
        <v>978</v>
      </c>
      <c r="F85" s="113"/>
      <c r="G85" s="113" t="s">
        <v>905</v>
      </c>
      <c r="H85" s="113" t="s">
        <v>981</v>
      </c>
      <c r="I85" s="120">
        <v>87.287199999999999</v>
      </c>
      <c r="J85" s="120" t="s">
        <v>910</v>
      </c>
      <c r="K85" s="117" t="s">
        <v>622</v>
      </c>
    </row>
    <row r="86" spans="2:11" x14ac:dyDescent="0.2">
      <c r="B86" s="110">
        <v>99</v>
      </c>
      <c r="C86" s="113" t="s">
        <v>87</v>
      </c>
      <c r="D86" s="113" t="s">
        <v>896</v>
      </c>
      <c r="E86" s="113" t="s">
        <v>978</v>
      </c>
      <c r="F86" s="113"/>
      <c r="G86" s="113" t="s">
        <v>905</v>
      </c>
      <c r="H86" s="113" t="s">
        <v>981</v>
      </c>
      <c r="I86" s="120">
        <v>30.167300000000001</v>
      </c>
      <c r="J86" s="120" t="s">
        <v>910</v>
      </c>
      <c r="K86" s="117" t="s">
        <v>622</v>
      </c>
    </row>
    <row r="87" spans="2:11" x14ac:dyDescent="0.2">
      <c r="B87" s="111">
        <v>102</v>
      </c>
      <c r="C87" s="114" t="s">
        <v>88</v>
      </c>
      <c r="D87" s="114" t="s">
        <v>905</v>
      </c>
      <c r="E87" s="114" t="s">
        <v>987</v>
      </c>
      <c r="F87" s="114"/>
      <c r="G87" s="114" t="s">
        <v>922</v>
      </c>
      <c r="H87" s="114" t="s">
        <v>988</v>
      </c>
      <c r="I87" s="121">
        <v>0</v>
      </c>
      <c r="J87" s="121" t="s">
        <v>958</v>
      </c>
      <c r="K87" s="118" t="s">
        <v>625</v>
      </c>
    </row>
    <row r="88" spans="2:11" x14ac:dyDescent="0.2">
      <c r="B88" s="109">
        <v>103</v>
      </c>
      <c r="C88" s="115" t="s">
        <v>89</v>
      </c>
      <c r="D88" s="115" t="s">
        <v>896</v>
      </c>
      <c r="E88" s="115" t="s">
        <v>978</v>
      </c>
      <c r="F88" s="115"/>
      <c r="G88" s="115" t="s">
        <v>905</v>
      </c>
      <c r="H88" s="115" t="s">
        <v>981</v>
      </c>
      <c r="I88" s="119">
        <v>8.9646000000000008</v>
      </c>
      <c r="J88" s="119" t="s">
        <v>968</v>
      </c>
      <c r="K88" s="116" t="s">
        <v>618</v>
      </c>
    </row>
    <row r="89" spans="2:11" x14ac:dyDescent="0.2">
      <c r="B89" s="110">
        <v>104</v>
      </c>
      <c r="C89" s="113" t="s">
        <v>90</v>
      </c>
      <c r="D89" s="113" t="s">
        <v>896</v>
      </c>
      <c r="E89" s="113" t="s">
        <v>978</v>
      </c>
      <c r="F89" s="113"/>
      <c r="G89" s="113" t="s">
        <v>905</v>
      </c>
      <c r="H89" s="113" t="s">
        <v>981</v>
      </c>
      <c r="I89" s="120">
        <v>75.743099999999998</v>
      </c>
      <c r="J89" s="120" t="s">
        <v>943</v>
      </c>
      <c r="K89" s="117" t="s">
        <v>621</v>
      </c>
    </row>
    <row r="90" spans="2:11" x14ac:dyDescent="0.2">
      <c r="B90" s="110">
        <v>105</v>
      </c>
      <c r="C90" s="113" t="s">
        <v>91</v>
      </c>
      <c r="D90" s="113" t="s">
        <v>896</v>
      </c>
      <c r="E90" s="113" t="s">
        <v>978</v>
      </c>
      <c r="F90" s="113"/>
      <c r="G90" s="113" t="s">
        <v>905</v>
      </c>
      <c r="H90" s="113" t="s">
        <v>981</v>
      </c>
      <c r="I90" s="120">
        <v>43.221499999999999</v>
      </c>
      <c r="J90" s="120" t="s">
        <v>943</v>
      </c>
      <c r="K90" s="117" t="s">
        <v>621</v>
      </c>
    </row>
    <row r="91" spans="2:11" x14ac:dyDescent="0.2">
      <c r="B91" s="110">
        <v>106</v>
      </c>
      <c r="C91" s="113" t="s">
        <v>92</v>
      </c>
      <c r="D91" s="113" t="s">
        <v>896</v>
      </c>
      <c r="E91" s="113" t="s">
        <v>978</v>
      </c>
      <c r="F91" s="113"/>
      <c r="G91" s="113" t="s">
        <v>905</v>
      </c>
      <c r="H91" s="113" t="s">
        <v>981</v>
      </c>
      <c r="I91" s="120">
        <v>41.369500000000002</v>
      </c>
      <c r="J91" s="120" t="s">
        <v>968</v>
      </c>
      <c r="K91" s="117" t="s">
        <v>618</v>
      </c>
    </row>
    <row r="92" spans="2:11" x14ac:dyDescent="0.2">
      <c r="B92" s="111">
        <v>107</v>
      </c>
      <c r="C92" s="114" t="s">
        <v>93</v>
      </c>
      <c r="D92" s="114" t="s">
        <v>896</v>
      </c>
      <c r="E92" s="114" t="s">
        <v>978</v>
      </c>
      <c r="F92" s="114"/>
      <c r="G92" s="114" t="s">
        <v>955</v>
      </c>
      <c r="H92" s="114" t="s">
        <v>989</v>
      </c>
      <c r="I92" s="121">
        <v>12.098599999999999</v>
      </c>
      <c r="J92" s="121" t="s">
        <v>896</v>
      </c>
      <c r="K92" s="118" t="s">
        <v>614</v>
      </c>
    </row>
    <row r="93" spans="2:11" x14ac:dyDescent="0.2">
      <c r="B93" s="109">
        <v>108</v>
      </c>
      <c r="C93" s="115" t="s">
        <v>94</v>
      </c>
      <c r="D93" s="115" t="s">
        <v>896</v>
      </c>
      <c r="E93" s="115" t="s">
        <v>978</v>
      </c>
      <c r="F93" s="115"/>
      <c r="G93" s="115" t="s">
        <v>913</v>
      </c>
      <c r="H93" s="115" t="s">
        <v>984</v>
      </c>
      <c r="I93" s="119">
        <v>13.063700000000001</v>
      </c>
      <c r="J93" s="119" t="s">
        <v>896</v>
      </c>
      <c r="K93" s="116" t="s">
        <v>614</v>
      </c>
    </row>
    <row r="94" spans="2:11" x14ac:dyDescent="0.2">
      <c r="B94" s="110">
        <v>109</v>
      </c>
      <c r="C94" s="113" t="s">
        <v>95</v>
      </c>
      <c r="D94" s="113" t="s">
        <v>900</v>
      </c>
      <c r="E94" s="113" t="s">
        <v>977</v>
      </c>
      <c r="F94" s="113" t="s">
        <v>895</v>
      </c>
      <c r="G94" s="113" t="s">
        <v>901</v>
      </c>
      <c r="H94" s="113" t="s">
        <v>990</v>
      </c>
      <c r="I94" s="120">
        <v>0.155</v>
      </c>
      <c r="J94" s="120" t="s">
        <v>958</v>
      </c>
      <c r="K94" s="117" t="s">
        <v>625</v>
      </c>
    </row>
    <row r="95" spans="2:11" x14ac:dyDescent="0.2">
      <c r="B95" s="110">
        <v>110</v>
      </c>
      <c r="C95" s="113" t="s">
        <v>96</v>
      </c>
      <c r="D95" s="113" t="s">
        <v>899</v>
      </c>
      <c r="E95" s="113" t="s">
        <v>975</v>
      </c>
      <c r="F95" s="113"/>
      <c r="G95" s="113" t="s">
        <v>916</v>
      </c>
      <c r="H95" s="113" t="s">
        <v>991</v>
      </c>
      <c r="I95" s="120">
        <v>1.7988999999999999</v>
      </c>
      <c r="J95" s="120" t="s">
        <v>934</v>
      </c>
      <c r="K95" s="117" t="s">
        <v>615</v>
      </c>
    </row>
    <row r="96" spans="2:11" x14ac:dyDescent="0.2">
      <c r="B96" s="110">
        <v>111</v>
      </c>
      <c r="C96" s="113" t="s">
        <v>97</v>
      </c>
      <c r="D96" s="113" t="s">
        <v>899</v>
      </c>
      <c r="E96" s="113" t="s">
        <v>975</v>
      </c>
      <c r="F96" s="113"/>
      <c r="G96" s="113" t="s">
        <v>916</v>
      </c>
      <c r="H96" s="113" t="s">
        <v>991</v>
      </c>
      <c r="I96" s="120">
        <v>1.0629</v>
      </c>
      <c r="J96" s="120" t="s">
        <v>934</v>
      </c>
      <c r="K96" s="117" t="s">
        <v>615</v>
      </c>
    </row>
    <row r="97" spans="2:11" x14ac:dyDescent="0.2">
      <c r="B97" s="111">
        <v>113</v>
      </c>
      <c r="C97" s="114" t="s">
        <v>842</v>
      </c>
      <c r="D97" s="114" t="s">
        <v>899</v>
      </c>
      <c r="E97" s="114" t="s">
        <v>975</v>
      </c>
      <c r="F97" s="114"/>
      <c r="G97" s="114" t="s">
        <v>916</v>
      </c>
      <c r="H97" s="114" t="s">
        <v>991</v>
      </c>
      <c r="I97" s="121">
        <v>1.6147</v>
      </c>
      <c r="J97" s="121" t="s">
        <v>911</v>
      </c>
      <c r="K97" s="118" t="s">
        <v>626</v>
      </c>
    </row>
    <row r="98" spans="2:11" x14ac:dyDescent="0.2">
      <c r="B98" s="109">
        <v>114</v>
      </c>
      <c r="C98" s="115" t="s">
        <v>843</v>
      </c>
      <c r="D98" s="115" t="s">
        <v>899</v>
      </c>
      <c r="E98" s="115" t="s">
        <v>975</v>
      </c>
      <c r="F98" s="115"/>
      <c r="G98" s="115" t="s">
        <v>916</v>
      </c>
      <c r="H98" s="115" t="s">
        <v>991</v>
      </c>
      <c r="I98" s="119">
        <v>6.0027999999999997</v>
      </c>
      <c r="J98" s="119" t="s">
        <v>911</v>
      </c>
      <c r="K98" s="116" t="s">
        <v>626</v>
      </c>
    </row>
    <row r="99" spans="2:11" x14ac:dyDescent="0.2">
      <c r="B99" s="110">
        <v>115</v>
      </c>
      <c r="C99" s="113" t="s">
        <v>98</v>
      </c>
      <c r="D99" s="113" t="s">
        <v>896</v>
      </c>
      <c r="E99" s="113" t="s">
        <v>978</v>
      </c>
      <c r="F99" s="113"/>
      <c r="G99" s="113" t="s">
        <v>916</v>
      </c>
      <c r="H99" s="113" t="s">
        <v>991</v>
      </c>
      <c r="I99" s="120">
        <v>10.1393</v>
      </c>
      <c r="J99" s="120" t="s">
        <v>896</v>
      </c>
      <c r="K99" s="117" t="s">
        <v>614</v>
      </c>
    </row>
    <row r="100" spans="2:11" x14ac:dyDescent="0.2">
      <c r="B100" s="110">
        <v>116</v>
      </c>
      <c r="C100" s="113" t="s">
        <v>99</v>
      </c>
      <c r="D100" s="113" t="s">
        <v>900</v>
      </c>
      <c r="E100" s="113" t="s">
        <v>977</v>
      </c>
      <c r="F100" s="113" t="s">
        <v>895</v>
      </c>
      <c r="G100" s="113" t="s">
        <v>901</v>
      </c>
      <c r="H100" s="113" t="s">
        <v>990</v>
      </c>
      <c r="I100" s="120">
        <v>0.14929999999999999</v>
      </c>
      <c r="J100" s="120" t="s">
        <v>958</v>
      </c>
      <c r="K100" s="117" t="s">
        <v>625</v>
      </c>
    </row>
    <row r="101" spans="2:11" x14ac:dyDescent="0.2">
      <c r="B101" s="110">
        <v>117</v>
      </c>
      <c r="C101" s="113" t="s">
        <v>100</v>
      </c>
      <c r="D101" s="113" t="s">
        <v>899</v>
      </c>
      <c r="E101" s="113" t="s">
        <v>975</v>
      </c>
      <c r="F101" s="113"/>
      <c r="G101" s="113" t="s">
        <v>916</v>
      </c>
      <c r="H101" s="113" t="s">
        <v>991</v>
      </c>
      <c r="I101" s="120">
        <v>0.45179999999999998</v>
      </c>
      <c r="J101" s="120" t="s">
        <v>958</v>
      </c>
      <c r="K101" s="117" t="s">
        <v>625</v>
      </c>
    </row>
    <row r="102" spans="2:11" x14ac:dyDescent="0.2">
      <c r="B102" s="111">
        <v>118</v>
      </c>
      <c r="C102" s="114" t="s">
        <v>101</v>
      </c>
      <c r="D102" s="114" t="s">
        <v>937</v>
      </c>
      <c r="E102" s="114" t="s">
        <v>986</v>
      </c>
      <c r="F102" s="114"/>
      <c r="G102" s="114" t="s">
        <v>916</v>
      </c>
      <c r="H102" s="114" t="s">
        <v>991</v>
      </c>
      <c r="I102" s="121">
        <v>0.6895</v>
      </c>
      <c r="J102" s="121" t="s">
        <v>958</v>
      </c>
      <c r="K102" s="118" t="s">
        <v>625</v>
      </c>
    </row>
    <row r="103" spans="2:11" x14ac:dyDescent="0.2">
      <c r="B103" s="109">
        <v>119</v>
      </c>
      <c r="C103" s="115" t="s">
        <v>102</v>
      </c>
      <c r="D103" s="115" t="s">
        <v>900</v>
      </c>
      <c r="E103" s="115" t="s">
        <v>977</v>
      </c>
      <c r="F103" s="115" t="s">
        <v>895</v>
      </c>
      <c r="G103" s="115" t="s">
        <v>916</v>
      </c>
      <c r="H103" s="115" t="s">
        <v>991</v>
      </c>
      <c r="I103" s="119">
        <v>2.1179999999999999</v>
      </c>
      <c r="J103" s="119" t="s">
        <v>911</v>
      </c>
      <c r="K103" s="116" t="s">
        <v>626</v>
      </c>
    </row>
    <row r="104" spans="2:11" x14ac:dyDescent="0.2">
      <c r="B104" s="110">
        <v>120</v>
      </c>
      <c r="C104" s="113" t="s">
        <v>103</v>
      </c>
      <c r="D104" s="113" t="s">
        <v>896</v>
      </c>
      <c r="E104" s="113" t="s">
        <v>978</v>
      </c>
      <c r="F104" s="113"/>
      <c r="G104" s="113" t="s">
        <v>916</v>
      </c>
      <c r="H104" s="113" t="s">
        <v>991</v>
      </c>
      <c r="I104" s="120">
        <v>158.5488</v>
      </c>
      <c r="J104" s="120" t="s">
        <v>911</v>
      </c>
      <c r="K104" s="117" t="s">
        <v>626</v>
      </c>
    </row>
    <row r="105" spans="2:11" x14ac:dyDescent="0.2">
      <c r="B105" s="110">
        <v>121</v>
      </c>
      <c r="C105" s="113" t="s">
        <v>104</v>
      </c>
      <c r="D105" s="113" t="s">
        <v>896</v>
      </c>
      <c r="E105" s="113" t="s">
        <v>978</v>
      </c>
      <c r="F105" s="113"/>
      <c r="G105" s="113" t="s">
        <v>905</v>
      </c>
      <c r="H105" s="113" t="s">
        <v>981</v>
      </c>
      <c r="I105" s="120">
        <v>35.453299999999999</v>
      </c>
      <c r="J105" s="120" t="s">
        <v>910</v>
      </c>
      <c r="K105" s="117" t="s">
        <v>622</v>
      </c>
    </row>
    <row r="106" spans="2:11" x14ac:dyDescent="0.2">
      <c r="B106" s="110">
        <v>122</v>
      </c>
      <c r="C106" s="113" t="s">
        <v>105</v>
      </c>
      <c r="D106" s="113" t="s">
        <v>896</v>
      </c>
      <c r="E106" s="113" t="s">
        <v>978</v>
      </c>
      <c r="F106" s="113"/>
      <c r="G106" s="113" t="s">
        <v>905</v>
      </c>
      <c r="H106" s="113" t="s">
        <v>981</v>
      </c>
      <c r="I106" s="120">
        <v>62.722799999999999</v>
      </c>
      <c r="J106" s="120" t="s">
        <v>931</v>
      </c>
      <c r="K106" s="117" t="s">
        <v>623</v>
      </c>
    </row>
    <row r="107" spans="2:11" x14ac:dyDescent="0.2">
      <c r="B107" s="111">
        <v>123</v>
      </c>
      <c r="C107" s="114" t="s">
        <v>106</v>
      </c>
      <c r="D107" s="114" t="s">
        <v>896</v>
      </c>
      <c r="E107" s="114" t="s">
        <v>978</v>
      </c>
      <c r="F107" s="114"/>
      <c r="G107" s="114" t="s">
        <v>905</v>
      </c>
      <c r="H107" s="114" t="s">
        <v>981</v>
      </c>
      <c r="I107" s="121">
        <v>17.285699999999999</v>
      </c>
      <c r="J107" s="121" t="s">
        <v>968</v>
      </c>
      <c r="K107" s="118" t="s">
        <v>618</v>
      </c>
    </row>
    <row r="108" spans="2:11" x14ac:dyDescent="0.2">
      <c r="B108" s="109">
        <v>124</v>
      </c>
      <c r="C108" s="115" t="s">
        <v>107</v>
      </c>
      <c r="D108" s="115" t="s">
        <v>899</v>
      </c>
      <c r="E108" s="115" t="s">
        <v>975</v>
      </c>
      <c r="F108" s="115"/>
      <c r="G108" s="115" t="s">
        <v>916</v>
      </c>
      <c r="H108" s="115" t="s">
        <v>991</v>
      </c>
      <c r="I108" s="119">
        <v>4.1673999999999998</v>
      </c>
      <c r="J108" s="119" t="s">
        <v>911</v>
      </c>
      <c r="K108" s="116" t="s">
        <v>626</v>
      </c>
    </row>
    <row r="109" spans="2:11" x14ac:dyDescent="0.2">
      <c r="B109" s="110">
        <v>125</v>
      </c>
      <c r="C109" s="113" t="s">
        <v>108</v>
      </c>
      <c r="D109" s="113" t="s">
        <v>896</v>
      </c>
      <c r="E109" s="113" t="s">
        <v>978</v>
      </c>
      <c r="F109" s="113"/>
      <c r="G109" s="113" t="s">
        <v>913</v>
      </c>
      <c r="H109" s="113" t="s">
        <v>984</v>
      </c>
      <c r="I109" s="120">
        <v>11.28</v>
      </c>
      <c r="J109" s="120" t="s">
        <v>921</v>
      </c>
      <c r="K109" s="117" t="s">
        <v>627</v>
      </c>
    </row>
    <row r="110" spans="2:11" x14ac:dyDescent="0.2">
      <c r="B110" s="110">
        <v>126</v>
      </c>
      <c r="C110" s="113" t="s">
        <v>109</v>
      </c>
      <c r="D110" s="113" t="s">
        <v>896</v>
      </c>
      <c r="E110" s="113" t="s">
        <v>978</v>
      </c>
      <c r="F110" s="113"/>
      <c r="G110" s="113" t="s">
        <v>913</v>
      </c>
      <c r="H110" s="113" t="s">
        <v>984</v>
      </c>
      <c r="I110" s="120">
        <v>14.3017</v>
      </c>
      <c r="J110" s="120" t="s">
        <v>921</v>
      </c>
      <c r="K110" s="117" t="s">
        <v>627</v>
      </c>
    </row>
    <row r="111" spans="2:11" x14ac:dyDescent="0.2">
      <c r="B111" s="110">
        <v>127</v>
      </c>
      <c r="C111" s="113" t="s">
        <v>110</v>
      </c>
      <c r="D111" s="113" t="s">
        <v>896</v>
      </c>
      <c r="E111" s="113" t="s">
        <v>978</v>
      </c>
      <c r="F111" s="113"/>
      <c r="G111" s="113" t="s">
        <v>913</v>
      </c>
      <c r="H111" s="113" t="s">
        <v>984</v>
      </c>
      <c r="I111" s="120">
        <v>7.0090000000000003</v>
      </c>
      <c r="J111" s="120" t="s">
        <v>921</v>
      </c>
      <c r="K111" s="117" t="s">
        <v>627</v>
      </c>
    </row>
    <row r="112" spans="2:11" x14ac:dyDescent="0.2">
      <c r="B112" s="111">
        <v>128</v>
      </c>
      <c r="C112" s="114" t="s">
        <v>111</v>
      </c>
      <c r="D112" s="114" t="s">
        <v>896</v>
      </c>
      <c r="E112" s="114" t="s">
        <v>978</v>
      </c>
      <c r="F112" s="114"/>
      <c r="G112" s="114" t="s">
        <v>913</v>
      </c>
      <c r="H112" s="114" t="s">
        <v>984</v>
      </c>
      <c r="I112" s="121">
        <v>17.7014</v>
      </c>
      <c r="J112" s="121" t="s">
        <v>921</v>
      </c>
      <c r="K112" s="118" t="s">
        <v>627</v>
      </c>
    </row>
    <row r="113" spans="2:11" x14ac:dyDescent="0.2">
      <c r="B113" s="109">
        <v>129</v>
      </c>
      <c r="C113" s="115" t="s">
        <v>112</v>
      </c>
      <c r="D113" s="115" t="s">
        <v>896</v>
      </c>
      <c r="E113" s="115" t="s">
        <v>978</v>
      </c>
      <c r="F113" s="115"/>
      <c r="G113" s="115" t="s">
        <v>913</v>
      </c>
      <c r="H113" s="115" t="s">
        <v>984</v>
      </c>
      <c r="I113" s="119">
        <v>18.375900000000001</v>
      </c>
      <c r="J113" s="119" t="s">
        <v>896</v>
      </c>
      <c r="K113" s="116" t="s">
        <v>614</v>
      </c>
    </row>
    <row r="114" spans="2:11" x14ac:dyDescent="0.2">
      <c r="B114" s="110">
        <v>130</v>
      </c>
      <c r="C114" s="113" t="s">
        <v>113</v>
      </c>
      <c r="D114" s="113" t="s">
        <v>899</v>
      </c>
      <c r="E114" s="113" t="s">
        <v>975</v>
      </c>
      <c r="F114" s="113"/>
      <c r="G114" s="113" t="s">
        <v>913</v>
      </c>
      <c r="H114" s="113" t="s">
        <v>984</v>
      </c>
      <c r="I114" s="120">
        <v>2.3586999999999998</v>
      </c>
      <c r="J114" s="120" t="s">
        <v>896</v>
      </c>
      <c r="K114" s="117" t="s">
        <v>614</v>
      </c>
    </row>
    <row r="115" spans="2:11" x14ac:dyDescent="0.2">
      <c r="B115" s="110">
        <v>134</v>
      </c>
      <c r="C115" s="113" t="s">
        <v>114</v>
      </c>
      <c r="D115" s="113" t="s">
        <v>899</v>
      </c>
      <c r="E115" s="113" t="s">
        <v>975</v>
      </c>
      <c r="F115" s="113"/>
      <c r="G115" s="113" t="s">
        <v>913</v>
      </c>
      <c r="H115" s="113" t="s">
        <v>984</v>
      </c>
      <c r="I115" s="120">
        <v>3.3553000000000002</v>
      </c>
      <c r="J115" s="120" t="s">
        <v>921</v>
      </c>
      <c r="K115" s="117" t="s">
        <v>627</v>
      </c>
    </row>
    <row r="116" spans="2:11" x14ac:dyDescent="0.2">
      <c r="B116" s="110">
        <v>135</v>
      </c>
      <c r="C116" s="113" t="s">
        <v>115</v>
      </c>
      <c r="D116" s="113" t="s">
        <v>899</v>
      </c>
      <c r="E116" s="113" t="s">
        <v>975</v>
      </c>
      <c r="F116" s="113"/>
      <c r="G116" s="113" t="s">
        <v>913</v>
      </c>
      <c r="H116" s="113" t="s">
        <v>984</v>
      </c>
      <c r="I116" s="120">
        <v>7.2716000000000003</v>
      </c>
      <c r="J116" s="120" t="s">
        <v>921</v>
      </c>
      <c r="K116" s="117" t="s">
        <v>627</v>
      </c>
    </row>
    <row r="117" spans="2:11" x14ac:dyDescent="0.2">
      <c r="B117" s="111">
        <v>136</v>
      </c>
      <c r="C117" s="114" t="s">
        <v>116</v>
      </c>
      <c r="D117" s="114" t="s">
        <v>899</v>
      </c>
      <c r="E117" s="114" t="s">
        <v>975</v>
      </c>
      <c r="F117" s="114"/>
      <c r="G117" s="114" t="s">
        <v>913</v>
      </c>
      <c r="H117" s="114" t="s">
        <v>984</v>
      </c>
      <c r="I117" s="121">
        <v>3.4055</v>
      </c>
      <c r="J117" s="121" t="s">
        <v>921</v>
      </c>
      <c r="K117" s="118" t="s">
        <v>627</v>
      </c>
    </row>
    <row r="118" spans="2:11" x14ac:dyDescent="0.2">
      <c r="B118" s="109">
        <v>137</v>
      </c>
      <c r="C118" s="115" t="s">
        <v>117</v>
      </c>
      <c r="D118" s="115" t="s">
        <v>899</v>
      </c>
      <c r="E118" s="115" t="s">
        <v>975</v>
      </c>
      <c r="F118" s="115"/>
      <c r="G118" s="115" t="s">
        <v>913</v>
      </c>
      <c r="H118" s="115" t="s">
        <v>984</v>
      </c>
      <c r="I118" s="119">
        <v>7.1791</v>
      </c>
      <c r="J118" s="119" t="s">
        <v>921</v>
      </c>
      <c r="K118" s="116" t="s">
        <v>627</v>
      </c>
    </row>
    <row r="119" spans="2:11" x14ac:dyDescent="0.2">
      <c r="B119" s="110">
        <v>138</v>
      </c>
      <c r="C119" s="113" t="s">
        <v>118</v>
      </c>
      <c r="D119" s="113" t="s">
        <v>899</v>
      </c>
      <c r="E119" s="113" t="s">
        <v>975</v>
      </c>
      <c r="F119" s="113"/>
      <c r="G119" s="113" t="s">
        <v>955</v>
      </c>
      <c r="H119" s="113" t="s">
        <v>989</v>
      </c>
      <c r="I119" s="120">
        <v>8.9528999999999996</v>
      </c>
      <c r="J119" s="120" t="s">
        <v>921</v>
      </c>
      <c r="K119" s="117" t="s">
        <v>627</v>
      </c>
    </row>
    <row r="120" spans="2:11" x14ac:dyDescent="0.2">
      <c r="B120" s="110">
        <v>141</v>
      </c>
      <c r="C120" s="113" t="s">
        <v>119</v>
      </c>
      <c r="D120" s="113" t="s">
        <v>896</v>
      </c>
      <c r="E120" s="113" t="s">
        <v>978</v>
      </c>
      <c r="F120" s="113"/>
      <c r="G120" s="113" t="s">
        <v>913</v>
      </c>
      <c r="H120" s="113" t="s">
        <v>984</v>
      </c>
      <c r="I120" s="120">
        <v>5.1673</v>
      </c>
      <c r="J120" s="120" t="s">
        <v>896</v>
      </c>
      <c r="K120" s="117" t="s">
        <v>614</v>
      </c>
    </row>
    <row r="121" spans="2:11" x14ac:dyDescent="0.2">
      <c r="B121" s="110">
        <v>142</v>
      </c>
      <c r="C121" s="113" t="s">
        <v>120</v>
      </c>
      <c r="D121" s="113" t="s">
        <v>896</v>
      </c>
      <c r="E121" s="113" t="s">
        <v>978</v>
      </c>
      <c r="F121" s="113"/>
      <c r="G121" s="113" t="s">
        <v>913</v>
      </c>
      <c r="H121" s="113" t="s">
        <v>984</v>
      </c>
      <c r="I121" s="120">
        <v>7.8815</v>
      </c>
      <c r="J121" s="120" t="s">
        <v>896</v>
      </c>
      <c r="K121" s="117" t="s">
        <v>614</v>
      </c>
    </row>
    <row r="122" spans="2:11" x14ac:dyDescent="0.2">
      <c r="B122" s="111">
        <v>150</v>
      </c>
      <c r="C122" s="114" t="s">
        <v>121</v>
      </c>
      <c r="D122" s="114" t="s">
        <v>899</v>
      </c>
      <c r="E122" s="114" t="s">
        <v>975</v>
      </c>
      <c r="F122" s="114"/>
      <c r="G122" s="114" t="s">
        <v>913</v>
      </c>
      <c r="H122" s="114" t="s">
        <v>984</v>
      </c>
      <c r="I122" s="121">
        <v>2.5924999999999998</v>
      </c>
      <c r="J122" s="121" t="s">
        <v>896</v>
      </c>
      <c r="K122" s="118" t="s">
        <v>614</v>
      </c>
    </row>
    <row r="123" spans="2:11" x14ac:dyDescent="0.2">
      <c r="B123" s="109">
        <v>151</v>
      </c>
      <c r="C123" s="115" t="s">
        <v>122</v>
      </c>
      <c r="D123" s="115" t="s">
        <v>896</v>
      </c>
      <c r="E123" s="115" t="s">
        <v>978</v>
      </c>
      <c r="F123" s="115"/>
      <c r="G123" s="115" t="s">
        <v>955</v>
      </c>
      <c r="H123" s="115" t="s">
        <v>989</v>
      </c>
      <c r="I123" s="119">
        <v>8.8362999999999996</v>
      </c>
      <c r="J123" s="119" t="s">
        <v>896</v>
      </c>
      <c r="K123" s="116" t="s">
        <v>614</v>
      </c>
    </row>
    <row r="124" spans="2:11" x14ac:dyDescent="0.2">
      <c r="B124" s="110">
        <v>152</v>
      </c>
      <c r="C124" s="113" t="s">
        <v>123</v>
      </c>
      <c r="D124" s="113" t="s">
        <v>896</v>
      </c>
      <c r="E124" s="113" t="s">
        <v>978</v>
      </c>
      <c r="F124" s="113"/>
      <c r="G124" s="113" t="s">
        <v>955</v>
      </c>
      <c r="H124" s="113" t="s">
        <v>989</v>
      </c>
      <c r="I124" s="120">
        <v>22.3856</v>
      </c>
      <c r="J124" s="120" t="s">
        <v>896</v>
      </c>
      <c r="K124" s="117" t="s">
        <v>614</v>
      </c>
    </row>
    <row r="125" spans="2:11" x14ac:dyDescent="0.2">
      <c r="B125" s="110">
        <v>153</v>
      </c>
      <c r="C125" s="113" t="s">
        <v>124</v>
      </c>
      <c r="D125" s="113" t="s">
        <v>896</v>
      </c>
      <c r="E125" s="113" t="s">
        <v>978</v>
      </c>
      <c r="F125" s="113"/>
      <c r="G125" s="113" t="s">
        <v>955</v>
      </c>
      <c r="H125" s="113" t="s">
        <v>989</v>
      </c>
      <c r="I125" s="120">
        <v>15.071</v>
      </c>
      <c r="J125" s="120" t="s">
        <v>921</v>
      </c>
      <c r="K125" s="117" t="s">
        <v>627</v>
      </c>
    </row>
    <row r="126" spans="2:11" x14ac:dyDescent="0.2">
      <c r="B126" s="110">
        <v>154</v>
      </c>
      <c r="C126" s="113" t="s">
        <v>125</v>
      </c>
      <c r="D126" s="113" t="s">
        <v>896</v>
      </c>
      <c r="E126" s="113" t="s">
        <v>978</v>
      </c>
      <c r="F126" s="113"/>
      <c r="G126" s="113" t="s">
        <v>913</v>
      </c>
      <c r="H126" s="113" t="s">
        <v>984</v>
      </c>
      <c r="I126" s="120">
        <v>12.8963</v>
      </c>
      <c r="J126" s="120" t="s">
        <v>921</v>
      </c>
      <c r="K126" s="117" t="s">
        <v>627</v>
      </c>
    </row>
    <row r="127" spans="2:11" x14ac:dyDescent="0.2">
      <c r="B127" s="111">
        <v>155</v>
      </c>
      <c r="C127" s="114" t="s">
        <v>126</v>
      </c>
      <c r="D127" s="114" t="s">
        <v>899</v>
      </c>
      <c r="E127" s="114" t="s">
        <v>975</v>
      </c>
      <c r="F127" s="114"/>
      <c r="G127" s="114" t="s">
        <v>916</v>
      </c>
      <c r="H127" s="114" t="s">
        <v>991</v>
      </c>
      <c r="I127" s="121">
        <v>14.674799999999999</v>
      </c>
      <c r="J127" s="121" t="s">
        <v>911</v>
      </c>
      <c r="K127" s="118" t="s">
        <v>626</v>
      </c>
    </row>
    <row r="128" spans="2:11" x14ac:dyDescent="0.2">
      <c r="B128" s="109">
        <v>156</v>
      </c>
      <c r="C128" s="115" t="s">
        <v>127</v>
      </c>
      <c r="D128" s="115" t="s">
        <v>900</v>
      </c>
      <c r="E128" s="115" t="s">
        <v>977</v>
      </c>
      <c r="F128" s="115" t="s">
        <v>895</v>
      </c>
      <c r="G128" s="115" t="s">
        <v>918</v>
      </c>
      <c r="H128" s="115" t="s">
        <v>992</v>
      </c>
      <c r="I128" s="119">
        <v>0.2009</v>
      </c>
      <c r="J128" s="119" t="s">
        <v>937</v>
      </c>
      <c r="K128" s="116" t="s">
        <v>628</v>
      </c>
    </row>
    <row r="129" spans="2:11" x14ac:dyDescent="0.2">
      <c r="B129" s="110">
        <v>157</v>
      </c>
      <c r="C129" s="113" t="s">
        <v>128</v>
      </c>
      <c r="D129" s="113" t="s">
        <v>900</v>
      </c>
      <c r="E129" s="113" t="s">
        <v>977</v>
      </c>
      <c r="F129" s="113" t="s">
        <v>895</v>
      </c>
      <c r="G129" s="113" t="s">
        <v>937</v>
      </c>
      <c r="H129" s="113" t="s">
        <v>129</v>
      </c>
      <c r="I129" s="120">
        <v>0.25559999999999999</v>
      </c>
      <c r="J129" s="120" t="s">
        <v>947</v>
      </c>
      <c r="K129" s="117" t="s">
        <v>129</v>
      </c>
    </row>
    <row r="130" spans="2:11" x14ac:dyDescent="0.2">
      <c r="B130" s="110">
        <v>158</v>
      </c>
      <c r="C130" s="113" t="s">
        <v>130</v>
      </c>
      <c r="D130" s="113" t="s">
        <v>900</v>
      </c>
      <c r="E130" s="113" t="s">
        <v>977</v>
      </c>
      <c r="F130" s="113" t="s">
        <v>895</v>
      </c>
      <c r="G130" s="113" t="s">
        <v>937</v>
      </c>
      <c r="H130" s="113" t="s">
        <v>129</v>
      </c>
      <c r="I130" s="120">
        <v>0.12920000000000001</v>
      </c>
      <c r="J130" s="120" t="s">
        <v>947</v>
      </c>
      <c r="K130" s="117" t="s">
        <v>129</v>
      </c>
    </row>
    <row r="131" spans="2:11" x14ac:dyDescent="0.2">
      <c r="B131" s="110">
        <v>159</v>
      </c>
      <c r="C131" s="113" t="s">
        <v>131</v>
      </c>
      <c r="D131" s="113" t="s">
        <v>900</v>
      </c>
      <c r="E131" s="113" t="s">
        <v>977</v>
      </c>
      <c r="F131" s="113" t="s">
        <v>895</v>
      </c>
      <c r="G131" s="113" t="s">
        <v>910</v>
      </c>
      <c r="H131" s="113" t="s">
        <v>993</v>
      </c>
      <c r="I131" s="120">
        <v>0.25269999999999998</v>
      </c>
      <c r="J131" s="120" t="s">
        <v>915</v>
      </c>
      <c r="K131" s="117" t="s">
        <v>629</v>
      </c>
    </row>
    <row r="132" spans="2:11" x14ac:dyDescent="0.2">
      <c r="B132" s="111">
        <v>161</v>
      </c>
      <c r="C132" s="114" t="s">
        <v>132</v>
      </c>
      <c r="D132" s="114" t="s">
        <v>899</v>
      </c>
      <c r="E132" s="114" t="s">
        <v>975</v>
      </c>
      <c r="F132" s="114"/>
      <c r="G132" s="114" t="s">
        <v>910</v>
      </c>
      <c r="H132" s="114" t="s">
        <v>993</v>
      </c>
      <c r="I132" s="121">
        <v>1.333</v>
      </c>
      <c r="J132" s="121" t="s">
        <v>915</v>
      </c>
      <c r="K132" s="118" t="s">
        <v>629</v>
      </c>
    </row>
    <row r="133" spans="2:11" x14ac:dyDescent="0.2">
      <c r="B133" s="109">
        <v>166</v>
      </c>
      <c r="C133" s="115" t="s">
        <v>133</v>
      </c>
      <c r="D133" s="115" t="s">
        <v>896</v>
      </c>
      <c r="E133" s="115" t="s">
        <v>978</v>
      </c>
      <c r="F133" s="115"/>
      <c r="G133" s="115" t="s">
        <v>910</v>
      </c>
      <c r="H133" s="115" t="s">
        <v>993</v>
      </c>
      <c r="I133" s="119">
        <v>10.3048</v>
      </c>
      <c r="J133" s="119" t="s">
        <v>928</v>
      </c>
      <c r="K133" s="116" t="s">
        <v>630</v>
      </c>
    </row>
    <row r="134" spans="2:11" x14ac:dyDescent="0.2">
      <c r="B134" s="110">
        <v>167</v>
      </c>
      <c r="C134" s="113" t="s">
        <v>134</v>
      </c>
      <c r="D134" s="113" t="s">
        <v>896</v>
      </c>
      <c r="E134" s="113" t="s">
        <v>978</v>
      </c>
      <c r="F134" s="113"/>
      <c r="G134" s="113" t="s">
        <v>910</v>
      </c>
      <c r="H134" s="113" t="s">
        <v>993</v>
      </c>
      <c r="I134" s="120">
        <v>18.757899999999999</v>
      </c>
      <c r="J134" s="120" t="s">
        <v>928</v>
      </c>
      <c r="K134" s="117" t="s">
        <v>630</v>
      </c>
    </row>
    <row r="135" spans="2:11" x14ac:dyDescent="0.2">
      <c r="B135" s="110">
        <v>168</v>
      </c>
      <c r="C135" s="113" t="s">
        <v>135</v>
      </c>
      <c r="D135" s="113" t="s">
        <v>899</v>
      </c>
      <c r="E135" s="113" t="s">
        <v>975</v>
      </c>
      <c r="F135" s="113"/>
      <c r="G135" s="113" t="s">
        <v>910</v>
      </c>
      <c r="H135" s="113" t="s">
        <v>993</v>
      </c>
      <c r="I135" s="120">
        <v>2.6844999999999999</v>
      </c>
      <c r="J135" s="120" t="s">
        <v>909</v>
      </c>
      <c r="K135" s="117" t="s">
        <v>631</v>
      </c>
    </row>
    <row r="136" spans="2:11" x14ac:dyDescent="0.2">
      <c r="B136" s="110">
        <v>170</v>
      </c>
      <c r="C136" s="113" t="s">
        <v>136</v>
      </c>
      <c r="D136" s="113" t="s">
        <v>896</v>
      </c>
      <c r="E136" s="113" t="s">
        <v>978</v>
      </c>
      <c r="F136" s="113"/>
      <c r="G136" s="113" t="s">
        <v>910</v>
      </c>
      <c r="H136" s="113" t="s">
        <v>993</v>
      </c>
      <c r="I136" s="120">
        <v>5.2946</v>
      </c>
      <c r="J136" s="120" t="s">
        <v>928</v>
      </c>
      <c r="K136" s="117" t="s">
        <v>630</v>
      </c>
    </row>
    <row r="137" spans="2:11" x14ac:dyDescent="0.2">
      <c r="B137" s="111">
        <v>171</v>
      </c>
      <c r="C137" s="114" t="s">
        <v>137</v>
      </c>
      <c r="D137" s="114" t="s">
        <v>896</v>
      </c>
      <c r="E137" s="114" t="s">
        <v>978</v>
      </c>
      <c r="F137" s="114"/>
      <c r="G137" s="114" t="s">
        <v>910</v>
      </c>
      <c r="H137" s="114" t="s">
        <v>993</v>
      </c>
      <c r="I137" s="121">
        <v>10.3207</v>
      </c>
      <c r="J137" s="121" t="s">
        <v>928</v>
      </c>
      <c r="K137" s="118" t="s">
        <v>630</v>
      </c>
    </row>
    <row r="138" spans="2:11" x14ac:dyDescent="0.2">
      <c r="B138" s="109">
        <v>172</v>
      </c>
      <c r="C138" s="115" t="s">
        <v>138</v>
      </c>
      <c r="D138" s="115" t="s">
        <v>896</v>
      </c>
      <c r="E138" s="115" t="s">
        <v>978</v>
      </c>
      <c r="F138" s="115"/>
      <c r="G138" s="115" t="s">
        <v>910</v>
      </c>
      <c r="H138" s="115" t="s">
        <v>993</v>
      </c>
      <c r="I138" s="119">
        <v>24.326899999999998</v>
      </c>
      <c r="J138" s="119" t="s">
        <v>928</v>
      </c>
      <c r="K138" s="116" t="s">
        <v>630</v>
      </c>
    </row>
    <row r="139" spans="2:11" x14ac:dyDescent="0.2">
      <c r="B139" s="110">
        <v>173</v>
      </c>
      <c r="C139" s="113" t="s">
        <v>139</v>
      </c>
      <c r="D139" s="113" t="s">
        <v>896</v>
      </c>
      <c r="E139" s="113" t="s">
        <v>978</v>
      </c>
      <c r="F139" s="113"/>
      <c r="G139" s="113" t="s">
        <v>910</v>
      </c>
      <c r="H139" s="113" t="s">
        <v>993</v>
      </c>
      <c r="I139" s="120">
        <v>5.4739000000000004</v>
      </c>
      <c r="J139" s="120" t="s">
        <v>928</v>
      </c>
      <c r="K139" s="117" t="s">
        <v>630</v>
      </c>
    </row>
    <row r="140" spans="2:11" x14ac:dyDescent="0.2">
      <c r="B140" s="110">
        <v>174</v>
      </c>
      <c r="C140" s="113" t="s">
        <v>140</v>
      </c>
      <c r="D140" s="113" t="s">
        <v>896</v>
      </c>
      <c r="E140" s="113" t="s">
        <v>978</v>
      </c>
      <c r="F140" s="113"/>
      <c r="G140" s="113" t="s">
        <v>910</v>
      </c>
      <c r="H140" s="113" t="s">
        <v>993</v>
      </c>
      <c r="I140" s="120">
        <v>14.5017</v>
      </c>
      <c r="J140" s="120" t="s">
        <v>928</v>
      </c>
      <c r="K140" s="117" t="s">
        <v>630</v>
      </c>
    </row>
    <row r="141" spans="2:11" x14ac:dyDescent="0.2">
      <c r="B141" s="110">
        <v>176</v>
      </c>
      <c r="C141" s="113" t="s">
        <v>141</v>
      </c>
      <c r="D141" s="113" t="s">
        <v>896</v>
      </c>
      <c r="E141" s="113" t="s">
        <v>978</v>
      </c>
      <c r="F141" s="113"/>
      <c r="G141" s="113" t="s">
        <v>934</v>
      </c>
      <c r="H141" s="113" t="s">
        <v>994</v>
      </c>
      <c r="I141" s="120">
        <v>5.3487999999999998</v>
      </c>
      <c r="J141" s="120" t="s">
        <v>928</v>
      </c>
      <c r="K141" s="117" t="s">
        <v>630</v>
      </c>
    </row>
    <row r="142" spans="2:11" x14ac:dyDescent="0.2">
      <c r="B142" s="111">
        <v>177</v>
      </c>
      <c r="C142" s="114" t="s">
        <v>142</v>
      </c>
      <c r="D142" s="114" t="s">
        <v>900</v>
      </c>
      <c r="E142" s="114" t="s">
        <v>977</v>
      </c>
      <c r="F142" s="114" t="s">
        <v>895</v>
      </c>
      <c r="G142" s="114" t="s">
        <v>897</v>
      </c>
      <c r="H142" s="114" t="s">
        <v>976</v>
      </c>
      <c r="I142" s="121">
        <v>7.6899999999999996E-2</v>
      </c>
      <c r="J142" s="121" t="s">
        <v>897</v>
      </c>
      <c r="K142" s="118" t="s">
        <v>632</v>
      </c>
    </row>
    <row r="143" spans="2:11" x14ac:dyDescent="0.2">
      <c r="B143" s="109">
        <v>178</v>
      </c>
      <c r="C143" s="115" t="s">
        <v>143</v>
      </c>
      <c r="D143" s="115" t="s">
        <v>899</v>
      </c>
      <c r="E143" s="115" t="s">
        <v>975</v>
      </c>
      <c r="F143" s="115"/>
      <c r="G143" s="115" t="s">
        <v>923</v>
      </c>
      <c r="H143" s="115" t="s">
        <v>995</v>
      </c>
      <c r="I143" s="119">
        <v>2.2829999999999999</v>
      </c>
      <c r="J143" s="119" t="s">
        <v>914</v>
      </c>
      <c r="K143" s="116" t="s">
        <v>633</v>
      </c>
    </row>
    <row r="144" spans="2:11" x14ac:dyDescent="0.2">
      <c r="B144" s="110">
        <v>179</v>
      </c>
      <c r="C144" s="113" t="s">
        <v>144</v>
      </c>
      <c r="D144" s="113" t="s">
        <v>896</v>
      </c>
      <c r="E144" s="113" t="s">
        <v>978</v>
      </c>
      <c r="F144" s="113"/>
      <c r="G144" s="113" t="s">
        <v>911</v>
      </c>
      <c r="H144" s="113" t="s">
        <v>996</v>
      </c>
      <c r="I144" s="120">
        <v>13.002599999999999</v>
      </c>
      <c r="J144" s="120" t="s">
        <v>926</v>
      </c>
      <c r="K144" s="117" t="s">
        <v>634</v>
      </c>
    </row>
    <row r="145" spans="2:11" x14ac:dyDescent="0.2">
      <c r="B145" s="110">
        <v>180</v>
      </c>
      <c r="C145" s="113" t="s">
        <v>145</v>
      </c>
      <c r="D145" s="113" t="s">
        <v>896</v>
      </c>
      <c r="E145" s="113" t="s">
        <v>978</v>
      </c>
      <c r="F145" s="113"/>
      <c r="G145" s="113" t="s">
        <v>934</v>
      </c>
      <c r="H145" s="113" t="s">
        <v>994</v>
      </c>
      <c r="I145" s="120">
        <v>7.2222999999999997</v>
      </c>
      <c r="J145" s="120" t="s">
        <v>928</v>
      </c>
      <c r="K145" s="117" t="s">
        <v>630</v>
      </c>
    </row>
    <row r="146" spans="2:11" x14ac:dyDescent="0.2">
      <c r="B146" s="110">
        <v>182</v>
      </c>
      <c r="C146" s="113" t="s">
        <v>146</v>
      </c>
      <c r="D146" s="113" t="s">
        <v>896</v>
      </c>
      <c r="E146" s="113" t="s">
        <v>978</v>
      </c>
      <c r="F146" s="113"/>
      <c r="G146" s="113" t="s">
        <v>934</v>
      </c>
      <c r="H146" s="113" t="s">
        <v>994</v>
      </c>
      <c r="I146" s="120">
        <v>48.189700000000002</v>
      </c>
      <c r="J146" s="120" t="s">
        <v>928</v>
      </c>
      <c r="K146" s="117" t="s">
        <v>630</v>
      </c>
    </row>
    <row r="147" spans="2:11" x14ac:dyDescent="0.2">
      <c r="B147" s="111">
        <v>183</v>
      </c>
      <c r="C147" s="114" t="s">
        <v>147</v>
      </c>
      <c r="D147" s="114" t="s">
        <v>896</v>
      </c>
      <c r="E147" s="114" t="s">
        <v>978</v>
      </c>
      <c r="F147" s="114"/>
      <c r="G147" s="114" t="s">
        <v>934</v>
      </c>
      <c r="H147" s="114" t="s">
        <v>994</v>
      </c>
      <c r="I147" s="121">
        <v>6.8872</v>
      </c>
      <c r="J147" s="121" t="s">
        <v>928</v>
      </c>
      <c r="K147" s="118" t="s">
        <v>630</v>
      </c>
    </row>
    <row r="148" spans="2:11" x14ac:dyDescent="0.2">
      <c r="B148" s="109">
        <v>184</v>
      </c>
      <c r="C148" s="115" t="s">
        <v>148</v>
      </c>
      <c r="D148" s="115" t="s">
        <v>896</v>
      </c>
      <c r="E148" s="115" t="s">
        <v>978</v>
      </c>
      <c r="F148" s="115"/>
      <c r="G148" s="115" t="s">
        <v>934</v>
      </c>
      <c r="H148" s="115" t="s">
        <v>994</v>
      </c>
      <c r="I148" s="119">
        <v>15.0593</v>
      </c>
      <c r="J148" s="119" t="s">
        <v>928</v>
      </c>
      <c r="K148" s="116" t="s">
        <v>630</v>
      </c>
    </row>
    <row r="149" spans="2:11" x14ac:dyDescent="0.2">
      <c r="B149" s="110">
        <v>187</v>
      </c>
      <c r="C149" s="113" t="s">
        <v>149</v>
      </c>
      <c r="D149" s="113" t="s">
        <v>896</v>
      </c>
      <c r="E149" s="113" t="s">
        <v>978</v>
      </c>
      <c r="F149" s="113"/>
      <c r="G149" s="113" t="s">
        <v>934</v>
      </c>
      <c r="H149" s="113" t="s">
        <v>994</v>
      </c>
      <c r="I149" s="120">
        <v>11.1972</v>
      </c>
      <c r="J149" s="120" t="s">
        <v>928</v>
      </c>
      <c r="K149" s="117" t="s">
        <v>630</v>
      </c>
    </row>
    <row r="150" spans="2:11" x14ac:dyDescent="0.2">
      <c r="B150" s="110">
        <v>188</v>
      </c>
      <c r="C150" s="113" t="s">
        <v>150</v>
      </c>
      <c r="D150" s="113" t="s">
        <v>896</v>
      </c>
      <c r="E150" s="113" t="s">
        <v>978</v>
      </c>
      <c r="F150" s="113"/>
      <c r="G150" s="113" t="s">
        <v>911</v>
      </c>
      <c r="H150" s="113" t="s">
        <v>996</v>
      </c>
      <c r="I150" s="120">
        <v>8.5390999999999995</v>
      </c>
      <c r="J150" s="120" t="s">
        <v>926</v>
      </c>
      <c r="K150" s="117" t="s">
        <v>634</v>
      </c>
    </row>
    <row r="151" spans="2:11" x14ac:dyDescent="0.2">
      <c r="B151" s="110">
        <v>189</v>
      </c>
      <c r="C151" s="113" t="s">
        <v>151</v>
      </c>
      <c r="D151" s="113" t="s">
        <v>896</v>
      </c>
      <c r="E151" s="113" t="s">
        <v>978</v>
      </c>
      <c r="F151" s="113"/>
      <c r="G151" s="113" t="s">
        <v>911</v>
      </c>
      <c r="H151" s="113" t="s">
        <v>996</v>
      </c>
      <c r="I151" s="120">
        <v>20.1006</v>
      </c>
      <c r="J151" s="120" t="s">
        <v>926</v>
      </c>
      <c r="K151" s="117" t="s">
        <v>634</v>
      </c>
    </row>
    <row r="152" spans="2:11" x14ac:dyDescent="0.2">
      <c r="B152" s="111">
        <v>190</v>
      </c>
      <c r="C152" s="114" t="s">
        <v>152</v>
      </c>
      <c r="D152" s="114" t="s">
        <v>899</v>
      </c>
      <c r="E152" s="114" t="s">
        <v>975</v>
      </c>
      <c r="F152" s="114"/>
      <c r="G152" s="114" t="s">
        <v>923</v>
      </c>
      <c r="H152" s="114" t="s">
        <v>995</v>
      </c>
      <c r="I152" s="121">
        <v>1.4442999999999999</v>
      </c>
      <c r="J152" s="121" t="s">
        <v>914</v>
      </c>
      <c r="K152" s="118" t="s">
        <v>633</v>
      </c>
    </row>
    <row r="153" spans="2:11" x14ac:dyDescent="0.2">
      <c r="B153" s="109">
        <v>191</v>
      </c>
      <c r="C153" s="115" t="s">
        <v>153</v>
      </c>
      <c r="D153" s="115" t="s">
        <v>899</v>
      </c>
      <c r="E153" s="115" t="s">
        <v>975</v>
      </c>
      <c r="F153" s="115"/>
      <c r="G153" s="115" t="s">
        <v>923</v>
      </c>
      <c r="H153" s="115" t="s">
        <v>995</v>
      </c>
      <c r="I153" s="119">
        <v>0.6462</v>
      </c>
      <c r="J153" s="119" t="s">
        <v>914</v>
      </c>
      <c r="K153" s="116" t="s">
        <v>633</v>
      </c>
    </row>
    <row r="154" spans="2:11" x14ac:dyDescent="0.2">
      <c r="B154" s="110">
        <v>192</v>
      </c>
      <c r="C154" s="113" t="s">
        <v>154</v>
      </c>
      <c r="D154" s="113" t="s">
        <v>896</v>
      </c>
      <c r="E154" s="113" t="s">
        <v>978</v>
      </c>
      <c r="F154" s="113"/>
      <c r="G154" s="113" t="s">
        <v>923</v>
      </c>
      <c r="H154" s="113" t="s">
        <v>995</v>
      </c>
      <c r="I154" s="120">
        <v>3.5247999999999999</v>
      </c>
      <c r="J154" s="120" t="s">
        <v>914</v>
      </c>
      <c r="K154" s="117" t="s">
        <v>633</v>
      </c>
    </row>
    <row r="155" spans="2:11" x14ac:dyDescent="0.2">
      <c r="B155" s="110">
        <v>194</v>
      </c>
      <c r="C155" s="113" t="s">
        <v>155</v>
      </c>
      <c r="D155" s="113" t="s">
        <v>896</v>
      </c>
      <c r="E155" s="113" t="s">
        <v>978</v>
      </c>
      <c r="F155" s="113"/>
      <c r="G155" s="113" t="s">
        <v>923</v>
      </c>
      <c r="H155" s="113" t="s">
        <v>995</v>
      </c>
      <c r="I155" s="120">
        <v>6.1959999999999997</v>
      </c>
      <c r="J155" s="120" t="s">
        <v>914</v>
      </c>
      <c r="K155" s="117" t="s">
        <v>633</v>
      </c>
    </row>
    <row r="156" spans="2:11" x14ac:dyDescent="0.2">
      <c r="B156" s="110">
        <v>195</v>
      </c>
      <c r="C156" s="113" t="s">
        <v>156</v>
      </c>
      <c r="D156" s="113" t="s">
        <v>896</v>
      </c>
      <c r="E156" s="113" t="s">
        <v>978</v>
      </c>
      <c r="F156" s="113"/>
      <c r="G156" s="113" t="s">
        <v>923</v>
      </c>
      <c r="H156" s="113" t="s">
        <v>995</v>
      </c>
      <c r="I156" s="120">
        <v>7.6147999999999998</v>
      </c>
      <c r="J156" s="120" t="s">
        <v>914</v>
      </c>
      <c r="K156" s="117" t="s">
        <v>633</v>
      </c>
    </row>
    <row r="157" spans="2:11" x14ac:dyDescent="0.2">
      <c r="B157" s="111">
        <v>202</v>
      </c>
      <c r="C157" s="114" t="s">
        <v>157</v>
      </c>
      <c r="D157" s="114" t="s">
        <v>896</v>
      </c>
      <c r="E157" s="114" t="s">
        <v>978</v>
      </c>
      <c r="F157" s="114"/>
      <c r="G157" s="114" t="s">
        <v>923</v>
      </c>
      <c r="H157" s="114" t="s">
        <v>995</v>
      </c>
      <c r="I157" s="121">
        <v>9.1458999999999993</v>
      </c>
      <c r="J157" s="121" t="s">
        <v>914</v>
      </c>
      <c r="K157" s="118" t="s">
        <v>633</v>
      </c>
    </row>
    <row r="158" spans="2:11" x14ac:dyDescent="0.2">
      <c r="B158" s="109">
        <v>203</v>
      </c>
      <c r="C158" s="115" t="s">
        <v>158</v>
      </c>
      <c r="D158" s="115" t="s">
        <v>900</v>
      </c>
      <c r="E158" s="115" t="s">
        <v>977</v>
      </c>
      <c r="F158" s="115" t="s">
        <v>895</v>
      </c>
      <c r="G158" s="115" t="s">
        <v>923</v>
      </c>
      <c r="H158" s="115" t="s">
        <v>995</v>
      </c>
      <c r="I158" s="119">
        <v>0.86439999999999995</v>
      </c>
      <c r="J158" s="119" t="s">
        <v>914</v>
      </c>
      <c r="K158" s="116" t="s">
        <v>633</v>
      </c>
    </row>
    <row r="159" spans="2:11" x14ac:dyDescent="0.2">
      <c r="B159" s="110">
        <v>204</v>
      </c>
      <c r="C159" s="113" t="s">
        <v>159</v>
      </c>
      <c r="D159" s="113" t="s">
        <v>896</v>
      </c>
      <c r="E159" s="113" t="s">
        <v>978</v>
      </c>
      <c r="F159" s="113"/>
      <c r="G159" s="113" t="s">
        <v>911</v>
      </c>
      <c r="H159" s="113" t="s">
        <v>996</v>
      </c>
      <c r="I159" s="120">
        <v>14.5198</v>
      </c>
      <c r="J159" s="120" t="s">
        <v>926</v>
      </c>
      <c r="K159" s="117" t="s">
        <v>634</v>
      </c>
    </row>
    <row r="160" spans="2:11" x14ac:dyDescent="0.2">
      <c r="B160" s="110">
        <v>205</v>
      </c>
      <c r="C160" s="113" t="s">
        <v>160</v>
      </c>
      <c r="D160" s="113" t="s">
        <v>896</v>
      </c>
      <c r="E160" s="113" t="s">
        <v>978</v>
      </c>
      <c r="F160" s="113"/>
      <c r="G160" s="113" t="s">
        <v>923</v>
      </c>
      <c r="H160" s="113" t="s">
        <v>995</v>
      </c>
      <c r="I160" s="120">
        <v>6.6535000000000002</v>
      </c>
      <c r="J160" s="120" t="s">
        <v>914</v>
      </c>
      <c r="K160" s="117" t="s">
        <v>633</v>
      </c>
    </row>
    <row r="161" spans="2:11" x14ac:dyDescent="0.2">
      <c r="B161" s="110">
        <v>206</v>
      </c>
      <c r="C161" s="113" t="s">
        <v>161</v>
      </c>
      <c r="D161" s="113" t="s">
        <v>896</v>
      </c>
      <c r="E161" s="113" t="s">
        <v>978</v>
      </c>
      <c r="F161" s="113"/>
      <c r="G161" s="113" t="s">
        <v>911</v>
      </c>
      <c r="H161" s="113" t="s">
        <v>996</v>
      </c>
      <c r="I161" s="120">
        <v>20.9497</v>
      </c>
      <c r="J161" s="120" t="s">
        <v>926</v>
      </c>
      <c r="K161" s="117" t="s">
        <v>634</v>
      </c>
    </row>
    <row r="162" spans="2:11" x14ac:dyDescent="0.2">
      <c r="B162" s="111">
        <v>207</v>
      </c>
      <c r="C162" s="114" t="s">
        <v>162</v>
      </c>
      <c r="D162" s="114" t="s">
        <v>896</v>
      </c>
      <c r="E162" s="114" t="s">
        <v>978</v>
      </c>
      <c r="F162" s="114"/>
      <c r="G162" s="114" t="s">
        <v>911</v>
      </c>
      <c r="H162" s="114" t="s">
        <v>996</v>
      </c>
      <c r="I162" s="121">
        <v>7.9699</v>
      </c>
      <c r="J162" s="121" t="s">
        <v>926</v>
      </c>
      <c r="K162" s="118" t="s">
        <v>634</v>
      </c>
    </row>
    <row r="163" spans="2:11" x14ac:dyDescent="0.2">
      <c r="B163" s="109">
        <v>208</v>
      </c>
      <c r="C163" s="115" t="s">
        <v>163</v>
      </c>
      <c r="D163" s="115" t="s">
        <v>896</v>
      </c>
      <c r="E163" s="115" t="s">
        <v>978</v>
      </c>
      <c r="F163" s="115"/>
      <c r="G163" s="115" t="s">
        <v>911</v>
      </c>
      <c r="H163" s="115" t="s">
        <v>996</v>
      </c>
      <c r="I163" s="119">
        <v>14.8193</v>
      </c>
      <c r="J163" s="119" t="s">
        <v>926</v>
      </c>
      <c r="K163" s="116" t="s">
        <v>634</v>
      </c>
    </row>
    <row r="164" spans="2:11" x14ac:dyDescent="0.2">
      <c r="B164" s="110">
        <v>209</v>
      </c>
      <c r="C164" s="113" t="s">
        <v>164</v>
      </c>
      <c r="D164" s="113" t="s">
        <v>899</v>
      </c>
      <c r="E164" s="113" t="s">
        <v>975</v>
      </c>
      <c r="F164" s="113"/>
      <c r="G164" s="113" t="s">
        <v>911</v>
      </c>
      <c r="H164" s="113" t="s">
        <v>996</v>
      </c>
      <c r="I164" s="120">
        <v>1.6055999999999999</v>
      </c>
      <c r="J164" s="120" t="s">
        <v>926</v>
      </c>
      <c r="K164" s="117" t="s">
        <v>634</v>
      </c>
    </row>
    <row r="165" spans="2:11" x14ac:dyDescent="0.2">
      <c r="B165" s="110">
        <v>210</v>
      </c>
      <c r="C165" s="113" t="s">
        <v>165</v>
      </c>
      <c r="D165" s="113" t="s">
        <v>899</v>
      </c>
      <c r="E165" s="113" t="s">
        <v>975</v>
      </c>
      <c r="F165" s="113"/>
      <c r="G165" s="113" t="s">
        <v>921</v>
      </c>
      <c r="H165" s="113" t="s">
        <v>997</v>
      </c>
      <c r="I165" s="120">
        <v>1.7768999999999999</v>
      </c>
      <c r="J165" s="120" t="s">
        <v>908</v>
      </c>
      <c r="K165" s="117" t="s">
        <v>635</v>
      </c>
    </row>
    <row r="166" spans="2:11" x14ac:dyDescent="0.2">
      <c r="B166" s="110">
        <v>211</v>
      </c>
      <c r="C166" s="113" t="s">
        <v>166</v>
      </c>
      <c r="D166" s="113" t="s">
        <v>899</v>
      </c>
      <c r="E166" s="113" t="s">
        <v>975</v>
      </c>
      <c r="F166" s="113"/>
      <c r="G166" s="113" t="s">
        <v>921</v>
      </c>
      <c r="H166" s="113" t="s">
        <v>997</v>
      </c>
      <c r="I166" s="120">
        <v>1.1204000000000001</v>
      </c>
      <c r="J166" s="120" t="s">
        <v>908</v>
      </c>
      <c r="K166" s="117" t="s">
        <v>635</v>
      </c>
    </row>
    <row r="167" spans="2:11" x14ac:dyDescent="0.2">
      <c r="B167" s="111">
        <v>212</v>
      </c>
      <c r="C167" s="114" t="s">
        <v>167</v>
      </c>
      <c r="D167" s="114" t="s">
        <v>899</v>
      </c>
      <c r="E167" s="114" t="s">
        <v>975</v>
      </c>
      <c r="F167" s="114"/>
      <c r="G167" s="114" t="s">
        <v>921</v>
      </c>
      <c r="H167" s="114" t="s">
        <v>997</v>
      </c>
      <c r="I167" s="121">
        <v>1.712</v>
      </c>
      <c r="J167" s="121" t="s">
        <v>899</v>
      </c>
      <c r="K167" s="118" t="s">
        <v>636</v>
      </c>
    </row>
    <row r="168" spans="2:11" x14ac:dyDescent="0.2">
      <c r="B168" s="109">
        <v>213</v>
      </c>
      <c r="C168" s="115" t="s">
        <v>168</v>
      </c>
      <c r="D168" s="115" t="s">
        <v>900</v>
      </c>
      <c r="E168" s="115" t="s">
        <v>977</v>
      </c>
      <c r="F168" s="115"/>
      <c r="G168" s="115" t="s">
        <v>921</v>
      </c>
      <c r="H168" s="115" t="s">
        <v>997</v>
      </c>
      <c r="I168" s="119">
        <v>0.47849999999999998</v>
      </c>
      <c r="J168" s="119" t="s">
        <v>908</v>
      </c>
      <c r="K168" s="116" t="s">
        <v>635</v>
      </c>
    </row>
    <row r="169" spans="2:11" x14ac:dyDescent="0.2">
      <c r="B169" s="110">
        <v>214</v>
      </c>
      <c r="C169" s="113" t="s">
        <v>169</v>
      </c>
      <c r="D169" s="113" t="s">
        <v>899</v>
      </c>
      <c r="E169" s="113" t="s">
        <v>975</v>
      </c>
      <c r="F169" s="113"/>
      <c r="G169" s="113" t="s">
        <v>921</v>
      </c>
      <c r="H169" s="113" t="s">
        <v>997</v>
      </c>
      <c r="I169" s="120">
        <v>1.5269999999999999</v>
      </c>
      <c r="J169" s="120" t="s">
        <v>908</v>
      </c>
      <c r="K169" s="117" t="s">
        <v>635</v>
      </c>
    </row>
    <row r="170" spans="2:11" x14ac:dyDescent="0.2">
      <c r="B170" s="110">
        <v>217</v>
      </c>
      <c r="C170" s="113" t="s">
        <v>844</v>
      </c>
      <c r="D170" s="113" t="s">
        <v>896</v>
      </c>
      <c r="E170" s="113" t="s">
        <v>978</v>
      </c>
      <c r="F170" s="113"/>
      <c r="G170" s="113" t="s">
        <v>921</v>
      </c>
      <c r="H170" s="113" t="s">
        <v>997</v>
      </c>
      <c r="I170" s="120">
        <v>4.8249000000000004</v>
      </c>
      <c r="J170" s="120" t="s">
        <v>960</v>
      </c>
      <c r="K170" s="117" t="s">
        <v>637</v>
      </c>
    </row>
    <row r="171" spans="2:11" x14ac:dyDescent="0.2">
      <c r="B171" s="110">
        <v>218</v>
      </c>
      <c r="C171" s="113" t="s">
        <v>845</v>
      </c>
      <c r="D171" s="113" t="s">
        <v>896</v>
      </c>
      <c r="E171" s="113" t="s">
        <v>978</v>
      </c>
      <c r="F171" s="113"/>
      <c r="G171" s="113" t="s">
        <v>921</v>
      </c>
      <c r="H171" s="113" t="s">
        <v>997</v>
      </c>
      <c r="I171" s="120">
        <v>16.528300000000002</v>
      </c>
      <c r="J171" s="120" t="s">
        <v>960</v>
      </c>
      <c r="K171" s="117" t="s">
        <v>637</v>
      </c>
    </row>
    <row r="172" spans="2:11" x14ac:dyDescent="0.2">
      <c r="B172" s="111">
        <v>220</v>
      </c>
      <c r="C172" s="114" t="s">
        <v>170</v>
      </c>
      <c r="D172" s="114" t="s">
        <v>899</v>
      </c>
      <c r="E172" s="114" t="s">
        <v>975</v>
      </c>
      <c r="F172" s="114"/>
      <c r="G172" s="114" t="s">
        <v>921</v>
      </c>
      <c r="H172" s="114" t="s">
        <v>997</v>
      </c>
      <c r="I172" s="121">
        <v>4.069</v>
      </c>
      <c r="J172" s="121" t="s">
        <v>908</v>
      </c>
      <c r="K172" s="118" t="s">
        <v>635</v>
      </c>
    </row>
    <row r="173" spans="2:11" x14ac:dyDescent="0.2">
      <c r="B173" s="109">
        <v>222</v>
      </c>
      <c r="C173" s="115" t="s">
        <v>171</v>
      </c>
      <c r="D173" s="115" t="s">
        <v>899</v>
      </c>
      <c r="E173" s="115" t="s">
        <v>975</v>
      </c>
      <c r="F173" s="115"/>
      <c r="G173" s="115" t="s">
        <v>900</v>
      </c>
      <c r="H173" s="115" t="s">
        <v>982</v>
      </c>
      <c r="I173" s="119">
        <v>2.6728999999999998</v>
      </c>
      <c r="J173" s="119" t="s">
        <v>900</v>
      </c>
      <c r="K173" s="116" t="s">
        <v>619</v>
      </c>
    </row>
    <row r="174" spans="2:11" x14ac:dyDescent="0.2">
      <c r="B174" s="110">
        <v>223</v>
      </c>
      <c r="C174" s="113" t="s">
        <v>846</v>
      </c>
      <c r="D174" s="113" t="s">
        <v>896</v>
      </c>
      <c r="E174" s="113" t="s">
        <v>978</v>
      </c>
      <c r="F174" s="113"/>
      <c r="G174" s="113" t="s">
        <v>921</v>
      </c>
      <c r="H174" s="113" t="s">
        <v>997</v>
      </c>
      <c r="I174" s="120">
        <v>20.809699999999999</v>
      </c>
      <c r="J174" s="120" t="s">
        <v>960</v>
      </c>
      <c r="K174" s="117" t="s">
        <v>637</v>
      </c>
    </row>
    <row r="175" spans="2:11" x14ac:dyDescent="0.2">
      <c r="B175" s="110">
        <v>224</v>
      </c>
      <c r="C175" s="113" t="s">
        <v>847</v>
      </c>
      <c r="D175" s="113" t="s">
        <v>896</v>
      </c>
      <c r="E175" s="113" t="s">
        <v>978</v>
      </c>
      <c r="F175" s="113"/>
      <c r="G175" s="113" t="s">
        <v>921</v>
      </c>
      <c r="H175" s="113" t="s">
        <v>997</v>
      </c>
      <c r="I175" s="120">
        <v>72.455299999999994</v>
      </c>
      <c r="J175" s="120" t="s">
        <v>960</v>
      </c>
      <c r="K175" s="117" t="s">
        <v>637</v>
      </c>
    </row>
    <row r="176" spans="2:11" x14ac:dyDescent="0.2">
      <c r="B176" s="110">
        <v>225</v>
      </c>
      <c r="C176" s="113" t="s">
        <v>848</v>
      </c>
      <c r="D176" s="113" t="s">
        <v>896</v>
      </c>
      <c r="E176" s="113" t="s">
        <v>978</v>
      </c>
      <c r="F176" s="113"/>
      <c r="G176" s="113" t="s">
        <v>921</v>
      </c>
      <c r="H176" s="113" t="s">
        <v>997</v>
      </c>
      <c r="I176" s="120">
        <v>15.7469</v>
      </c>
      <c r="J176" s="120" t="s">
        <v>960</v>
      </c>
      <c r="K176" s="117" t="s">
        <v>637</v>
      </c>
    </row>
    <row r="177" spans="2:11" x14ac:dyDescent="0.2">
      <c r="B177" s="111">
        <v>226</v>
      </c>
      <c r="C177" s="114" t="s">
        <v>172</v>
      </c>
      <c r="D177" s="114" t="s">
        <v>899</v>
      </c>
      <c r="E177" s="114" t="s">
        <v>975</v>
      </c>
      <c r="F177" s="114"/>
      <c r="G177" s="114" t="s">
        <v>900</v>
      </c>
      <c r="H177" s="114" t="s">
        <v>982</v>
      </c>
      <c r="I177" s="121">
        <v>0.49580000000000002</v>
      </c>
      <c r="J177" s="121" t="s">
        <v>900</v>
      </c>
      <c r="K177" s="118" t="s">
        <v>619</v>
      </c>
    </row>
    <row r="178" spans="2:11" x14ac:dyDescent="0.2">
      <c r="B178" s="109">
        <v>227</v>
      </c>
      <c r="C178" s="115" t="s">
        <v>173</v>
      </c>
      <c r="D178" s="115" t="s">
        <v>896</v>
      </c>
      <c r="E178" s="115" t="s">
        <v>978</v>
      </c>
      <c r="F178" s="115"/>
      <c r="G178" s="115" t="s">
        <v>928</v>
      </c>
      <c r="H178" s="115" t="s">
        <v>998</v>
      </c>
      <c r="I178" s="119">
        <v>10.504300000000001</v>
      </c>
      <c r="J178" s="119" t="s">
        <v>942</v>
      </c>
      <c r="K178" s="116" t="s">
        <v>638</v>
      </c>
    </row>
    <row r="179" spans="2:11" x14ac:dyDescent="0.2">
      <c r="B179" s="110">
        <v>228</v>
      </c>
      <c r="C179" s="113" t="s">
        <v>174</v>
      </c>
      <c r="D179" s="113" t="s">
        <v>896</v>
      </c>
      <c r="E179" s="113" t="s">
        <v>978</v>
      </c>
      <c r="F179" s="113"/>
      <c r="G179" s="113" t="s">
        <v>928</v>
      </c>
      <c r="H179" s="113" t="s">
        <v>998</v>
      </c>
      <c r="I179" s="120">
        <v>15.6272</v>
      </c>
      <c r="J179" s="120" t="s">
        <v>942</v>
      </c>
      <c r="K179" s="117" t="s">
        <v>638</v>
      </c>
    </row>
    <row r="180" spans="2:11" x14ac:dyDescent="0.2">
      <c r="B180" s="110">
        <v>229</v>
      </c>
      <c r="C180" s="113" t="s">
        <v>849</v>
      </c>
      <c r="D180" s="113" t="s">
        <v>900</v>
      </c>
      <c r="E180" s="113" t="s">
        <v>977</v>
      </c>
      <c r="F180" s="113" t="s">
        <v>895</v>
      </c>
      <c r="G180" s="113" t="s">
        <v>928</v>
      </c>
      <c r="H180" s="113" t="s">
        <v>998</v>
      </c>
      <c r="I180" s="120">
        <v>0.12139999999999999</v>
      </c>
      <c r="J180" s="120" t="s">
        <v>901</v>
      </c>
      <c r="K180" s="117" t="s">
        <v>639</v>
      </c>
    </row>
    <row r="181" spans="2:11" x14ac:dyDescent="0.2">
      <c r="B181" s="110">
        <v>230</v>
      </c>
      <c r="C181" s="113" t="s">
        <v>850</v>
      </c>
      <c r="D181" s="113" t="s">
        <v>899</v>
      </c>
      <c r="E181" s="113" t="s">
        <v>975</v>
      </c>
      <c r="F181" s="113"/>
      <c r="G181" s="113" t="s">
        <v>918</v>
      </c>
      <c r="H181" s="113" t="s">
        <v>992</v>
      </c>
      <c r="I181" s="120">
        <v>1.1054999999999999</v>
      </c>
      <c r="J181" s="120" t="s">
        <v>937</v>
      </c>
      <c r="K181" s="117" t="s">
        <v>628</v>
      </c>
    </row>
    <row r="182" spans="2:11" x14ac:dyDescent="0.2">
      <c r="B182" s="111">
        <v>233</v>
      </c>
      <c r="C182" s="114" t="s">
        <v>851</v>
      </c>
      <c r="D182" s="114" t="s">
        <v>896</v>
      </c>
      <c r="E182" s="114" t="s">
        <v>978</v>
      </c>
      <c r="F182" s="114"/>
      <c r="G182" s="114" t="s">
        <v>918</v>
      </c>
      <c r="H182" s="114" t="s">
        <v>992</v>
      </c>
      <c r="I182" s="121">
        <v>6.0472000000000001</v>
      </c>
      <c r="J182" s="121" t="s">
        <v>904</v>
      </c>
      <c r="K182" s="118" t="s">
        <v>640</v>
      </c>
    </row>
    <row r="183" spans="2:11" x14ac:dyDescent="0.2">
      <c r="B183" s="109">
        <v>234</v>
      </c>
      <c r="C183" s="115" t="s">
        <v>852</v>
      </c>
      <c r="D183" s="115" t="s">
        <v>896</v>
      </c>
      <c r="E183" s="115" t="s">
        <v>978</v>
      </c>
      <c r="F183" s="115"/>
      <c r="G183" s="115" t="s">
        <v>918</v>
      </c>
      <c r="H183" s="115" t="s">
        <v>992</v>
      </c>
      <c r="I183" s="119">
        <v>3.2248000000000001</v>
      </c>
      <c r="J183" s="119" t="s">
        <v>904</v>
      </c>
      <c r="K183" s="116" t="s">
        <v>640</v>
      </c>
    </row>
    <row r="184" spans="2:11" x14ac:dyDescent="0.2">
      <c r="B184" s="110">
        <v>235</v>
      </c>
      <c r="C184" s="113" t="s">
        <v>853</v>
      </c>
      <c r="D184" s="113" t="s">
        <v>896</v>
      </c>
      <c r="E184" s="113" t="s">
        <v>978</v>
      </c>
      <c r="F184" s="113"/>
      <c r="G184" s="113" t="s">
        <v>918</v>
      </c>
      <c r="H184" s="113" t="s">
        <v>992</v>
      </c>
      <c r="I184" s="120">
        <v>11.821300000000001</v>
      </c>
      <c r="J184" s="120" t="s">
        <v>904</v>
      </c>
      <c r="K184" s="117" t="s">
        <v>640</v>
      </c>
    </row>
    <row r="185" spans="2:11" x14ac:dyDescent="0.2">
      <c r="B185" s="110">
        <v>237</v>
      </c>
      <c r="C185" s="113" t="s">
        <v>854</v>
      </c>
      <c r="D185" s="113" t="s">
        <v>896</v>
      </c>
      <c r="E185" s="113" t="s">
        <v>978</v>
      </c>
      <c r="F185" s="113"/>
      <c r="G185" s="113" t="s">
        <v>918</v>
      </c>
      <c r="H185" s="113" t="s">
        <v>992</v>
      </c>
      <c r="I185" s="120">
        <v>3.8003</v>
      </c>
      <c r="J185" s="120" t="s">
        <v>904</v>
      </c>
      <c r="K185" s="117" t="s">
        <v>640</v>
      </c>
    </row>
    <row r="186" spans="2:11" x14ac:dyDescent="0.2">
      <c r="B186" s="110">
        <v>238</v>
      </c>
      <c r="C186" s="113" t="s">
        <v>855</v>
      </c>
      <c r="D186" s="113" t="s">
        <v>896</v>
      </c>
      <c r="E186" s="113" t="s">
        <v>978</v>
      </c>
      <c r="F186" s="113"/>
      <c r="G186" s="113" t="s">
        <v>918</v>
      </c>
      <c r="H186" s="113" t="s">
        <v>992</v>
      </c>
      <c r="I186" s="120">
        <v>11.3063</v>
      </c>
      <c r="J186" s="120" t="s">
        <v>904</v>
      </c>
      <c r="K186" s="117" t="s">
        <v>640</v>
      </c>
    </row>
    <row r="187" spans="2:11" x14ac:dyDescent="0.2">
      <c r="B187" s="111">
        <v>239</v>
      </c>
      <c r="C187" s="114" t="s">
        <v>856</v>
      </c>
      <c r="D187" s="114" t="s">
        <v>896</v>
      </c>
      <c r="E187" s="114" t="s">
        <v>978</v>
      </c>
      <c r="F187" s="114"/>
      <c r="G187" s="114" t="s">
        <v>918</v>
      </c>
      <c r="H187" s="114" t="s">
        <v>992</v>
      </c>
      <c r="I187" s="121">
        <v>7.6984000000000004</v>
      </c>
      <c r="J187" s="121" t="s">
        <v>904</v>
      </c>
      <c r="K187" s="118" t="s">
        <v>640</v>
      </c>
    </row>
    <row r="188" spans="2:11" x14ac:dyDescent="0.2">
      <c r="B188" s="109">
        <v>241</v>
      </c>
      <c r="C188" s="115" t="s">
        <v>857</v>
      </c>
      <c r="D188" s="115" t="s">
        <v>896</v>
      </c>
      <c r="E188" s="115" t="s">
        <v>978</v>
      </c>
      <c r="F188" s="115"/>
      <c r="G188" s="115" t="s">
        <v>918</v>
      </c>
      <c r="H188" s="115" t="s">
        <v>992</v>
      </c>
      <c r="I188" s="119">
        <v>9.7878000000000007</v>
      </c>
      <c r="J188" s="119" t="s">
        <v>904</v>
      </c>
      <c r="K188" s="116" t="s">
        <v>640</v>
      </c>
    </row>
    <row r="189" spans="2:11" x14ac:dyDescent="0.2">
      <c r="B189" s="110">
        <v>243</v>
      </c>
      <c r="C189" s="113" t="s">
        <v>175</v>
      </c>
      <c r="D189" s="113" t="s">
        <v>916</v>
      </c>
      <c r="E189" s="113" t="s">
        <v>999</v>
      </c>
      <c r="F189" s="113" t="s">
        <v>895</v>
      </c>
      <c r="G189" s="113" t="s">
        <v>908</v>
      </c>
      <c r="H189" s="113" t="s">
        <v>1000</v>
      </c>
      <c r="I189" s="120">
        <v>8.1799999999999998E-2</v>
      </c>
      <c r="J189" s="120" t="s">
        <v>919</v>
      </c>
      <c r="K189" s="117" t="s">
        <v>641</v>
      </c>
    </row>
    <row r="190" spans="2:11" x14ac:dyDescent="0.2">
      <c r="B190" s="110">
        <v>244</v>
      </c>
      <c r="C190" s="113" t="s">
        <v>176</v>
      </c>
      <c r="D190" s="113" t="s">
        <v>916</v>
      </c>
      <c r="E190" s="113" t="s">
        <v>999</v>
      </c>
      <c r="F190" s="113"/>
      <c r="G190" s="113" t="s">
        <v>908</v>
      </c>
      <c r="H190" s="113" t="s">
        <v>1000</v>
      </c>
      <c r="I190" s="120">
        <v>1.5893999999999999</v>
      </c>
      <c r="J190" s="120" t="s">
        <v>919</v>
      </c>
      <c r="K190" s="117" t="s">
        <v>641</v>
      </c>
    </row>
    <row r="191" spans="2:11" x14ac:dyDescent="0.2">
      <c r="B191" s="110">
        <v>245</v>
      </c>
      <c r="C191" s="113" t="s">
        <v>177</v>
      </c>
      <c r="D191" s="113" t="s">
        <v>916</v>
      </c>
      <c r="E191" s="113" t="s">
        <v>999</v>
      </c>
      <c r="F191" s="113"/>
      <c r="G191" s="113" t="s">
        <v>908</v>
      </c>
      <c r="H191" s="113" t="s">
        <v>1000</v>
      </c>
      <c r="I191" s="120">
        <v>46.435499999999998</v>
      </c>
      <c r="J191" s="120" t="s">
        <v>919</v>
      </c>
      <c r="K191" s="117" t="s">
        <v>641</v>
      </c>
    </row>
    <row r="192" spans="2:11" x14ac:dyDescent="0.2">
      <c r="B192" s="111">
        <v>246</v>
      </c>
      <c r="C192" s="114" t="s">
        <v>178</v>
      </c>
      <c r="D192" s="114" t="s">
        <v>916</v>
      </c>
      <c r="E192" s="114" t="s">
        <v>999</v>
      </c>
      <c r="F192" s="114"/>
      <c r="G192" s="114" t="s">
        <v>908</v>
      </c>
      <c r="H192" s="114" t="s">
        <v>1000</v>
      </c>
      <c r="I192" s="121">
        <v>139.68</v>
      </c>
      <c r="J192" s="121" t="s">
        <v>919</v>
      </c>
      <c r="K192" s="118" t="s">
        <v>641</v>
      </c>
    </row>
    <row r="193" spans="2:11" x14ac:dyDescent="0.2">
      <c r="B193" s="109">
        <v>247</v>
      </c>
      <c r="C193" s="115" t="s">
        <v>179</v>
      </c>
      <c r="D193" s="115" t="s">
        <v>896</v>
      </c>
      <c r="E193" s="115" t="s">
        <v>978</v>
      </c>
      <c r="F193" s="115"/>
      <c r="G193" s="115" t="s">
        <v>918</v>
      </c>
      <c r="H193" s="115" t="s">
        <v>992</v>
      </c>
      <c r="I193" s="119">
        <v>1.8614999999999999</v>
      </c>
      <c r="J193" s="119" t="s">
        <v>904</v>
      </c>
      <c r="K193" s="116" t="s">
        <v>640</v>
      </c>
    </row>
    <row r="194" spans="2:11" x14ac:dyDescent="0.2">
      <c r="B194" s="110">
        <v>248</v>
      </c>
      <c r="C194" s="113" t="s">
        <v>180</v>
      </c>
      <c r="D194" s="113" t="s">
        <v>896</v>
      </c>
      <c r="E194" s="113" t="s">
        <v>978</v>
      </c>
      <c r="F194" s="113"/>
      <c r="G194" s="113" t="s">
        <v>918</v>
      </c>
      <c r="H194" s="113" t="s">
        <v>992</v>
      </c>
      <c r="I194" s="120">
        <v>11.396000000000001</v>
      </c>
      <c r="J194" s="120" t="s">
        <v>904</v>
      </c>
      <c r="K194" s="117" t="s">
        <v>640</v>
      </c>
    </row>
    <row r="195" spans="2:11" x14ac:dyDescent="0.2">
      <c r="B195" s="110">
        <v>249</v>
      </c>
      <c r="C195" s="113" t="s">
        <v>181</v>
      </c>
      <c r="D195" s="113" t="s">
        <v>900</v>
      </c>
      <c r="E195" s="113" t="s">
        <v>977</v>
      </c>
      <c r="F195" s="113"/>
      <c r="G195" s="113" t="s">
        <v>928</v>
      </c>
      <c r="H195" s="113" t="s">
        <v>998</v>
      </c>
      <c r="I195" s="120">
        <v>0.38969999999999999</v>
      </c>
      <c r="J195" s="120" t="s">
        <v>901</v>
      </c>
      <c r="K195" s="117" t="s">
        <v>639</v>
      </c>
    </row>
    <row r="196" spans="2:11" x14ac:dyDescent="0.2">
      <c r="B196" s="110">
        <v>250</v>
      </c>
      <c r="C196" s="113" t="s">
        <v>182</v>
      </c>
      <c r="D196" s="113" t="s">
        <v>896</v>
      </c>
      <c r="E196" s="113" t="s">
        <v>978</v>
      </c>
      <c r="F196" s="113"/>
      <c r="G196" s="113" t="s">
        <v>928</v>
      </c>
      <c r="H196" s="113" t="s">
        <v>998</v>
      </c>
      <c r="I196" s="120">
        <v>98.390100000000004</v>
      </c>
      <c r="J196" s="120" t="s">
        <v>905</v>
      </c>
      <c r="K196" s="117" t="s">
        <v>620</v>
      </c>
    </row>
    <row r="197" spans="2:11" x14ac:dyDescent="0.2">
      <c r="B197" s="111">
        <v>251</v>
      </c>
      <c r="C197" s="114" t="s">
        <v>183</v>
      </c>
      <c r="D197" s="114" t="s">
        <v>900</v>
      </c>
      <c r="E197" s="114" t="s">
        <v>977</v>
      </c>
      <c r="F197" s="114" t="s">
        <v>895</v>
      </c>
      <c r="G197" s="114" t="s">
        <v>928</v>
      </c>
      <c r="H197" s="114" t="s">
        <v>998</v>
      </c>
      <c r="I197" s="121">
        <v>0.50819999999999999</v>
      </c>
      <c r="J197" s="121" t="s">
        <v>901</v>
      </c>
      <c r="K197" s="118" t="s">
        <v>639</v>
      </c>
    </row>
    <row r="198" spans="2:11" x14ac:dyDescent="0.2">
      <c r="B198" s="109">
        <v>252</v>
      </c>
      <c r="C198" s="115" t="s">
        <v>184</v>
      </c>
      <c r="D198" s="115" t="s">
        <v>896</v>
      </c>
      <c r="E198" s="115" t="s">
        <v>978</v>
      </c>
      <c r="F198" s="115"/>
      <c r="G198" s="115" t="s">
        <v>928</v>
      </c>
      <c r="H198" s="115" t="s">
        <v>998</v>
      </c>
      <c r="I198" s="119">
        <v>3.2225999999999999</v>
      </c>
      <c r="J198" s="119" t="s">
        <v>905</v>
      </c>
      <c r="K198" s="116" t="s">
        <v>620</v>
      </c>
    </row>
    <row r="199" spans="2:11" x14ac:dyDescent="0.2">
      <c r="B199" s="110">
        <v>253</v>
      </c>
      <c r="C199" s="113" t="s">
        <v>185</v>
      </c>
      <c r="D199" s="113" t="s">
        <v>896</v>
      </c>
      <c r="E199" s="113" t="s">
        <v>978</v>
      </c>
      <c r="F199" s="113"/>
      <c r="G199" s="113" t="s">
        <v>928</v>
      </c>
      <c r="H199" s="113" t="s">
        <v>998</v>
      </c>
      <c r="I199" s="120">
        <v>10.2029</v>
      </c>
      <c r="J199" s="120" t="s">
        <v>905</v>
      </c>
      <c r="K199" s="117" t="s">
        <v>620</v>
      </c>
    </row>
    <row r="200" spans="2:11" x14ac:dyDescent="0.2">
      <c r="B200" s="110">
        <v>254</v>
      </c>
      <c r="C200" s="113" t="s">
        <v>186</v>
      </c>
      <c r="D200" s="113" t="s">
        <v>896</v>
      </c>
      <c r="E200" s="113" t="s">
        <v>978</v>
      </c>
      <c r="F200" s="113"/>
      <c r="G200" s="113" t="s">
        <v>928</v>
      </c>
      <c r="H200" s="113" t="s">
        <v>998</v>
      </c>
      <c r="I200" s="120">
        <v>12.237</v>
      </c>
      <c r="J200" s="120" t="s">
        <v>905</v>
      </c>
      <c r="K200" s="117" t="s">
        <v>620</v>
      </c>
    </row>
    <row r="201" spans="2:11" x14ac:dyDescent="0.2">
      <c r="B201" s="110">
        <v>255</v>
      </c>
      <c r="C201" s="113" t="s">
        <v>187</v>
      </c>
      <c r="D201" s="113" t="s">
        <v>896</v>
      </c>
      <c r="E201" s="113" t="s">
        <v>978</v>
      </c>
      <c r="F201" s="113"/>
      <c r="G201" s="113" t="s">
        <v>928</v>
      </c>
      <c r="H201" s="113" t="s">
        <v>998</v>
      </c>
      <c r="I201" s="120">
        <v>16.028400000000001</v>
      </c>
      <c r="J201" s="120" t="s">
        <v>905</v>
      </c>
      <c r="K201" s="117" t="s">
        <v>620</v>
      </c>
    </row>
    <row r="202" spans="2:11" x14ac:dyDescent="0.2">
      <c r="B202" s="111">
        <v>256</v>
      </c>
      <c r="C202" s="114" t="s">
        <v>188</v>
      </c>
      <c r="D202" s="114" t="s">
        <v>896</v>
      </c>
      <c r="E202" s="114" t="s">
        <v>978</v>
      </c>
      <c r="F202" s="114"/>
      <c r="G202" s="114" t="s">
        <v>928</v>
      </c>
      <c r="H202" s="114" t="s">
        <v>998</v>
      </c>
      <c r="I202" s="121">
        <v>7.0083000000000002</v>
      </c>
      <c r="J202" s="121" t="s">
        <v>905</v>
      </c>
      <c r="K202" s="118" t="s">
        <v>620</v>
      </c>
    </row>
    <row r="203" spans="2:11" x14ac:dyDescent="0.2">
      <c r="B203" s="109">
        <v>257</v>
      </c>
      <c r="C203" s="115" t="s">
        <v>189</v>
      </c>
      <c r="D203" s="115" t="s">
        <v>900</v>
      </c>
      <c r="E203" s="115" t="s">
        <v>977</v>
      </c>
      <c r="F203" s="115" t="s">
        <v>895</v>
      </c>
      <c r="G203" s="115" t="s">
        <v>928</v>
      </c>
      <c r="H203" s="115" t="s">
        <v>998</v>
      </c>
      <c r="I203" s="119">
        <v>0.28660000000000002</v>
      </c>
      <c r="J203" s="119" t="s">
        <v>901</v>
      </c>
      <c r="K203" s="116" t="s">
        <v>639</v>
      </c>
    </row>
    <row r="204" spans="2:11" x14ac:dyDescent="0.2">
      <c r="B204" s="110">
        <v>258</v>
      </c>
      <c r="C204" s="113" t="s">
        <v>190</v>
      </c>
      <c r="D204" s="113" t="s">
        <v>896</v>
      </c>
      <c r="E204" s="113" t="s">
        <v>978</v>
      </c>
      <c r="F204" s="113"/>
      <c r="G204" s="113" t="s">
        <v>918</v>
      </c>
      <c r="H204" s="113" t="s">
        <v>992</v>
      </c>
      <c r="I204" s="120">
        <v>4.7032999999999996</v>
      </c>
      <c r="J204" s="120" t="s">
        <v>904</v>
      </c>
      <c r="K204" s="117" t="s">
        <v>640</v>
      </c>
    </row>
    <row r="205" spans="2:11" x14ac:dyDescent="0.2">
      <c r="B205" s="110">
        <v>259</v>
      </c>
      <c r="C205" s="113" t="s">
        <v>191</v>
      </c>
      <c r="D205" s="113" t="s">
        <v>896</v>
      </c>
      <c r="E205" s="113" t="s">
        <v>978</v>
      </c>
      <c r="F205" s="113"/>
      <c r="G205" s="113" t="s">
        <v>918</v>
      </c>
      <c r="H205" s="113" t="s">
        <v>992</v>
      </c>
      <c r="I205" s="120">
        <v>5.8071000000000002</v>
      </c>
      <c r="J205" s="120" t="s">
        <v>904</v>
      </c>
      <c r="K205" s="117" t="s">
        <v>640</v>
      </c>
    </row>
    <row r="206" spans="2:11" x14ac:dyDescent="0.2">
      <c r="B206" s="110">
        <v>260</v>
      </c>
      <c r="C206" s="113" t="s">
        <v>192</v>
      </c>
      <c r="D206" s="113" t="s">
        <v>900</v>
      </c>
      <c r="E206" s="113" t="s">
        <v>977</v>
      </c>
      <c r="F206" s="113" t="s">
        <v>895</v>
      </c>
      <c r="G206" s="113" t="s">
        <v>945</v>
      </c>
      <c r="H206" s="113" t="s">
        <v>1001</v>
      </c>
      <c r="I206" s="120">
        <v>0.36349999999999999</v>
      </c>
      <c r="J206" s="120" t="s">
        <v>958</v>
      </c>
      <c r="K206" s="117" t="s">
        <v>625</v>
      </c>
    </row>
    <row r="207" spans="2:11" x14ac:dyDescent="0.2">
      <c r="B207" s="111">
        <v>261</v>
      </c>
      <c r="C207" s="114" t="s">
        <v>193</v>
      </c>
      <c r="D207" s="114" t="s">
        <v>900</v>
      </c>
      <c r="E207" s="114" t="s">
        <v>977</v>
      </c>
      <c r="F207" s="114"/>
      <c r="G207" s="114" t="s">
        <v>945</v>
      </c>
      <c r="H207" s="114" t="s">
        <v>1001</v>
      </c>
      <c r="I207" s="121">
        <v>2.1070000000000002</v>
      </c>
      <c r="J207" s="121" t="s">
        <v>958</v>
      </c>
      <c r="K207" s="118" t="s">
        <v>625</v>
      </c>
    </row>
    <row r="208" spans="2:11" x14ac:dyDescent="0.2">
      <c r="B208" s="109">
        <v>262</v>
      </c>
      <c r="C208" s="115" t="s">
        <v>194</v>
      </c>
      <c r="D208" s="115" t="s">
        <v>896</v>
      </c>
      <c r="E208" s="115" t="s">
        <v>978</v>
      </c>
      <c r="F208" s="115"/>
      <c r="G208" s="115" t="s">
        <v>928</v>
      </c>
      <c r="H208" s="115" t="s">
        <v>998</v>
      </c>
      <c r="I208" s="119">
        <v>9.2079000000000004</v>
      </c>
      <c r="J208" s="119" t="s">
        <v>905</v>
      </c>
      <c r="K208" s="116" t="s">
        <v>620</v>
      </c>
    </row>
    <row r="209" spans="2:11" x14ac:dyDescent="0.2">
      <c r="B209" s="110">
        <v>263</v>
      </c>
      <c r="C209" s="113" t="s">
        <v>195</v>
      </c>
      <c r="D209" s="113" t="s">
        <v>896</v>
      </c>
      <c r="E209" s="113" t="s">
        <v>978</v>
      </c>
      <c r="F209" s="113"/>
      <c r="G209" s="113" t="s">
        <v>928</v>
      </c>
      <c r="H209" s="113" t="s">
        <v>998</v>
      </c>
      <c r="I209" s="120">
        <v>14.8231</v>
      </c>
      <c r="J209" s="120" t="s">
        <v>896</v>
      </c>
      <c r="K209" s="117" t="s">
        <v>614</v>
      </c>
    </row>
    <row r="210" spans="2:11" x14ac:dyDescent="0.2">
      <c r="B210" s="110">
        <v>264</v>
      </c>
      <c r="C210" s="113" t="s">
        <v>196</v>
      </c>
      <c r="D210" s="113" t="s">
        <v>896</v>
      </c>
      <c r="E210" s="113" t="s">
        <v>978</v>
      </c>
      <c r="F210" s="113"/>
      <c r="G210" s="113" t="s">
        <v>921</v>
      </c>
      <c r="H210" s="113" t="s">
        <v>997</v>
      </c>
      <c r="I210" s="120">
        <v>13.5136</v>
      </c>
      <c r="J210" s="120" t="s">
        <v>960</v>
      </c>
      <c r="K210" s="117" t="s">
        <v>637</v>
      </c>
    </row>
    <row r="211" spans="2:11" x14ac:dyDescent="0.2">
      <c r="B211" s="110">
        <v>265</v>
      </c>
      <c r="C211" s="113" t="s">
        <v>197</v>
      </c>
      <c r="D211" s="113" t="s">
        <v>896</v>
      </c>
      <c r="E211" s="113" t="s">
        <v>978</v>
      </c>
      <c r="F211" s="113"/>
      <c r="G211" s="113" t="s">
        <v>921</v>
      </c>
      <c r="H211" s="113" t="s">
        <v>997</v>
      </c>
      <c r="I211" s="120">
        <v>39.421500000000002</v>
      </c>
      <c r="J211" s="120" t="s">
        <v>960</v>
      </c>
      <c r="K211" s="117" t="s">
        <v>637</v>
      </c>
    </row>
    <row r="212" spans="2:11" x14ac:dyDescent="0.2">
      <c r="B212" s="111">
        <v>266</v>
      </c>
      <c r="C212" s="114" t="s">
        <v>198</v>
      </c>
      <c r="D212" s="114" t="s">
        <v>896</v>
      </c>
      <c r="E212" s="114" t="s">
        <v>978</v>
      </c>
      <c r="F212" s="114"/>
      <c r="G212" s="114" t="s">
        <v>921</v>
      </c>
      <c r="H212" s="114" t="s">
        <v>997</v>
      </c>
      <c r="I212" s="121">
        <v>16.8032</v>
      </c>
      <c r="J212" s="121" t="s">
        <v>968</v>
      </c>
      <c r="K212" s="118" t="s">
        <v>618</v>
      </c>
    </row>
    <row r="213" spans="2:11" x14ac:dyDescent="0.2">
      <c r="B213" s="109">
        <v>267</v>
      </c>
      <c r="C213" s="115" t="s">
        <v>199</v>
      </c>
      <c r="D213" s="115" t="s">
        <v>896</v>
      </c>
      <c r="E213" s="115" t="s">
        <v>978</v>
      </c>
      <c r="F213" s="115"/>
      <c r="G213" s="115" t="s">
        <v>921</v>
      </c>
      <c r="H213" s="115" t="s">
        <v>997</v>
      </c>
      <c r="I213" s="119">
        <v>22.473500000000001</v>
      </c>
      <c r="J213" s="119" t="s">
        <v>960</v>
      </c>
      <c r="K213" s="116" t="s">
        <v>637</v>
      </c>
    </row>
    <row r="214" spans="2:11" x14ac:dyDescent="0.2">
      <c r="B214" s="110">
        <v>268</v>
      </c>
      <c r="C214" s="113" t="s">
        <v>200</v>
      </c>
      <c r="D214" s="113" t="s">
        <v>896</v>
      </c>
      <c r="E214" s="113" t="s">
        <v>978</v>
      </c>
      <c r="F214" s="113"/>
      <c r="G214" s="113" t="s">
        <v>921</v>
      </c>
      <c r="H214" s="113" t="s">
        <v>997</v>
      </c>
      <c r="I214" s="120">
        <v>19.634399999999999</v>
      </c>
      <c r="J214" s="120" t="s">
        <v>960</v>
      </c>
      <c r="K214" s="117" t="s">
        <v>637</v>
      </c>
    </row>
    <row r="215" spans="2:11" x14ac:dyDescent="0.2">
      <c r="B215" s="110">
        <v>269</v>
      </c>
      <c r="C215" s="113" t="s">
        <v>858</v>
      </c>
      <c r="D215" s="113" t="s">
        <v>900</v>
      </c>
      <c r="E215" s="113" t="s">
        <v>977</v>
      </c>
      <c r="F215" s="113"/>
      <c r="G215" s="113" t="s">
        <v>915</v>
      </c>
      <c r="H215" s="113" t="s">
        <v>0</v>
      </c>
      <c r="I215" s="120">
        <v>0.13550000000000001</v>
      </c>
      <c r="J215" s="120" t="s">
        <v>916</v>
      </c>
      <c r="K215" s="117" t="s">
        <v>0</v>
      </c>
    </row>
    <row r="216" spans="2:11" x14ac:dyDescent="0.2">
      <c r="B216" s="110">
        <v>270</v>
      </c>
      <c r="C216" s="113" t="s">
        <v>201</v>
      </c>
      <c r="D216" s="113" t="s">
        <v>937</v>
      </c>
      <c r="E216" s="113" t="s">
        <v>986</v>
      </c>
      <c r="F216" s="113"/>
      <c r="G216" s="113" t="s">
        <v>915</v>
      </c>
      <c r="H216" s="113" t="s">
        <v>0</v>
      </c>
      <c r="I216" s="120">
        <v>0.64780000000000004</v>
      </c>
      <c r="J216" s="120" t="s">
        <v>916</v>
      </c>
      <c r="K216" s="117" t="s">
        <v>0</v>
      </c>
    </row>
    <row r="217" spans="2:11" x14ac:dyDescent="0.2">
      <c r="B217" s="111">
        <v>271</v>
      </c>
      <c r="C217" s="114" t="s">
        <v>202</v>
      </c>
      <c r="D217" s="114" t="s">
        <v>937</v>
      </c>
      <c r="E217" s="114" t="s">
        <v>986</v>
      </c>
      <c r="F217" s="114"/>
      <c r="G217" s="114" t="s">
        <v>915</v>
      </c>
      <c r="H217" s="114" t="s">
        <v>0</v>
      </c>
      <c r="I217" s="121">
        <v>0.83960000000000001</v>
      </c>
      <c r="J217" s="121" t="s">
        <v>916</v>
      </c>
      <c r="K217" s="118" t="s">
        <v>0</v>
      </c>
    </row>
    <row r="218" spans="2:11" x14ac:dyDescent="0.2">
      <c r="B218" s="109">
        <v>272</v>
      </c>
      <c r="C218" s="115" t="s">
        <v>203</v>
      </c>
      <c r="D218" s="115" t="s">
        <v>937</v>
      </c>
      <c r="E218" s="115" t="s">
        <v>986</v>
      </c>
      <c r="F218" s="115"/>
      <c r="G218" s="115" t="s">
        <v>915</v>
      </c>
      <c r="H218" s="115" t="s">
        <v>0</v>
      </c>
      <c r="I218" s="119">
        <v>0.81040000000000001</v>
      </c>
      <c r="J218" s="119" t="s">
        <v>916</v>
      </c>
      <c r="K218" s="116" t="s">
        <v>0</v>
      </c>
    </row>
    <row r="219" spans="2:11" x14ac:dyDescent="0.2">
      <c r="B219" s="110">
        <v>276</v>
      </c>
      <c r="C219" s="113" t="s">
        <v>204</v>
      </c>
      <c r="D219" s="113" t="s">
        <v>896</v>
      </c>
      <c r="E219" s="113" t="s">
        <v>978</v>
      </c>
      <c r="F219" s="113"/>
      <c r="G219" s="113" t="s">
        <v>921</v>
      </c>
      <c r="H219" s="113" t="s">
        <v>997</v>
      </c>
      <c r="I219" s="120">
        <v>13.166600000000001</v>
      </c>
      <c r="J219" s="120" t="s">
        <v>960</v>
      </c>
      <c r="K219" s="117" t="s">
        <v>637</v>
      </c>
    </row>
    <row r="220" spans="2:11" x14ac:dyDescent="0.2">
      <c r="B220" s="110">
        <v>277</v>
      </c>
      <c r="C220" s="113" t="s">
        <v>205</v>
      </c>
      <c r="D220" s="113" t="s">
        <v>903</v>
      </c>
      <c r="E220" s="113" t="s">
        <v>985</v>
      </c>
      <c r="F220" s="113"/>
      <c r="G220" s="113" t="s">
        <v>912</v>
      </c>
      <c r="H220" s="113" t="s">
        <v>1002</v>
      </c>
      <c r="I220" s="120">
        <v>2.9552999999999998</v>
      </c>
      <c r="J220" s="120" t="s">
        <v>931</v>
      </c>
      <c r="K220" s="117" t="s">
        <v>623</v>
      </c>
    </row>
    <row r="221" spans="2:11" x14ac:dyDescent="0.2">
      <c r="B221" s="110">
        <v>278</v>
      </c>
      <c r="C221" s="113" t="s">
        <v>206</v>
      </c>
      <c r="D221" s="113" t="s">
        <v>900</v>
      </c>
      <c r="E221" s="113" t="s">
        <v>977</v>
      </c>
      <c r="F221" s="113" t="s">
        <v>895</v>
      </c>
      <c r="G221" s="113" t="s">
        <v>899</v>
      </c>
      <c r="H221" s="113" t="s">
        <v>1003</v>
      </c>
      <c r="I221" s="120">
        <v>1.0624</v>
      </c>
      <c r="J221" s="120" t="s">
        <v>903</v>
      </c>
      <c r="K221" s="117" t="s">
        <v>642</v>
      </c>
    </row>
    <row r="222" spans="2:11" x14ac:dyDescent="0.2">
      <c r="B222" s="111">
        <v>279</v>
      </c>
      <c r="C222" s="114" t="s">
        <v>207</v>
      </c>
      <c r="D222" s="114" t="s">
        <v>903</v>
      </c>
      <c r="E222" s="114" t="s">
        <v>985</v>
      </c>
      <c r="F222" s="114"/>
      <c r="G222" s="114" t="s">
        <v>912</v>
      </c>
      <c r="H222" s="114" t="s">
        <v>1002</v>
      </c>
      <c r="I222" s="121">
        <v>6.4058000000000002</v>
      </c>
      <c r="J222" s="121" t="s">
        <v>931</v>
      </c>
      <c r="K222" s="118" t="s">
        <v>623</v>
      </c>
    </row>
    <row r="223" spans="2:11" x14ac:dyDescent="0.2">
      <c r="B223" s="109">
        <v>280</v>
      </c>
      <c r="C223" s="115" t="s">
        <v>208</v>
      </c>
      <c r="D223" s="115" t="s">
        <v>903</v>
      </c>
      <c r="E223" s="115" t="s">
        <v>985</v>
      </c>
      <c r="F223" s="115"/>
      <c r="G223" s="115" t="s">
        <v>912</v>
      </c>
      <c r="H223" s="115" t="s">
        <v>1002</v>
      </c>
      <c r="I223" s="119">
        <v>14.4415</v>
      </c>
      <c r="J223" s="119" t="s">
        <v>931</v>
      </c>
      <c r="K223" s="116" t="s">
        <v>623</v>
      </c>
    </row>
    <row r="224" spans="2:11" x14ac:dyDescent="0.2">
      <c r="B224" s="110">
        <v>282</v>
      </c>
      <c r="C224" s="113" t="s">
        <v>209</v>
      </c>
      <c r="D224" s="113" t="s">
        <v>903</v>
      </c>
      <c r="E224" s="113" t="s">
        <v>985</v>
      </c>
      <c r="F224" s="113"/>
      <c r="G224" s="113" t="s">
        <v>912</v>
      </c>
      <c r="H224" s="113" t="s">
        <v>1002</v>
      </c>
      <c r="I224" s="120">
        <v>1.7513000000000001</v>
      </c>
      <c r="J224" s="120" t="s">
        <v>931</v>
      </c>
      <c r="K224" s="117" t="s">
        <v>623</v>
      </c>
    </row>
    <row r="225" spans="2:11" x14ac:dyDescent="0.2">
      <c r="B225" s="110">
        <v>284</v>
      </c>
      <c r="C225" s="113" t="s">
        <v>210</v>
      </c>
      <c r="D225" s="113" t="s">
        <v>903</v>
      </c>
      <c r="E225" s="113" t="s">
        <v>985</v>
      </c>
      <c r="F225" s="113"/>
      <c r="G225" s="113" t="s">
        <v>912</v>
      </c>
      <c r="H225" s="113" t="s">
        <v>1002</v>
      </c>
      <c r="I225" s="120">
        <v>2.0566</v>
      </c>
      <c r="J225" s="120" t="s">
        <v>903</v>
      </c>
      <c r="K225" s="117" t="s">
        <v>642</v>
      </c>
    </row>
    <row r="226" spans="2:11" x14ac:dyDescent="0.2">
      <c r="B226" s="110">
        <v>286</v>
      </c>
      <c r="C226" s="113" t="s">
        <v>859</v>
      </c>
      <c r="D226" s="113" t="s">
        <v>900</v>
      </c>
      <c r="E226" s="113" t="s">
        <v>977</v>
      </c>
      <c r="F226" s="113"/>
      <c r="G226" s="113" t="s">
        <v>912</v>
      </c>
      <c r="H226" s="113" t="s">
        <v>1002</v>
      </c>
      <c r="I226" s="120">
        <v>0.17760000000000001</v>
      </c>
      <c r="J226" s="120" t="s">
        <v>903</v>
      </c>
      <c r="K226" s="117" t="s">
        <v>642</v>
      </c>
    </row>
    <row r="227" spans="2:11" x14ac:dyDescent="0.2">
      <c r="B227" s="111">
        <v>288</v>
      </c>
      <c r="C227" s="114" t="s">
        <v>211</v>
      </c>
      <c r="D227" s="114" t="s">
        <v>900</v>
      </c>
      <c r="E227" s="114" t="s">
        <v>977</v>
      </c>
      <c r="F227" s="114"/>
      <c r="G227" s="114" t="s">
        <v>912</v>
      </c>
      <c r="H227" s="114" t="s">
        <v>1002</v>
      </c>
      <c r="I227" s="121">
        <v>0.38800000000000001</v>
      </c>
      <c r="J227" s="121" t="s">
        <v>903</v>
      </c>
      <c r="K227" s="118" t="s">
        <v>642</v>
      </c>
    </row>
    <row r="228" spans="2:11" x14ac:dyDescent="0.2">
      <c r="B228" s="109">
        <v>289</v>
      </c>
      <c r="C228" s="115" t="s">
        <v>212</v>
      </c>
      <c r="D228" s="115" t="s">
        <v>900</v>
      </c>
      <c r="E228" s="115" t="s">
        <v>977</v>
      </c>
      <c r="F228" s="115"/>
      <c r="G228" s="115" t="s">
        <v>912</v>
      </c>
      <c r="H228" s="115" t="s">
        <v>1002</v>
      </c>
      <c r="I228" s="119">
        <v>0.58899999999999997</v>
      </c>
      <c r="J228" s="119" t="s">
        <v>903</v>
      </c>
      <c r="K228" s="116" t="s">
        <v>642</v>
      </c>
    </row>
    <row r="229" spans="2:11" x14ac:dyDescent="0.2">
      <c r="B229" s="110">
        <v>290</v>
      </c>
      <c r="C229" s="113" t="s">
        <v>213</v>
      </c>
      <c r="D229" s="113" t="s">
        <v>903</v>
      </c>
      <c r="E229" s="113" t="s">
        <v>985</v>
      </c>
      <c r="F229" s="113"/>
      <c r="G229" s="113" t="s">
        <v>912</v>
      </c>
      <c r="H229" s="113" t="s">
        <v>1002</v>
      </c>
      <c r="I229" s="120">
        <v>4.5928000000000004</v>
      </c>
      <c r="J229" s="120" t="s">
        <v>903</v>
      </c>
      <c r="K229" s="117" t="s">
        <v>642</v>
      </c>
    </row>
    <row r="230" spans="2:11" x14ac:dyDescent="0.2">
      <c r="B230" s="110">
        <v>291</v>
      </c>
      <c r="C230" s="113" t="s">
        <v>214</v>
      </c>
      <c r="D230" s="113" t="s">
        <v>900</v>
      </c>
      <c r="E230" s="113" t="s">
        <v>977</v>
      </c>
      <c r="F230" s="113"/>
      <c r="G230" s="113" t="s">
        <v>912</v>
      </c>
      <c r="H230" s="113" t="s">
        <v>1002</v>
      </c>
      <c r="I230" s="120">
        <v>0.27839999999999998</v>
      </c>
      <c r="J230" s="120" t="s">
        <v>903</v>
      </c>
      <c r="K230" s="117" t="s">
        <v>642</v>
      </c>
    </row>
    <row r="231" spans="2:11" x14ac:dyDescent="0.2">
      <c r="B231" s="110">
        <v>293</v>
      </c>
      <c r="C231" s="113" t="s">
        <v>215</v>
      </c>
      <c r="D231" s="113" t="s">
        <v>903</v>
      </c>
      <c r="E231" s="113" t="s">
        <v>985</v>
      </c>
      <c r="F231" s="113"/>
      <c r="G231" s="113" t="s">
        <v>912</v>
      </c>
      <c r="H231" s="113" t="s">
        <v>1002</v>
      </c>
      <c r="I231" s="120">
        <v>0.89329999999999998</v>
      </c>
      <c r="J231" s="120" t="s">
        <v>903</v>
      </c>
      <c r="K231" s="117" t="s">
        <v>642</v>
      </c>
    </row>
    <row r="232" spans="2:11" x14ac:dyDescent="0.2">
      <c r="B232" s="111">
        <v>295</v>
      </c>
      <c r="C232" s="114" t="s">
        <v>216</v>
      </c>
      <c r="D232" s="114" t="s">
        <v>903</v>
      </c>
      <c r="E232" s="114" t="s">
        <v>985</v>
      </c>
      <c r="F232" s="114"/>
      <c r="G232" s="114" t="s">
        <v>912</v>
      </c>
      <c r="H232" s="114" t="s">
        <v>1002</v>
      </c>
      <c r="I232" s="121">
        <v>1.5651999999999999</v>
      </c>
      <c r="J232" s="121" t="s">
        <v>903</v>
      </c>
      <c r="K232" s="118" t="s">
        <v>642</v>
      </c>
    </row>
    <row r="233" spans="2:11" x14ac:dyDescent="0.2">
      <c r="B233" s="109">
        <v>297</v>
      </c>
      <c r="C233" s="115" t="s">
        <v>217</v>
      </c>
      <c r="D233" s="115" t="s">
        <v>903</v>
      </c>
      <c r="E233" s="115" t="s">
        <v>985</v>
      </c>
      <c r="F233" s="115"/>
      <c r="G233" s="115" t="s">
        <v>912</v>
      </c>
      <c r="H233" s="115" t="s">
        <v>1002</v>
      </c>
      <c r="I233" s="119">
        <v>8.7439</v>
      </c>
      <c r="J233" s="119" t="s">
        <v>903</v>
      </c>
      <c r="K233" s="116" t="s">
        <v>642</v>
      </c>
    </row>
    <row r="234" spans="2:11" x14ac:dyDescent="0.2">
      <c r="B234" s="110">
        <v>299</v>
      </c>
      <c r="C234" s="113" t="s">
        <v>218</v>
      </c>
      <c r="D234" s="113" t="s">
        <v>903</v>
      </c>
      <c r="E234" s="113" t="s">
        <v>985</v>
      </c>
      <c r="F234" s="113"/>
      <c r="G234" s="113" t="s">
        <v>912</v>
      </c>
      <c r="H234" s="113" t="s">
        <v>1002</v>
      </c>
      <c r="I234" s="120">
        <v>0.40920000000000001</v>
      </c>
      <c r="J234" s="120" t="s">
        <v>903</v>
      </c>
      <c r="K234" s="117" t="s">
        <v>642</v>
      </c>
    </row>
    <row r="235" spans="2:11" x14ac:dyDescent="0.2">
      <c r="B235" s="110">
        <v>300</v>
      </c>
      <c r="C235" s="113" t="s">
        <v>219</v>
      </c>
      <c r="D235" s="113" t="s">
        <v>903</v>
      </c>
      <c r="E235" s="113" t="s">
        <v>985</v>
      </c>
      <c r="F235" s="113"/>
      <c r="G235" s="113" t="s">
        <v>912</v>
      </c>
      <c r="H235" s="113" t="s">
        <v>1002</v>
      </c>
      <c r="I235" s="120">
        <v>1.1085</v>
      </c>
      <c r="J235" s="120" t="s">
        <v>903</v>
      </c>
      <c r="K235" s="117" t="s">
        <v>642</v>
      </c>
    </row>
    <row r="236" spans="2:11" x14ac:dyDescent="0.2">
      <c r="B236" s="110">
        <v>301</v>
      </c>
      <c r="C236" s="113" t="s">
        <v>220</v>
      </c>
      <c r="D236" s="113" t="s">
        <v>900</v>
      </c>
      <c r="E236" s="113" t="s">
        <v>977</v>
      </c>
      <c r="F236" s="113"/>
      <c r="G236" s="113" t="s">
        <v>912</v>
      </c>
      <c r="H236" s="113" t="s">
        <v>1002</v>
      </c>
      <c r="I236" s="120">
        <v>0.2109</v>
      </c>
      <c r="J236" s="120" t="s">
        <v>903</v>
      </c>
      <c r="K236" s="117" t="s">
        <v>642</v>
      </c>
    </row>
    <row r="237" spans="2:11" x14ac:dyDescent="0.2">
      <c r="B237" s="111">
        <v>302</v>
      </c>
      <c r="C237" s="114" t="s">
        <v>221</v>
      </c>
      <c r="D237" s="114" t="s">
        <v>903</v>
      </c>
      <c r="E237" s="114" t="s">
        <v>985</v>
      </c>
      <c r="F237" s="114"/>
      <c r="G237" s="114" t="s">
        <v>912</v>
      </c>
      <c r="H237" s="114" t="s">
        <v>1002</v>
      </c>
      <c r="I237" s="121">
        <v>1.3572</v>
      </c>
      <c r="J237" s="121" t="s">
        <v>931</v>
      </c>
      <c r="K237" s="118" t="s">
        <v>623</v>
      </c>
    </row>
    <row r="238" spans="2:11" x14ac:dyDescent="0.2">
      <c r="B238" s="109">
        <v>304</v>
      </c>
      <c r="C238" s="115" t="s">
        <v>222</v>
      </c>
      <c r="D238" s="115" t="s">
        <v>900</v>
      </c>
      <c r="E238" s="115" t="s">
        <v>977</v>
      </c>
      <c r="F238" s="115" t="s">
        <v>895</v>
      </c>
      <c r="G238" s="115" t="s">
        <v>901</v>
      </c>
      <c r="H238" s="115" t="s">
        <v>990</v>
      </c>
      <c r="I238" s="119">
        <v>8.2000000000000007E-3</v>
      </c>
      <c r="J238" s="119" t="s">
        <v>958</v>
      </c>
      <c r="K238" s="116" t="s">
        <v>625</v>
      </c>
    </row>
    <row r="239" spans="2:11" x14ac:dyDescent="0.2">
      <c r="B239" s="110">
        <v>305</v>
      </c>
      <c r="C239" s="113" t="s">
        <v>223</v>
      </c>
      <c r="D239" s="113" t="s">
        <v>900</v>
      </c>
      <c r="E239" s="113" t="s">
        <v>977</v>
      </c>
      <c r="F239" s="113" t="s">
        <v>895</v>
      </c>
      <c r="G239" s="113" t="s">
        <v>937</v>
      </c>
      <c r="H239" s="113" t="s">
        <v>129</v>
      </c>
      <c r="I239" s="120">
        <v>7.7600000000000002E-2</v>
      </c>
      <c r="J239" s="120" t="s">
        <v>947</v>
      </c>
      <c r="K239" s="117" t="s">
        <v>129</v>
      </c>
    </row>
    <row r="240" spans="2:11" x14ac:dyDescent="0.2">
      <c r="B240" s="110">
        <v>306</v>
      </c>
      <c r="C240" s="113" t="s">
        <v>224</v>
      </c>
      <c r="D240" s="113" t="s">
        <v>900</v>
      </c>
      <c r="E240" s="113" t="s">
        <v>977</v>
      </c>
      <c r="F240" s="113" t="s">
        <v>895</v>
      </c>
      <c r="G240" s="113" t="s">
        <v>937</v>
      </c>
      <c r="H240" s="113" t="s">
        <v>129</v>
      </c>
      <c r="I240" s="120">
        <v>0.14180000000000001</v>
      </c>
      <c r="J240" s="120" t="s">
        <v>947</v>
      </c>
      <c r="K240" s="117" t="s">
        <v>129</v>
      </c>
    </row>
    <row r="241" spans="2:11" x14ac:dyDescent="0.2">
      <c r="B241" s="110">
        <v>307</v>
      </c>
      <c r="C241" s="113" t="s">
        <v>225</v>
      </c>
      <c r="D241" s="113" t="s">
        <v>900</v>
      </c>
      <c r="E241" s="113" t="s">
        <v>977</v>
      </c>
      <c r="F241" s="113" t="s">
        <v>895</v>
      </c>
      <c r="G241" s="113" t="s">
        <v>897</v>
      </c>
      <c r="H241" s="113" t="s">
        <v>976</v>
      </c>
      <c r="I241" s="120">
        <v>1.1319999999999999</v>
      </c>
      <c r="J241" s="120" t="s">
        <v>896</v>
      </c>
      <c r="K241" s="117" t="s">
        <v>614</v>
      </c>
    </row>
    <row r="242" spans="2:11" x14ac:dyDescent="0.2">
      <c r="B242" s="111">
        <v>308</v>
      </c>
      <c r="C242" s="114" t="s">
        <v>226</v>
      </c>
      <c r="D242" s="114" t="s">
        <v>900</v>
      </c>
      <c r="E242" s="114" t="s">
        <v>977</v>
      </c>
      <c r="F242" s="114"/>
      <c r="G242" s="114" t="s">
        <v>937</v>
      </c>
      <c r="H242" s="114" t="s">
        <v>129</v>
      </c>
      <c r="I242" s="121">
        <v>0.13919999999999999</v>
      </c>
      <c r="J242" s="121" t="s">
        <v>947</v>
      </c>
      <c r="K242" s="118" t="s">
        <v>129</v>
      </c>
    </row>
    <row r="243" spans="2:11" x14ac:dyDescent="0.2">
      <c r="B243" s="109">
        <v>309</v>
      </c>
      <c r="C243" s="115" t="s">
        <v>227</v>
      </c>
      <c r="D243" s="115" t="s">
        <v>904</v>
      </c>
      <c r="E243" s="115" t="s">
        <v>1004</v>
      </c>
      <c r="F243" s="115"/>
      <c r="G243" s="115" t="s">
        <v>914</v>
      </c>
      <c r="H243" s="115" t="s">
        <v>1005</v>
      </c>
      <c r="I243" s="119">
        <v>0.1696</v>
      </c>
      <c r="J243" s="119" t="s">
        <v>899</v>
      </c>
      <c r="K243" s="116" t="s">
        <v>636</v>
      </c>
    </row>
    <row r="244" spans="2:11" x14ac:dyDescent="0.2">
      <c r="B244" s="110">
        <v>310</v>
      </c>
      <c r="C244" s="113" t="s">
        <v>860</v>
      </c>
      <c r="D244" s="113" t="s">
        <v>904</v>
      </c>
      <c r="E244" s="113" t="s">
        <v>1004</v>
      </c>
      <c r="F244" s="113"/>
      <c r="G244" s="113" t="s">
        <v>914</v>
      </c>
      <c r="H244" s="113" t="s">
        <v>1005</v>
      </c>
      <c r="I244" s="120">
        <v>2.0312000000000001</v>
      </c>
      <c r="J244" s="120" t="s">
        <v>899</v>
      </c>
      <c r="K244" s="117" t="s">
        <v>636</v>
      </c>
    </row>
    <row r="245" spans="2:11" x14ac:dyDescent="0.2">
      <c r="B245" s="110">
        <v>312</v>
      </c>
      <c r="C245" s="113" t="s">
        <v>228</v>
      </c>
      <c r="D245" s="113" t="s">
        <v>897</v>
      </c>
      <c r="E245" s="113" t="s">
        <v>1006</v>
      </c>
      <c r="F245" s="113"/>
      <c r="G245" s="113" t="s">
        <v>914</v>
      </c>
      <c r="H245" s="113" t="s">
        <v>1005</v>
      </c>
      <c r="I245" s="120">
        <v>1.0694999999999999</v>
      </c>
      <c r="J245" s="120" t="s">
        <v>899</v>
      </c>
      <c r="K245" s="117" t="s">
        <v>636</v>
      </c>
    </row>
    <row r="246" spans="2:11" x14ac:dyDescent="0.2">
      <c r="B246" s="110">
        <v>315</v>
      </c>
      <c r="C246" s="113" t="s">
        <v>229</v>
      </c>
      <c r="D246" s="113" t="s">
        <v>904</v>
      </c>
      <c r="E246" s="113" t="s">
        <v>1004</v>
      </c>
      <c r="F246" s="113"/>
      <c r="G246" s="113" t="s">
        <v>914</v>
      </c>
      <c r="H246" s="113" t="s">
        <v>1005</v>
      </c>
      <c r="I246" s="120">
        <v>0.42509999999999998</v>
      </c>
      <c r="J246" s="120" t="s">
        <v>899</v>
      </c>
      <c r="K246" s="117" t="s">
        <v>636</v>
      </c>
    </row>
    <row r="247" spans="2:11" x14ac:dyDescent="0.2">
      <c r="B247" s="111">
        <v>316</v>
      </c>
      <c r="C247" s="114" t="s">
        <v>230</v>
      </c>
      <c r="D247" s="114" t="s">
        <v>904</v>
      </c>
      <c r="E247" s="114" t="s">
        <v>1004</v>
      </c>
      <c r="F247" s="114"/>
      <c r="G247" s="114" t="s">
        <v>914</v>
      </c>
      <c r="H247" s="114" t="s">
        <v>1005</v>
      </c>
      <c r="I247" s="121">
        <v>0.51270000000000004</v>
      </c>
      <c r="J247" s="121" t="s">
        <v>899</v>
      </c>
      <c r="K247" s="118" t="s">
        <v>636</v>
      </c>
    </row>
    <row r="248" spans="2:11" x14ac:dyDescent="0.2">
      <c r="B248" s="109">
        <v>317</v>
      </c>
      <c r="C248" s="115" t="s">
        <v>231</v>
      </c>
      <c r="D248" s="115" t="s">
        <v>904</v>
      </c>
      <c r="E248" s="115" t="s">
        <v>1004</v>
      </c>
      <c r="F248" s="115"/>
      <c r="G248" s="115" t="s">
        <v>914</v>
      </c>
      <c r="H248" s="115" t="s">
        <v>1005</v>
      </c>
      <c r="I248" s="119">
        <v>0.52929999999999999</v>
      </c>
      <c r="J248" s="119" t="s">
        <v>899</v>
      </c>
      <c r="K248" s="116" t="s">
        <v>636</v>
      </c>
    </row>
    <row r="249" spans="2:11" x14ac:dyDescent="0.2">
      <c r="B249" s="110">
        <v>318</v>
      </c>
      <c r="C249" s="113" t="s">
        <v>232</v>
      </c>
      <c r="D249" s="113" t="s">
        <v>904</v>
      </c>
      <c r="E249" s="113" t="s">
        <v>1004</v>
      </c>
      <c r="F249" s="113"/>
      <c r="G249" s="113" t="s">
        <v>914</v>
      </c>
      <c r="H249" s="113" t="s">
        <v>1005</v>
      </c>
      <c r="I249" s="120">
        <v>0.75090000000000001</v>
      </c>
      <c r="J249" s="120" t="s">
        <v>899</v>
      </c>
      <c r="K249" s="117" t="s">
        <v>636</v>
      </c>
    </row>
    <row r="250" spans="2:11" x14ac:dyDescent="0.2">
      <c r="B250" s="110">
        <v>319</v>
      </c>
      <c r="C250" s="113" t="s">
        <v>233</v>
      </c>
      <c r="D250" s="113" t="s">
        <v>904</v>
      </c>
      <c r="E250" s="113" t="s">
        <v>1004</v>
      </c>
      <c r="F250" s="113"/>
      <c r="G250" s="113" t="s">
        <v>914</v>
      </c>
      <c r="H250" s="113" t="s">
        <v>1005</v>
      </c>
      <c r="I250" s="120">
        <v>0.60529999999999995</v>
      </c>
      <c r="J250" s="120" t="s">
        <v>899</v>
      </c>
      <c r="K250" s="117" t="s">
        <v>636</v>
      </c>
    </row>
    <row r="251" spans="2:11" x14ac:dyDescent="0.2">
      <c r="B251" s="110">
        <v>320</v>
      </c>
      <c r="C251" s="113" t="s">
        <v>234</v>
      </c>
      <c r="D251" s="113" t="s">
        <v>904</v>
      </c>
      <c r="E251" s="113" t="s">
        <v>1004</v>
      </c>
      <c r="F251" s="113"/>
      <c r="G251" s="113" t="s">
        <v>914</v>
      </c>
      <c r="H251" s="113" t="s">
        <v>1005</v>
      </c>
      <c r="I251" s="120">
        <v>0.23569999999999999</v>
      </c>
      <c r="J251" s="120" t="s">
        <v>899</v>
      </c>
      <c r="K251" s="117" t="s">
        <v>636</v>
      </c>
    </row>
    <row r="252" spans="2:11" x14ac:dyDescent="0.2">
      <c r="B252" s="111">
        <v>321</v>
      </c>
      <c r="C252" s="114" t="s">
        <v>235</v>
      </c>
      <c r="D252" s="114" t="s">
        <v>904</v>
      </c>
      <c r="E252" s="114" t="s">
        <v>1004</v>
      </c>
      <c r="F252" s="114"/>
      <c r="G252" s="114" t="s">
        <v>914</v>
      </c>
      <c r="H252" s="114" t="s">
        <v>1005</v>
      </c>
      <c r="I252" s="121">
        <v>0.59550000000000003</v>
      </c>
      <c r="J252" s="121" t="s">
        <v>899</v>
      </c>
      <c r="K252" s="118" t="s">
        <v>636</v>
      </c>
    </row>
    <row r="253" spans="2:11" x14ac:dyDescent="0.2">
      <c r="B253" s="109">
        <v>322</v>
      </c>
      <c r="C253" s="115" t="s">
        <v>861</v>
      </c>
      <c r="D253" s="115" t="s">
        <v>900</v>
      </c>
      <c r="E253" s="115" t="s">
        <v>977</v>
      </c>
      <c r="F253" s="115"/>
      <c r="G253" s="115" t="s">
        <v>914</v>
      </c>
      <c r="H253" s="115" t="s">
        <v>1005</v>
      </c>
      <c r="I253" s="119">
        <v>0.11990000000000001</v>
      </c>
      <c r="J253" s="119" t="s">
        <v>899</v>
      </c>
      <c r="K253" s="116" t="s">
        <v>636</v>
      </c>
    </row>
    <row r="254" spans="2:11" x14ac:dyDescent="0.2">
      <c r="B254" s="110">
        <v>323</v>
      </c>
      <c r="C254" s="113" t="s">
        <v>862</v>
      </c>
      <c r="D254" s="113" t="s">
        <v>904</v>
      </c>
      <c r="E254" s="113" t="s">
        <v>1004</v>
      </c>
      <c r="F254" s="113"/>
      <c r="G254" s="113" t="s">
        <v>914</v>
      </c>
      <c r="H254" s="113" t="s">
        <v>1005</v>
      </c>
      <c r="I254" s="120">
        <v>0.92169999999999996</v>
      </c>
      <c r="J254" s="120" t="s">
        <v>899</v>
      </c>
      <c r="K254" s="117" t="s">
        <v>636</v>
      </c>
    </row>
    <row r="255" spans="2:11" x14ac:dyDescent="0.2">
      <c r="B255" s="110">
        <v>324</v>
      </c>
      <c r="C255" s="113" t="s">
        <v>236</v>
      </c>
      <c r="D255" s="113" t="s">
        <v>900</v>
      </c>
      <c r="E255" s="113" t="s">
        <v>977</v>
      </c>
      <c r="F255" s="113"/>
      <c r="G255" s="113" t="s">
        <v>914</v>
      </c>
      <c r="H255" s="113" t="s">
        <v>1005</v>
      </c>
      <c r="I255" s="120">
        <v>8.4500000000000006E-2</v>
      </c>
      <c r="J255" s="120" t="s">
        <v>899</v>
      </c>
      <c r="K255" s="117" t="s">
        <v>636</v>
      </c>
    </row>
    <row r="256" spans="2:11" x14ac:dyDescent="0.2">
      <c r="B256" s="110">
        <v>325</v>
      </c>
      <c r="C256" s="113" t="s">
        <v>237</v>
      </c>
      <c r="D256" s="113" t="s">
        <v>900</v>
      </c>
      <c r="E256" s="113" t="s">
        <v>977</v>
      </c>
      <c r="F256" s="113"/>
      <c r="G256" s="113" t="s">
        <v>901</v>
      </c>
      <c r="H256" s="113" t="s">
        <v>990</v>
      </c>
      <c r="I256" s="120">
        <v>0.27410000000000001</v>
      </c>
      <c r="J256" s="120" t="s">
        <v>918</v>
      </c>
      <c r="K256" s="117" t="s">
        <v>643</v>
      </c>
    </row>
    <row r="257" spans="2:11" x14ac:dyDescent="0.2">
      <c r="B257" s="111">
        <v>327</v>
      </c>
      <c r="C257" s="114" t="s">
        <v>238</v>
      </c>
      <c r="D257" s="114" t="s">
        <v>904</v>
      </c>
      <c r="E257" s="114" t="s">
        <v>1004</v>
      </c>
      <c r="F257" s="114"/>
      <c r="G257" s="114" t="s">
        <v>914</v>
      </c>
      <c r="H257" s="114" t="s">
        <v>1005</v>
      </c>
      <c r="I257" s="121">
        <v>1.0172000000000001</v>
      </c>
      <c r="J257" s="121" t="s">
        <v>899</v>
      </c>
      <c r="K257" s="118" t="s">
        <v>636</v>
      </c>
    </row>
    <row r="258" spans="2:11" x14ac:dyDescent="0.2">
      <c r="B258" s="109">
        <v>328</v>
      </c>
      <c r="C258" s="115" t="s">
        <v>239</v>
      </c>
      <c r="D258" s="115" t="s">
        <v>904</v>
      </c>
      <c r="E258" s="115" t="s">
        <v>1004</v>
      </c>
      <c r="F258" s="115"/>
      <c r="G258" s="115" t="s">
        <v>914</v>
      </c>
      <c r="H258" s="115" t="s">
        <v>1005</v>
      </c>
      <c r="I258" s="119">
        <v>1.1094999999999999</v>
      </c>
      <c r="J258" s="119" t="s">
        <v>899</v>
      </c>
      <c r="K258" s="116" t="s">
        <v>636</v>
      </c>
    </row>
    <row r="259" spans="2:11" x14ac:dyDescent="0.2">
      <c r="B259" s="110">
        <v>329</v>
      </c>
      <c r="C259" s="113" t="s">
        <v>240</v>
      </c>
      <c r="D259" s="113" t="s">
        <v>904</v>
      </c>
      <c r="E259" s="113" t="s">
        <v>1004</v>
      </c>
      <c r="F259" s="113"/>
      <c r="G259" s="113" t="s">
        <v>914</v>
      </c>
      <c r="H259" s="113" t="s">
        <v>1005</v>
      </c>
      <c r="I259" s="120">
        <v>1.8367</v>
      </c>
      <c r="J259" s="120" t="s">
        <v>899</v>
      </c>
      <c r="K259" s="117" t="s">
        <v>636</v>
      </c>
    </row>
    <row r="260" spans="2:11" x14ac:dyDescent="0.2">
      <c r="B260" s="110">
        <v>331</v>
      </c>
      <c r="C260" s="113" t="s">
        <v>241</v>
      </c>
      <c r="D260" s="113" t="s">
        <v>903</v>
      </c>
      <c r="E260" s="113" t="s">
        <v>985</v>
      </c>
      <c r="F260" s="113"/>
      <c r="G260" s="113" t="s">
        <v>926</v>
      </c>
      <c r="H260" s="113" t="s">
        <v>1007</v>
      </c>
      <c r="I260" s="120">
        <v>1.3461000000000001</v>
      </c>
      <c r="J260" s="120" t="s">
        <v>923</v>
      </c>
      <c r="K260" s="117" t="s">
        <v>644</v>
      </c>
    </row>
    <row r="261" spans="2:11" x14ac:dyDescent="0.2">
      <c r="B261" s="110">
        <v>332</v>
      </c>
      <c r="C261" s="113" t="s">
        <v>242</v>
      </c>
      <c r="D261" s="113" t="s">
        <v>903</v>
      </c>
      <c r="E261" s="113" t="s">
        <v>985</v>
      </c>
      <c r="F261" s="113"/>
      <c r="G261" s="113" t="s">
        <v>926</v>
      </c>
      <c r="H261" s="113" t="s">
        <v>1007</v>
      </c>
      <c r="I261" s="120">
        <v>3.3824999999999998</v>
      </c>
      <c r="J261" s="120" t="s">
        <v>923</v>
      </c>
      <c r="K261" s="117" t="s">
        <v>644</v>
      </c>
    </row>
    <row r="262" spans="2:11" x14ac:dyDescent="0.2">
      <c r="B262" s="111">
        <v>333</v>
      </c>
      <c r="C262" s="114" t="s">
        <v>243</v>
      </c>
      <c r="D262" s="114" t="s">
        <v>904</v>
      </c>
      <c r="E262" s="114" t="s">
        <v>1004</v>
      </c>
      <c r="F262" s="114"/>
      <c r="G262" s="114" t="s">
        <v>914</v>
      </c>
      <c r="H262" s="114" t="s">
        <v>1005</v>
      </c>
      <c r="I262" s="121">
        <v>1.8367</v>
      </c>
      <c r="J262" s="121" t="s">
        <v>899</v>
      </c>
      <c r="K262" s="118" t="s">
        <v>636</v>
      </c>
    </row>
    <row r="263" spans="2:11" x14ac:dyDescent="0.2">
      <c r="B263" s="109">
        <v>334</v>
      </c>
      <c r="C263" s="115" t="s">
        <v>244</v>
      </c>
      <c r="D263" s="115" t="s">
        <v>899</v>
      </c>
      <c r="E263" s="115" t="s">
        <v>975</v>
      </c>
      <c r="F263" s="115"/>
      <c r="G263" s="115" t="s">
        <v>908</v>
      </c>
      <c r="H263" s="115" t="s">
        <v>1000</v>
      </c>
      <c r="I263" s="119">
        <v>2.8816999999999999</v>
      </c>
      <c r="J263" s="119" t="s">
        <v>919</v>
      </c>
      <c r="K263" s="116" t="s">
        <v>641</v>
      </c>
    </row>
    <row r="264" spans="2:11" x14ac:dyDescent="0.2">
      <c r="B264" s="110">
        <v>335</v>
      </c>
      <c r="C264" s="113" t="s">
        <v>245</v>
      </c>
      <c r="D264" s="113" t="s">
        <v>916</v>
      </c>
      <c r="E264" s="113" t="s">
        <v>999</v>
      </c>
      <c r="F264" s="113"/>
      <c r="G264" s="113" t="s">
        <v>908</v>
      </c>
      <c r="H264" s="113" t="s">
        <v>1000</v>
      </c>
      <c r="I264" s="120">
        <v>1.4699</v>
      </c>
      <c r="J264" s="120" t="s">
        <v>919</v>
      </c>
      <c r="K264" s="117" t="s">
        <v>641</v>
      </c>
    </row>
    <row r="265" spans="2:11" x14ac:dyDescent="0.2">
      <c r="B265" s="110">
        <v>336</v>
      </c>
      <c r="C265" s="113" t="s">
        <v>246</v>
      </c>
      <c r="D265" s="113" t="s">
        <v>916</v>
      </c>
      <c r="E265" s="113" t="s">
        <v>999</v>
      </c>
      <c r="F265" s="113"/>
      <c r="G265" s="113" t="s">
        <v>908</v>
      </c>
      <c r="H265" s="113" t="s">
        <v>1000</v>
      </c>
      <c r="I265" s="120">
        <v>13.105499999999999</v>
      </c>
      <c r="J265" s="120" t="s">
        <v>919</v>
      </c>
      <c r="K265" s="117" t="s">
        <v>641</v>
      </c>
    </row>
    <row r="266" spans="2:11" x14ac:dyDescent="0.2">
      <c r="B266" s="110">
        <v>337</v>
      </c>
      <c r="C266" s="113" t="s">
        <v>247</v>
      </c>
      <c r="D266" s="113" t="s">
        <v>916</v>
      </c>
      <c r="E266" s="113" t="s">
        <v>999</v>
      </c>
      <c r="F266" s="113"/>
      <c r="G266" s="113" t="s">
        <v>908</v>
      </c>
      <c r="H266" s="113" t="s">
        <v>1000</v>
      </c>
      <c r="I266" s="120">
        <v>44.702800000000003</v>
      </c>
      <c r="J266" s="120" t="s">
        <v>919</v>
      </c>
      <c r="K266" s="117" t="s">
        <v>641</v>
      </c>
    </row>
    <row r="267" spans="2:11" x14ac:dyDescent="0.2">
      <c r="B267" s="111">
        <v>338</v>
      </c>
      <c r="C267" s="114" t="s">
        <v>248</v>
      </c>
      <c r="D267" s="114" t="s">
        <v>896</v>
      </c>
      <c r="E267" s="114" t="s">
        <v>978</v>
      </c>
      <c r="F267" s="114"/>
      <c r="G267" s="114" t="s">
        <v>908</v>
      </c>
      <c r="H267" s="114" t="s">
        <v>1000</v>
      </c>
      <c r="I267" s="121">
        <v>6.1421999999999999</v>
      </c>
      <c r="J267" s="121" t="s">
        <v>919</v>
      </c>
      <c r="K267" s="118" t="s">
        <v>641</v>
      </c>
    </row>
    <row r="268" spans="2:11" x14ac:dyDescent="0.2">
      <c r="B268" s="109">
        <v>339</v>
      </c>
      <c r="C268" s="115" t="s">
        <v>249</v>
      </c>
      <c r="D268" s="115" t="s">
        <v>896</v>
      </c>
      <c r="E268" s="115" t="s">
        <v>978</v>
      </c>
      <c r="F268" s="115"/>
      <c r="G268" s="115" t="s">
        <v>908</v>
      </c>
      <c r="H268" s="115" t="s">
        <v>1000</v>
      </c>
      <c r="I268" s="119">
        <v>15.7036</v>
      </c>
      <c r="J268" s="119" t="s">
        <v>919</v>
      </c>
      <c r="K268" s="116" t="s">
        <v>641</v>
      </c>
    </row>
    <row r="269" spans="2:11" x14ac:dyDescent="0.2">
      <c r="B269" s="110">
        <v>340</v>
      </c>
      <c r="C269" s="113" t="s">
        <v>250</v>
      </c>
      <c r="D269" s="113" t="s">
        <v>899</v>
      </c>
      <c r="E269" s="113" t="s">
        <v>975</v>
      </c>
      <c r="F269" s="113"/>
      <c r="G269" s="113" t="s">
        <v>926</v>
      </c>
      <c r="H269" s="113" t="s">
        <v>1007</v>
      </c>
      <c r="I269" s="120">
        <v>1.0956999999999999</v>
      </c>
      <c r="J269" s="120" t="s">
        <v>919</v>
      </c>
      <c r="K269" s="117" t="s">
        <v>641</v>
      </c>
    </row>
    <row r="270" spans="2:11" x14ac:dyDescent="0.2">
      <c r="B270" s="110">
        <v>343</v>
      </c>
      <c r="C270" s="113" t="s">
        <v>251</v>
      </c>
      <c r="D270" s="113" t="s">
        <v>899</v>
      </c>
      <c r="E270" s="113" t="s">
        <v>975</v>
      </c>
      <c r="F270" s="113"/>
      <c r="G270" s="113" t="s">
        <v>908</v>
      </c>
      <c r="H270" s="113" t="s">
        <v>1000</v>
      </c>
      <c r="I270" s="120">
        <v>0.64200000000000002</v>
      </c>
      <c r="J270" s="120" t="s">
        <v>919</v>
      </c>
      <c r="K270" s="117" t="s">
        <v>641</v>
      </c>
    </row>
    <row r="271" spans="2:11" x14ac:dyDescent="0.2">
      <c r="B271" s="110">
        <v>346</v>
      </c>
      <c r="C271" s="113" t="s">
        <v>252</v>
      </c>
      <c r="D271" s="113" t="s">
        <v>896</v>
      </c>
      <c r="E271" s="113" t="s">
        <v>978</v>
      </c>
      <c r="F271" s="113"/>
      <c r="G271" s="113" t="s">
        <v>908</v>
      </c>
      <c r="H271" s="113" t="s">
        <v>1000</v>
      </c>
      <c r="I271" s="120">
        <v>20.898199999999999</v>
      </c>
      <c r="J271" s="120" t="s">
        <v>919</v>
      </c>
      <c r="K271" s="117" t="s">
        <v>641</v>
      </c>
    </row>
    <row r="272" spans="2:11" x14ac:dyDescent="0.2">
      <c r="B272" s="111">
        <v>347</v>
      </c>
      <c r="C272" s="114" t="s">
        <v>253</v>
      </c>
      <c r="D272" s="114" t="s">
        <v>899</v>
      </c>
      <c r="E272" s="114" t="s">
        <v>975</v>
      </c>
      <c r="F272" s="114"/>
      <c r="G272" s="114" t="s">
        <v>908</v>
      </c>
      <c r="H272" s="114" t="s">
        <v>1000</v>
      </c>
      <c r="I272" s="121">
        <v>1.708</v>
      </c>
      <c r="J272" s="121" t="s">
        <v>919</v>
      </c>
      <c r="K272" s="118" t="s">
        <v>641</v>
      </c>
    </row>
    <row r="273" spans="2:11" x14ac:dyDescent="0.2">
      <c r="B273" s="109">
        <v>348</v>
      </c>
      <c r="C273" s="115" t="s">
        <v>254</v>
      </c>
      <c r="D273" s="115" t="s">
        <v>899</v>
      </c>
      <c r="E273" s="115" t="s">
        <v>975</v>
      </c>
      <c r="F273" s="115"/>
      <c r="G273" s="115" t="s">
        <v>908</v>
      </c>
      <c r="H273" s="115" t="s">
        <v>1000</v>
      </c>
      <c r="I273" s="119">
        <v>5.0579000000000001</v>
      </c>
      <c r="J273" s="119" t="s">
        <v>919</v>
      </c>
      <c r="K273" s="116" t="s">
        <v>641</v>
      </c>
    </row>
    <row r="274" spans="2:11" x14ac:dyDescent="0.2">
      <c r="B274" s="110">
        <v>350</v>
      </c>
      <c r="C274" s="113" t="s">
        <v>863</v>
      </c>
      <c r="D274" s="113" t="s">
        <v>900</v>
      </c>
      <c r="E274" s="113" t="s">
        <v>977</v>
      </c>
      <c r="F274" s="113" t="s">
        <v>895</v>
      </c>
      <c r="G274" s="113" t="s">
        <v>960</v>
      </c>
      <c r="H274" s="113" t="s">
        <v>1008</v>
      </c>
      <c r="I274" s="120">
        <v>0.81899999999999995</v>
      </c>
      <c r="J274" s="120" t="s">
        <v>951</v>
      </c>
      <c r="K274" s="117" t="s">
        <v>645</v>
      </c>
    </row>
    <row r="275" spans="2:11" x14ac:dyDescent="0.2">
      <c r="B275" s="110">
        <v>352</v>
      </c>
      <c r="C275" s="113" t="s">
        <v>255</v>
      </c>
      <c r="D275" s="113" t="s">
        <v>901</v>
      </c>
      <c r="E275" s="113" t="s">
        <v>1009</v>
      </c>
      <c r="F275" s="113"/>
      <c r="G275" s="113" t="s">
        <v>960</v>
      </c>
      <c r="H275" s="113" t="s">
        <v>1008</v>
      </c>
      <c r="I275" s="120">
        <v>3.7349000000000001</v>
      </c>
      <c r="J275" s="120" t="s">
        <v>951</v>
      </c>
      <c r="K275" s="117" t="s">
        <v>645</v>
      </c>
    </row>
    <row r="276" spans="2:11" x14ac:dyDescent="0.2">
      <c r="B276" s="110">
        <v>353</v>
      </c>
      <c r="C276" s="113" t="s">
        <v>256</v>
      </c>
      <c r="D276" s="113" t="s">
        <v>901</v>
      </c>
      <c r="E276" s="113" t="s">
        <v>1009</v>
      </c>
      <c r="F276" s="113"/>
      <c r="G276" s="113" t="s">
        <v>960</v>
      </c>
      <c r="H276" s="113" t="s">
        <v>1008</v>
      </c>
      <c r="I276" s="120">
        <v>0.3614</v>
      </c>
      <c r="J276" s="120" t="s">
        <v>951</v>
      </c>
      <c r="K276" s="117" t="s">
        <v>645</v>
      </c>
    </row>
    <row r="277" spans="2:11" x14ac:dyDescent="0.2">
      <c r="B277" s="111">
        <v>354</v>
      </c>
      <c r="C277" s="114" t="s">
        <v>257</v>
      </c>
      <c r="D277" s="114" t="s">
        <v>901</v>
      </c>
      <c r="E277" s="114" t="s">
        <v>1009</v>
      </c>
      <c r="F277" s="114"/>
      <c r="G277" s="114" t="s">
        <v>960</v>
      </c>
      <c r="H277" s="114" t="s">
        <v>1008</v>
      </c>
      <c r="I277" s="121">
        <v>1.3519000000000001</v>
      </c>
      <c r="J277" s="121" t="s">
        <v>951</v>
      </c>
      <c r="K277" s="118" t="s">
        <v>645</v>
      </c>
    </row>
    <row r="278" spans="2:11" x14ac:dyDescent="0.2">
      <c r="B278" s="109">
        <v>355</v>
      </c>
      <c r="C278" s="115" t="s">
        <v>258</v>
      </c>
      <c r="D278" s="115" t="s">
        <v>901</v>
      </c>
      <c r="E278" s="115" t="s">
        <v>1009</v>
      </c>
      <c r="F278" s="115"/>
      <c r="G278" s="115" t="s">
        <v>960</v>
      </c>
      <c r="H278" s="115" t="s">
        <v>1008</v>
      </c>
      <c r="I278" s="119">
        <v>1.6724000000000001</v>
      </c>
      <c r="J278" s="119" t="s">
        <v>951</v>
      </c>
      <c r="K278" s="116" t="s">
        <v>645</v>
      </c>
    </row>
    <row r="279" spans="2:11" x14ac:dyDescent="0.2">
      <c r="B279" s="110">
        <v>356</v>
      </c>
      <c r="C279" s="113" t="s">
        <v>259</v>
      </c>
      <c r="D279" s="113" t="s">
        <v>901</v>
      </c>
      <c r="E279" s="113" t="s">
        <v>1009</v>
      </c>
      <c r="F279" s="113"/>
      <c r="G279" s="113" t="s">
        <v>960</v>
      </c>
      <c r="H279" s="113" t="s">
        <v>1008</v>
      </c>
      <c r="I279" s="120">
        <v>0.73240000000000005</v>
      </c>
      <c r="J279" s="120" t="s">
        <v>951</v>
      </c>
      <c r="K279" s="117" t="s">
        <v>645</v>
      </c>
    </row>
    <row r="280" spans="2:11" x14ac:dyDescent="0.2">
      <c r="B280" s="110">
        <v>357</v>
      </c>
      <c r="C280" s="113" t="s">
        <v>260</v>
      </c>
      <c r="D280" s="113" t="s">
        <v>901</v>
      </c>
      <c r="E280" s="113" t="s">
        <v>1009</v>
      </c>
      <c r="F280" s="113"/>
      <c r="G280" s="113" t="s">
        <v>960</v>
      </c>
      <c r="H280" s="113" t="s">
        <v>1008</v>
      </c>
      <c r="I280" s="120">
        <v>0.90559999999999996</v>
      </c>
      <c r="J280" s="120" t="s">
        <v>951</v>
      </c>
      <c r="K280" s="117" t="s">
        <v>645</v>
      </c>
    </row>
    <row r="281" spans="2:11" x14ac:dyDescent="0.2">
      <c r="B281" s="110">
        <v>358</v>
      </c>
      <c r="C281" s="113" t="s">
        <v>261</v>
      </c>
      <c r="D281" s="113" t="s">
        <v>901</v>
      </c>
      <c r="E281" s="113" t="s">
        <v>1009</v>
      </c>
      <c r="F281" s="113"/>
      <c r="G281" s="113" t="s">
        <v>960</v>
      </c>
      <c r="H281" s="113" t="s">
        <v>1008</v>
      </c>
      <c r="I281" s="120">
        <v>1.0785</v>
      </c>
      <c r="J281" s="120" t="s">
        <v>951</v>
      </c>
      <c r="K281" s="117" t="s">
        <v>645</v>
      </c>
    </row>
    <row r="282" spans="2:11" x14ac:dyDescent="0.2">
      <c r="B282" s="111">
        <v>359</v>
      </c>
      <c r="C282" s="114" t="s">
        <v>262</v>
      </c>
      <c r="D282" s="114" t="s">
        <v>901</v>
      </c>
      <c r="E282" s="114" t="s">
        <v>1009</v>
      </c>
      <c r="F282" s="114"/>
      <c r="G282" s="114" t="s">
        <v>960</v>
      </c>
      <c r="H282" s="114" t="s">
        <v>1008</v>
      </c>
      <c r="I282" s="121">
        <v>0.20349999999999999</v>
      </c>
      <c r="J282" s="121" t="s">
        <v>951</v>
      </c>
      <c r="K282" s="118" t="s">
        <v>645</v>
      </c>
    </row>
    <row r="283" spans="2:11" x14ac:dyDescent="0.2">
      <c r="B283" s="109">
        <v>360</v>
      </c>
      <c r="C283" s="115" t="s">
        <v>263</v>
      </c>
      <c r="D283" s="115" t="s">
        <v>901</v>
      </c>
      <c r="E283" s="115" t="s">
        <v>1009</v>
      </c>
      <c r="F283" s="115"/>
      <c r="G283" s="115" t="s">
        <v>960</v>
      </c>
      <c r="H283" s="115" t="s">
        <v>1008</v>
      </c>
      <c r="I283" s="119">
        <v>1.0626</v>
      </c>
      <c r="J283" s="119" t="s">
        <v>951</v>
      </c>
      <c r="K283" s="116" t="s">
        <v>645</v>
      </c>
    </row>
    <row r="284" spans="2:11" x14ac:dyDescent="0.2">
      <c r="B284" s="110">
        <v>361</v>
      </c>
      <c r="C284" s="113" t="s">
        <v>264</v>
      </c>
      <c r="D284" s="113" t="s">
        <v>901</v>
      </c>
      <c r="E284" s="113" t="s">
        <v>1009</v>
      </c>
      <c r="F284" s="113"/>
      <c r="G284" s="113" t="s">
        <v>960</v>
      </c>
      <c r="H284" s="113" t="s">
        <v>1008</v>
      </c>
      <c r="I284" s="120">
        <v>6.2256999999999998</v>
      </c>
      <c r="J284" s="120" t="s">
        <v>951</v>
      </c>
      <c r="K284" s="117" t="s">
        <v>645</v>
      </c>
    </row>
    <row r="285" spans="2:11" x14ac:dyDescent="0.2">
      <c r="B285" s="110">
        <v>362</v>
      </c>
      <c r="C285" s="113" t="s">
        <v>265</v>
      </c>
      <c r="D285" s="113" t="s">
        <v>901</v>
      </c>
      <c r="E285" s="113" t="s">
        <v>1009</v>
      </c>
      <c r="F285" s="113"/>
      <c r="G285" s="113" t="s">
        <v>960</v>
      </c>
      <c r="H285" s="113" t="s">
        <v>1008</v>
      </c>
      <c r="I285" s="120">
        <v>6.7430000000000003</v>
      </c>
      <c r="J285" s="120" t="s">
        <v>951</v>
      </c>
      <c r="K285" s="117" t="s">
        <v>645</v>
      </c>
    </row>
    <row r="286" spans="2:11" x14ac:dyDescent="0.2">
      <c r="B286" s="110">
        <v>363</v>
      </c>
      <c r="C286" s="113" t="s">
        <v>266</v>
      </c>
      <c r="D286" s="113" t="s">
        <v>901</v>
      </c>
      <c r="E286" s="113" t="s">
        <v>1009</v>
      </c>
      <c r="F286" s="113"/>
      <c r="G286" s="113" t="s">
        <v>960</v>
      </c>
      <c r="H286" s="113" t="s">
        <v>1008</v>
      </c>
      <c r="I286" s="120">
        <v>7.4173999999999998</v>
      </c>
      <c r="J286" s="120" t="s">
        <v>951</v>
      </c>
      <c r="K286" s="117" t="s">
        <v>645</v>
      </c>
    </row>
    <row r="287" spans="2:11" x14ac:dyDescent="0.2">
      <c r="B287" s="111">
        <v>364</v>
      </c>
      <c r="C287" s="114" t="s">
        <v>267</v>
      </c>
      <c r="D287" s="114" t="s">
        <v>901</v>
      </c>
      <c r="E287" s="114" t="s">
        <v>1009</v>
      </c>
      <c r="F287" s="114"/>
      <c r="G287" s="114" t="s">
        <v>960</v>
      </c>
      <c r="H287" s="114" t="s">
        <v>1008</v>
      </c>
      <c r="I287" s="121">
        <v>0.49640000000000001</v>
      </c>
      <c r="J287" s="121" t="s">
        <v>951</v>
      </c>
      <c r="K287" s="118" t="s">
        <v>645</v>
      </c>
    </row>
    <row r="288" spans="2:11" x14ac:dyDescent="0.2">
      <c r="B288" s="109">
        <v>365</v>
      </c>
      <c r="C288" s="115" t="s">
        <v>268</v>
      </c>
      <c r="D288" s="115" t="s">
        <v>901</v>
      </c>
      <c r="E288" s="115" t="s">
        <v>1009</v>
      </c>
      <c r="F288" s="115"/>
      <c r="G288" s="115" t="s">
        <v>960</v>
      </c>
      <c r="H288" s="115" t="s">
        <v>1008</v>
      </c>
      <c r="I288" s="119">
        <v>0.89280000000000004</v>
      </c>
      <c r="J288" s="119" t="s">
        <v>951</v>
      </c>
      <c r="K288" s="116" t="s">
        <v>645</v>
      </c>
    </row>
    <row r="289" spans="2:11" x14ac:dyDescent="0.2">
      <c r="B289" s="110">
        <v>366</v>
      </c>
      <c r="C289" s="113" t="s">
        <v>269</v>
      </c>
      <c r="D289" s="113" t="s">
        <v>901</v>
      </c>
      <c r="E289" s="113" t="s">
        <v>1009</v>
      </c>
      <c r="F289" s="113"/>
      <c r="G289" s="113" t="s">
        <v>960</v>
      </c>
      <c r="H289" s="113" t="s">
        <v>1008</v>
      </c>
      <c r="I289" s="120">
        <v>0.89929999999999999</v>
      </c>
      <c r="J289" s="120" t="s">
        <v>951</v>
      </c>
      <c r="K289" s="117" t="s">
        <v>645</v>
      </c>
    </row>
    <row r="290" spans="2:11" x14ac:dyDescent="0.2">
      <c r="B290" s="110">
        <v>367</v>
      </c>
      <c r="C290" s="113" t="s">
        <v>270</v>
      </c>
      <c r="D290" s="113" t="s">
        <v>896</v>
      </c>
      <c r="E290" s="113" t="s">
        <v>978</v>
      </c>
      <c r="F290" s="113"/>
      <c r="G290" s="113" t="s">
        <v>928</v>
      </c>
      <c r="H290" s="113" t="s">
        <v>998</v>
      </c>
      <c r="I290" s="120">
        <v>6.7446999999999999</v>
      </c>
      <c r="J290" s="120" t="s">
        <v>942</v>
      </c>
      <c r="K290" s="117" t="s">
        <v>638</v>
      </c>
    </row>
    <row r="291" spans="2:11" x14ac:dyDescent="0.2">
      <c r="B291" s="110">
        <v>368</v>
      </c>
      <c r="C291" s="113" t="s">
        <v>271</v>
      </c>
      <c r="D291" s="113" t="s">
        <v>896</v>
      </c>
      <c r="E291" s="113" t="s">
        <v>978</v>
      </c>
      <c r="F291" s="113"/>
      <c r="G291" s="113" t="s">
        <v>928</v>
      </c>
      <c r="H291" s="113" t="s">
        <v>998</v>
      </c>
      <c r="I291" s="120">
        <v>9.9117999999999995</v>
      </c>
      <c r="J291" s="120" t="s">
        <v>942</v>
      </c>
      <c r="K291" s="117" t="s">
        <v>638</v>
      </c>
    </row>
    <row r="292" spans="2:11" x14ac:dyDescent="0.2">
      <c r="B292" s="111">
        <v>369</v>
      </c>
      <c r="C292" s="114" t="s">
        <v>272</v>
      </c>
      <c r="D292" s="114" t="s">
        <v>896</v>
      </c>
      <c r="E292" s="114" t="s">
        <v>978</v>
      </c>
      <c r="F292" s="114"/>
      <c r="G292" s="114" t="s">
        <v>928</v>
      </c>
      <c r="H292" s="114" t="s">
        <v>998</v>
      </c>
      <c r="I292" s="121">
        <v>13.852499999999999</v>
      </c>
      <c r="J292" s="121" t="s">
        <v>942</v>
      </c>
      <c r="K292" s="118" t="s">
        <v>638</v>
      </c>
    </row>
    <row r="293" spans="2:11" x14ac:dyDescent="0.2">
      <c r="B293" s="109">
        <v>370</v>
      </c>
      <c r="C293" s="115" t="s">
        <v>273</v>
      </c>
      <c r="D293" s="115" t="s">
        <v>896</v>
      </c>
      <c r="E293" s="115" t="s">
        <v>978</v>
      </c>
      <c r="F293" s="115"/>
      <c r="G293" s="115" t="s">
        <v>928</v>
      </c>
      <c r="H293" s="115" t="s">
        <v>998</v>
      </c>
      <c r="I293" s="119">
        <v>25.128900000000002</v>
      </c>
      <c r="J293" s="119" t="s">
        <v>942</v>
      </c>
      <c r="K293" s="116" t="s">
        <v>638</v>
      </c>
    </row>
    <row r="294" spans="2:11" x14ac:dyDescent="0.2">
      <c r="B294" s="110">
        <v>371</v>
      </c>
      <c r="C294" s="113" t="s">
        <v>274</v>
      </c>
      <c r="D294" s="113" t="s">
        <v>901</v>
      </c>
      <c r="E294" s="113" t="s">
        <v>1009</v>
      </c>
      <c r="F294" s="113"/>
      <c r="G294" s="113" t="s">
        <v>960</v>
      </c>
      <c r="H294" s="113" t="s">
        <v>1008</v>
      </c>
      <c r="I294" s="120">
        <v>8.2437000000000005</v>
      </c>
      <c r="J294" s="120" t="s">
        <v>951</v>
      </c>
      <c r="K294" s="117" t="s">
        <v>645</v>
      </c>
    </row>
    <row r="295" spans="2:11" x14ac:dyDescent="0.2">
      <c r="B295" s="110">
        <v>372</v>
      </c>
      <c r="C295" s="113" t="s">
        <v>275</v>
      </c>
      <c r="D295" s="113" t="s">
        <v>900</v>
      </c>
      <c r="E295" s="113" t="s">
        <v>977</v>
      </c>
      <c r="F295" s="113" t="s">
        <v>895</v>
      </c>
      <c r="G295" s="113" t="s">
        <v>960</v>
      </c>
      <c r="H295" s="113" t="s">
        <v>1008</v>
      </c>
      <c r="I295" s="120">
        <v>0.14660000000000001</v>
      </c>
      <c r="J295" s="120" t="s">
        <v>951</v>
      </c>
      <c r="K295" s="117" t="s">
        <v>645</v>
      </c>
    </row>
    <row r="296" spans="2:11" x14ac:dyDescent="0.2">
      <c r="B296" s="110">
        <v>373</v>
      </c>
      <c r="C296" s="113" t="s">
        <v>864</v>
      </c>
      <c r="D296" s="113" t="s">
        <v>900</v>
      </c>
      <c r="E296" s="113" t="s">
        <v>977</v>
      </c>
      <c r="F296" s="113" t="s">
        <v>895</v>
      </c>
      <c r="G296" s="113" t="s">
        <v>960</v>
      </c>
      <c r="H296" s="113" t="s">
        <v>1008</v>
      </c>
      <c r="I296" s="120">
        <v>0.1087</v>
      </c>
      <c r="J296" s="120" t="s">
        <v>951</v>
      </c>
      <c r="K296" s="117" t="s">
        <v>645</v>
      </c>
    </row>
    <row r="297" spans="2:11" x14ac:dyDescent="0.2">
      <c r="B297" s="111">
        <v>374</v>
      </c>
      <c r="C297" s="114" t="s">
        <v>865</v>
      </c>
      <c r="D297" s="114" t="s">
        <v>900</v>
      </c>
      <c r="E297" s="114" t="s">
        <v>977</v>
      </c>
      <c r="F297" s="114" t="s">
        <v>895</v>
      </c>
      <c r="G297" s="114" t="s">
        <v>960</v>
      </c>
      <c r="H297" s="114" t="s">
        <v>1008</v>
      </c>
      <c r="I297" s="121">
        <v>0.41499999999999998</v>
      </c>
      <c r="J297" s="121" t="s">
        <v>951</v>
      </c>
      <c r="K297" s="118" t="s">
        <v>645</v>
      </c>
    </row>
    <row r="298" spans="2:11" x14ac:dyDescent="0.2">
      <c r="B298" s="109">
        <v>375</v>
      </c>
      <c r="C298" s="115" t="s">
        <v>276</v>
      </c>
      <c r="D298" s="115" t="s">
        <v>900</v>
      </c>
      <c r="E298" s="115" t="s">
        <v>977</v>
      </c>
      <c r="F298" s="115" t="s">
        <v>895</v>
      </c>
      <c r="G298" s="115" t="s">
        <v>960</v>
      </c>
      <c r="H298" s="115" t="s">
        <v>1008</v>
      </c>
      <c r="I298" s="119">
        <v>0.1239</v>
      </c>
      <c r="J298" s="119" t="s">
        <v>951</v>
      </c>
      <c r="K298" s="116" t="s">
        <v>645</v>
      </c>
    </row>
    <row r="299" spans="2:11" x14ac:dyDescent="0.2">
      <c r="B299" s="110">
        <v>376</v>
      </c>
      <c r="C299" s="113" t="s">
        <v>277</v>
      </c>
      <c r="D299" s="113" t="s">
        <v>900</v>
      </c>
      <c r="E299" s="113" t="s">
        <v>977</v>
      </c>
      <c r="F299" s="113" t="s">
        <v>895</v>
      </c>
      <c r="G299" s="113" t="s">
        <v>960</v>
      </c>
      <c r="H299" s="113" t="s">
        <v>1008</v>
      </c>
      <c r="I299" s="120">
        <v>0.37219999999999998</v>
      </c>
      <c r="J299" s="120" t="s">
        <v>951</v>
      </c>
      <c r="K299" s="117" t="s">
        <v>645</v>
      </c>
    </row>
    <row r="300" spans="2:11" x14ac:dyDescent="0.2">
      <c r="B300" s="110">
        <v>377</v>
      </c>
      <c r="C300" s="113" t="s">
        <v>278</v>
      </c>
      <c r="D300" s="113" t="s">
        <v>900</v>
      </c>
      <c r="E300" s="113" t="s">
        <v>977</v>
      </c>
      <c r="F300" s="113" t="s">
        <v>895</v>
      </c>
      <c r="G300" s="113" t="s">
        <v>960</v>
      </c>
      <c r="H300" s="113" t="s">
        <v>1008</v>
      </c>
      <c r="I300" s="120">
        <v>0.39079999999999998</v>
      </c>
      <c r="J300" s="120" t="s">
        <v>918</v>
      </c>
      <c r="K300" s="117" t="s">
        <v>643</v>
      </c>
    </row>
    <row r="301" spans="2:11" x14ac:dyDescent="0.2">
      <c r="B301" s="110">
        <v>378</v>
      </c>
      <c r="C301" s="113" t="s">
        <v>279</v>
      </c>
      <c r="D301" s="113" t="s">
        <v>901</v>
      </c>
      <c r="E301" s="113" t="s">
        <v>1009</v>
      </c>
      <c r="F301" s="113"/>
      <c r="G301" s="113" t="s">
        <v>960</v>
      </c>
      <c r="H301" s="113" t="s">
        <v>1008</v>
      </c>
      <c r="I301" s="120">
        <v>3.9632000000000001</v>
      </c>
      <c r="J301" s="120" t="s">
        <v>951</v>
      </c>
      <c r="K301" s="117" t="s">
        <v>645</v>
      </c>
    </row>
    <row r="302" spans="2:11" x14ac:dyDescent="0.2">
      <c r="B302" s="111">
        <v>379</v>
      </c>
      <c r="C302" s="114" t="s">
        <v>280</v>
      </c>
      <c r="D302" s="114" t="s">
        <v>901</v>
      </c>
      <c r="E302" s="114" t="s">
        <v>1009</v>
      </c>
      <c r="F302" s="114"/>
      <c r="G302" s="114" t="s">
        <v>960</v>
      </c>
      <c r="H302" s="114" t="s">
        <v>1008</v>
      </c>
      <c r="I302" s="121">
        <v>1.2963</v>
      </c>
      <c r="J302" s="121" t="s">
        <v>951</v>
      </c>
      <c r="K302" s="118" t="s">
        <v>645</v>
      </c>
    </row>
    <row r="303" spans="2:11" x14ac:dyDescent="0.2">
      <c r="B303" s="109">
        <v>380</v>
      </c>
      <c r="C303" s="115" t="s">
        <v>281</v>
      </c>
      <c r="D303" s="115" t="s">
        <v>900</v>
      </c>
      <c r="E303" s="115" t="s">
        <v>977</v>
      </c>
      <c r="F303" s="115" t="s">
        <v>895</v>
      </c>
      <c r="G303" s="115" t="s">
        <v>925</v>
      </c>
      <c r="H303" s="115" t="s">
        <v>282</v>
      </c>
      <c r="I303" s="119">
        <v>8.3900000000000002E-2</v>
      </c>
      <c r="J303" s="119" t="s">
        <v>922</v>
      </c>
      <c r="K303" s="116" t="s">
        <v>282</v>
      </c>
    </row>
    <row r="304" spans="2:11" x14ac:dyDescent="0.2">
      <c r="B304" s="110">
        <v>381</v>
      </c>
      <c r="C304" s="113" t="s">
        <v>283</v>
      </c>
      <c r="D304" s="113" t="s">
        <v>901</v>
      </c>
      <c r="E304" s="113" t="s">
        <v>1009</v>
      </c>
      <c r="F304" s="113"/>
      <c r="G304" s="113" t="s">
        <v>960</v>
      </c>
      <c r="H304" s="113" t="s">
        <v>1008</v>
      </c>
      <c r="I304" s="120">
        <v>4.5780000000000003</v>
      </c>
      <c r="J304" s="120" t="s">
        <v>951</v>
      </c>
      <c r="K304" s="117" t="s">
        <v>645</v>
      </c>
    </row>
    <row r="305" spans="2:11" x14ac:dyDescent="0.2">
      <c r="B305" s="110">
        <v>382</v>
      </c>
      <c r="C305" s="113" t="s">
        <v>284</v>
      </c>
      <c r="D305" s="113" t="s">
        <v>901</v>
      </c>
      <c r="E305" s="113" t="s">
        <v>1009</v>
      </c>
      <c r="F305" s="113"/>
      <c r="G305" s="113" t="s">
        <v>960</v>
      </c>
      <c r="H305" s="113" t="s">
        <v>1008</v>
      </c>
      <c r="I305" s="120">
        <v>5.0358000000000001</v>
      </c>
      <c r="J305" s="120" t="s">
        <v>951</v>
      </c>
      <c r="K305" s="117" t="s">
        <v>645</v>
      </c>
    </row>
    <row r="306" spans="2:11" x14ac:dyDescent="0.2">
      <c r="B306" s="110">
        <v>384</v>
      </c>
      <c r="C306" s="113" t="s">
        <v>285</v>
      </c>
      <c r="D306" s="113" t="s">
        <v>900</v>
      </c>
      <c r="E306" s="113" t="s">
        <v>977</v>
      </c>
      <c r="F306" s="113"/>
      <c r="G306" s="113" t="s">
        <v>904</v>
      </c>
      <c r="H306" s="113" t="s">
        <v>286</v>
      </c>
      <c r="I306" s="120">
        <v>0.38490000000000002</v>
      </c>
      <c r="J306" s="120" t="s">
        <v>955</v>
      </c>
      <c r="K306" s="117" t="s">
        <v>286</v>
      </c>
    </row>
    <row r="307" spans="2:11" x14ac:dyDescent="0.2">
      <c r="B307" s="111">
        <v>385</v>
      </c>
      <c r="C307" s="114" t="s">
        <v>287</v>
      </c>
      <c r="D307" s="114" t="s">
        <v>900</v>
      </c>
      <c r="E307" s="114" t="s">
        <v>977</v>
      </c>
      <c r="F307" s="114"/>
      <c r="G307" s="114" t="s">
        <v>904</v>
      </c>
      <c r="H307" s="114" t="s">
        <v>286</v>
      </c>
      <c r="I307" s="121">
        <v>0.152</v>
      </c>
      <c r="J307" s="121" t="s">
        <v>955</v>
      </c>
      <c r="K307" s="118" t="s">
        <v>286</v>
      </c>
    </row>
    <row r="308" spans="2:11" x14ac:dyDescent="0.2">
      <c r="B308" s="109">
        <v>386</v>
      </c>
      <c r="C308" s="115" t="s">
        <v>288</v>
      </c>
      <c r="D308" s="115" t="s">
        <v>900</v>
      </c>
      <c r="E308" s="115" t="s">
        <v>977</v>
      </c>
      <c r="F308" s="115"/>
      <c r="G308" s="115" t="s">
        <v>904</v>
      </c>
      <c r="H308" s="115" t="s">
        <v>286</v>
      </c>
      <c r="I308" s="119">
        <v>0.41670000000000001</v>
      </c>
      <c r="J308" s="119" t="s">
        <v>955</v>
      </c>
      <c r="K308" s="116" t="s">
        <v>286</v>
      </c>
    </row>
    <row r="309" spans="2:11" x14ac:dyDescent="0.2">
      <c r="B309" s="110">
        <v>387</v>
      </c>
      <c r="C309" s="113" t="s">
        <v>289</v>
      </c>
      <c r="D309" s="113" t="s">
        <v>900</v>
      </c>
      <c r="E309" s="113" t="s">
        <v>977</v>
      </c>
      <c r="F309" s="113"/>
      <c r="G309" s="113" t="s">
        <v>904</v>
      </c>
      <c r="H309" s="113" t="s">
        <v>286</v>
      </c>
      <c r="I309" s="120">
        <v>1.4172</v>
      </c>
      <c r="J309" s="120" t="s">
        <v>955</v>
      </c>
      <c r="K309" s="117" t="s">
        <v>286</v>
      </c>
    </row>
    <row r="310" spans="2:11" x14ac:dyDescent="0.2">
      <c r="B310" s="110">
        <v>388</v>
      </c>
      <c r="C310" s="113" t="s">
        <v>290</v>
      </c>
      <c r="D310" s="113" t="s">
        <v>900</v>
      </c>
      <c r="E310" s="113" t="s">
        <v>977</v>
      </c>
      <c r="F310" s="113"/>
      <c r="G310" s="113" t="s">
        <v>904</v>
      </c>
      <c r="H310" s="113" t="s">
        <v>286</v>
      </c>
      <c r="I310" s="120">
        <v>0.38</v>
      </c>
      <c r="J310" s="120" t="s">
        <v>955</v>
      </c>
      <c r="K310" s="117" t="s">
        <v>286</v>
      </c>
    </row>
    <row r="311" spans="2:11" x14ac:dyDescent="0.2">
      <c r="B311" s="110">
        <v>389</v>
      </c>
      <c r="C311" s="113" t="s">
        <v>291</v>
      </c>
      <c r="D311" s="113" t="s">
        <v>900</v>
      </c>
      <c r="E311" s="113" t="s">
        <v>977</v>
      </c>
      <c r="F311" s="113" t="s">
        <v>895</v>
      </c>
      <c r="G311" s="113" t="s">
        <v>899</v>
      </c>
      <c r="H311" s="113" t="s">
        <v>1003</v>
      </c>
      <c r="I311" s="120">
        <v>0.42349999999999999</v>
      </c>
      <c r="J311" s="120" t="s">
        <v>903</v>
      </c>
      <c r="K311" s="117" t="s">
        <v>642</v>
      </c>
    </row>
    <row r="312" spans="2:11" x14ac:dyDescent="0.2">
      <c r="B312" s="111">
        <v>390</v>
      </c>
      <c r="C312" s="114" t="s">
        <v>292</v>
      </c>
      <c r="D312" s="114" t="s">
        <v>900</v>
      </c>
      <c r="E312" s="114" t="s">
        <v>977</v>
      </c>
      <c r="F312" s="114" t="s">
        <v>895</v>
      </c>
      <c r="G312" s="114" t="s">
        <v>937</v>
      </c>
      <c r="H312" s="114" t="s">
        <v>129</v>
      </c>
      <c r="I312" s="121">
        <v>3.3700000000000001E-2</v>
      </c>
      <c r="J312" s="121" t="s">
        <v>947</v>
      </c>
      <c r="K312" s="118" t="s">
        <v>129</v>
      </c>
    </row>
    <row r="313" spans="2:11" x14ac:dyDescent="0.2">
      <c r="B313" s="109">
        <v>391</v>
      </c>
      <c r="C313" s="115" t="s">
        <v>293</v>
      </c>
      <c r="D313" s="115" t="s">
        <v>900</v>
      </c>
      <c r="E313" s="115" t="s">
        <v>977</v>
      </c>
      <c r="F313" s="115" t="s">
        <v>895</v>
      </c>
      <c r="G313" s="115" t="s">
        <v>937</v>
      </c>
      <c r="H313" s="115" t="s">
        <v>129</v>
      </c>
      <c r="I313" s="119">
        <v>0.1012</v>
      </c>
      <c r="J313" s="119" t="s">
        <v>947</v>
      </c>
      <c r="K313" s="116" t="s">
        <v>129</v>
      </c>
    </row>
    <row r="314" spans="2:11" x14ac:dyDescent="0.2">
      <c r="B314" s="110">
        <v>392</v>
      </c>
      <c r="C314" s="113" t="s">
        <v>294</v>
      </c>
      <c r="D314" s="113" t="s">
        <v>900</v>
      </c>
      <c r="E314" s="113" t="s">
        <v>977</v>
      </c>
      <c r="F314" s="113" t="s">
        <v>895</v>
      </c>
      <c r="G314" s="113" t="s">
        <v>937</v>
      </c>
      <c r="H314" s="113" t="s">
        <v>129</v>
      </c>
      <c r="I314" s="120">
        <v>6.0600000000000001E-2</v>
      </c>
      <c r="J314" s="120" t="s">
        <v>947</v>
      </c>
      <c r="K314" s="117" t="s">
        <v>129</v>
      </c>
    </row>
    <row r="315" spans="2:11" x14ac:dyDescent="0.2">
      <c r="B315" s="110">
        <v>393</v>
      </c>
      <c r="C315" s="113" t="s">
        <v>295</v>
      </c>
      <c r="D315" s="113" t="s">
        <v>900</v>
      </c>
      <c r="E315" s="113" t="s">
        <v>977</v>
      </c>
      <c r="F315" s="113" t="s">
        <v>895</v>
      </c>
      <c r="G315" s="113" t="s">
        <v>937</v>
      </c>
      <c r="H315" s="113" t="s">
        <v>129</v>
      </c>
      <c r="I315" s="120">
        <v>9.1899999999999996E-2</v>
      </c>
      <c r="J315" s="120" t="s">
        <v>947</v>
      </c>
      <c r="K315" s="117" t="s">
        <v>129</v>
      </c>
    </row>
    <row r="316" spans="2:11" x14ac:dyDescent="0.2">
      <c r="B316" s="110">
        <v>394</v>
      </c>
      <c r="C316" s="113" t="s">
        <v>296</v>
      </c>
      <c r="D316" s="113" t="s">
        <v>900</v>
      </c>
      <c r="E316" s="113" t="s">
        <v>977</v>
      </c>
      <c r="F316" s="113" t="s">
        <v>895</v>
      </c>
      <c r="G316" s="113" t="s">
        <v>904</v>
      </c>
      <c r="H316" s="113" t="s">
        <v>286</v>
      </c>
      <c r="I316" s="120">
        <v>3.6600000000000001E-2</v>
      </c>
      <c r="J316" s="120" t="s">
        <v>955</v>
      </c>
      <c r="K316" s="117" t="s">
        <v>286</v>
      </c>
    </row>
    <row r="317" spans="2:11" x14ac:dyDescent="0.2">
      <c r="B317" s="111">
        <v>395</v>
      </c>
      <c r="C317" s="114" t="s">
        <v>297</v>
      </c>
      <c r="D317" s="114" t="s">
        <v>900</v>
      </c>
      <c r="E317" s="114" t="s">
        <v>977</v>
      </c>
      <c r="F317" s="114" t="s">
        <v>895</v>
      </c>
      <c r="G317" s="114" t="s">
        <v>904</v>
      </c>
      <c r="H317" s="114" t="s">
        <v>286</v>
      </c>
      <c r="I317" s="121">
        <v>0.1062</v>
      </c>
      <c r="J317" s="121" t="s">
        <v>955</v>
      </c>
      <c r="K317" s="118" t="s">
        <v>286</v>
      </c>
    </row>
    <row r="318" spans="2:11" x14ac:dyDescent="0.2">
      <c r="B318" s="109">
        <v>396</v>
      </c>
      <c r="C318" s="115" t="s">
        <v>298</v>
      </c>
      <c r="D318" s="115" t="s">
        <v>900</v>
      </c>
      <c r="E318" s="115" t="s">
        <v>977</v>
      </c>
      <c r="F318" s="115" t="s">
        <v>895</v>
      </c>
      <c r="G318" s="115" t="s">
        <v>904</v>
      </c>
      <c r="H318" s="115" t="s">
        <v>286</v>
      </c>
      <c r="I318" s="119">
        <v>2.53E-2</v>
      </c>
      <c r="J318" s="119" t="s">
        <v>955</v>
      </c>
      <c r="K318" s="116" t="s">
        <v>286</v>
      </c>
    </row>
    <row r="319" spans="2:11" x14ac:dyDescent="0.2">
      <c r="B319" s="110">
        <v>397</v>
      </c>
      <c r="C319" s="113" t="s">
        <v>299</v>
      </c>
      <c r="D319" s="113" t="s">
        <v>900</v>
      </c>
      <c r="E319" s="113" t="s">
        <v>977</v>
      </c>
      <c r="F319" s="113" t="s">
        <v>895</v>
      </c>
      <c r="G319" s="113" t="s">
        <v>904</v>
      </c>
      <c r="H319" s="113" t="s">
        <v>286</v>
      </c>
      <c r="I319" s="120">
        <v>9.64E-2</v>
      </c>
      <c r="J319" s="120" t="s">
        <v>955</v>
      </c>
      <c r="K319" s="117" t="s">
        <v>286</v>
      </c>
    </row>
    <row r="320" spans="2:11" x14ac:dyDescent="0.2">
      <c r="B320" s="110">
        <v>398</v>
      </c>
      <c r="C320" s="113" t="s">
        <v>300</v>
      </c>
      <c r="D320" s="113" t="s">
        <v>900</v>
      </c>
      <c r="E320" s="113" t="s">
        <v>977</v>
      </c>
      <c r="F320" s="113" t="s">
        <v>895</v>
      </c>
      <c r="G320" s="113" t="s">
        <v>904</v>
      </c>
      <c r="H320" s="113" t="s">
        <v>286</v>
      </c>
      <c r="I320" s="120">
        <v>4.41E-2</v>
      </c>
      <c r="J320" s="120" t="s">
        <v>955</v>
      </c>
      <c r="K320" s="117" t="s">
        <v>286</v>
      </c>
    </row>
    <row r="321" spans="2:11" x14ac:dyDescent="0.2">
      <c r="B321" s="110">
        <v>399</v>
      </c>
      <c r="C321" s="113" t="s">
        <v>301</v>
      </c>
      <c r="D321" s="113" t="s">
        <v>900</v>
      </c>
      <c r="E321" s="113" t="s">
        <v>977</v>
      </c>
      <c r="F321" s="113" t="s">
        <v>895</v>
      </c>
      <c r="G321" s="113" t="s">
        <v>904</v>
      </c>
      <c r="H321" s="113" t="s">
        <v>286</v>
      </c>
      <c r="I321" s="120">
        <v>0.11360000000000001</v>
      </c>
      <c r="J321" s="120" t="s">
        <v>955</v>
      </c>
      <c r="K321" s="117" t="s">
        <v>286</v>
      </c>
    </row>
    <row r="322" spans="2:11" x14ac:dyDescent="0.2">
      <c r="B322" s="111">
        <v>400</v>
      </c>
      <c r="C322" s="114" t="s">
        <v>302</v>
      </c>
      <c r="D322" s="114" t="s">
        <v>900</v>
      </c>
      <c r="E322" s="114" t="s">
        <v>977</v>
      </c>
      <c r="F322" s="114" t="s">
        <v>895</v>
      </c>
      <c r="G322" s="114" t="s">
        <v>904</v>
      </c>
      <c r="H322" s="114" t="s">
        <v>286</v>
      </c>
      <c r="I322" s="121">
        <v>4.2599999999999999E-2</v>
      </c>
      <c r="J322" s="121" t="s">
        <v>955</v>
      </c>
      <c r="K322" s="118" t="s">
        <v>286</v>
      </c>
    </row>
    <row r="323" spans="2:11" x14ac:dyDescent="0.2">
      <c r="B323" s="109">
        <v>401</v>
      </c>
      <c r="C323" s="115" t="s">
        <v>303</v>
      </c>
      <c r="D323" s="115" t="s">
        <v>900</v>
      </c>
      <c r="E323" s="115" t="s">
        <v>977</v>
      </c>
      <c r="F323" s="115" t="s">
        <v>895</v>
      </c>
      <c r="G323" s="115" t="s">
        <v>904</v>
      </c>
      <c r="H323" s="115" t="s">
        <v>286</v>
      </c>
      <c r="I323" s="119">
        <v>0.11219999999999999</v>
      </c>
      <c r="J323" s="119" t="s">
        <v>955</v>
      </c>
      <c r="K323" s="116" t="s">
        <v>286</v>
      </c>
    </row>
    <row r="324" spans="2:11" x14ac:dyDescent="0.2">
      <c r="B324" s="110">
        <v>402</v>
      </c>
      <c r="C324" s="113" t="s">
        <v>304</v>
      </c>
      <c r="D324" s="113" t="s">
        <v>900</v>
      </c>
      <c r="E324" s="113" t="s">
        <v>977</v>
      </c>
      <c r="F324" s="113" t="s">
        <v>895</v>
      </c>
      <c r="G324" s="113" t="s">
        <v>904</v>
      </c>
      <c r="H324" s="113" t="s">
        <v>286</v>
      </c>
      <c r="I324" s="120">
        <v>1.7100000000000001E-2</v>
      </c>
      <c r="J324" s="120" t="s">
        <v>955</v>
      </c>
      <c r="K324" s="117" t="s">
        <v>286</v>
      </c>
    </row>
    <row r="325" spans="2:11" x14ac:dyDescent="0.2">
      <c r="B325" s="110">
        <v>403</v>
      </c>
      <c r="C325" s="113" t="s">
        <v>305</v>
      </c>
      <c r="D325" s="113" t="s">
        <v>900</v>
      </c>
      <c r="E325" s="113" t="s">
        <v>977</v>
      </c>
      <c r="F325" s="113" t="s">
        <v>895</v>
      </c>
      <c r="G325" s="113" t="s">
        <v>904</v>
      </c>
      <c r="H325" s="113" t="s">
        <v>286</v>
      </c>
      <c r="I325" s="120">
        <v>2.9000000000000001E-2</v>
      </c>
      <c r="J325" s="120" t="s">
        <v>955</v>
      </c>
      <c r="K325" s="117" t="s">
        <v>286</v>
      </c>
    </row>
    <row r="326" spans="2:11" x14ac:dyDescent="0.2">
      <c r="B326" s="110">
        <v>404</v>
      </c>
      <c r="C326" s="113" t="s">
        <v>306</v>
      </c>
      <c r="D326" s="113" t="s">
        <v>900</v>
      </c>
      <c r="E326" s="113" t="s">
        <v>977</v>
      </c>
      <c r="F326" s="113" t="s">
        <v>895</v>
      </c>
      <c r="G326" s="113" t="s">
        <v>904</v>
      </c>
      <c r="H326" s="113" t="s">
        <v>286</v>
      </c>
      <c r="I326" s="120">
        <v>3.85E-2</v>
      </c>
      <c r="J326" s="120" t="s">
        <v>955</v>
      </c>
      <c r="K326" s="117" t="s">
        <v>286</v>
      </c>
    </row>
    <row r="327" spans="2:11" x14ac:dyDescent="0.2">
      <c r="B327" s="111">
        <v>405</v>
      </c>
      <c r="C327" s="114" t="s">
        <v>307</v>
      </c>
      <c r="D327" s="114" t="s">
        <v>900</v>
      </c>
      <c r="E327" s="114" t="s">
        <v>977</v>
      </c>
      <c r="F327" s="114" t="s">
        <v>895</v>
      </c>
      <c r="G327" s="114" t="s">
        <v>904</v>
      </c>
      <c r="H327" s="114" t="s">
        <v>286</v>
      </c>
      <c r="I327" s="121">
        <v>3.6799999999999999E-2</v>
      </c>
      <c r="J327" s="121" t="s">
        <v>955</v>
      </c>
      <c r="K327" s="118" t="s">
        <v>286</v>
      </c>
    </row>
    <row r="328" spans="2:11" x14ac:dyDescent="0.2">
      <c r="B328" s="109">
        <v>406</v>
      </c>
      <c r="C328" s="115" t="s">
        <v>308</v>
      </c>
      <c r="D328" s="115" t="s">
        <v>900</v>
      </c>
      <c r="E328" s="115" t="s">
        <v>977</v>
      </c>
      <c r="F328" s="115" t="s">
        <v>895</v>
      </c>
      <c r="G328" s="115" t="s">
        <v>904</v>
      </c>
      <c r="H328" s="115" t="s">
        <v>286</v>
      </c>
      <c r="I328" s="119">
        <v>1.2999999999999999E-2</v>
      </c>
      <c r="J328" s="119" t="s">
        <v>955</v>
      </c>
      <c r="K328" s="116" t="s">
        <v>286</v>
      </c>
    </row>
    <row r="329" spans="2:11" x14ac:dyDescent="0.2">
      <c r="B329" s="110">
        <v>407</v>
      </c>
      <c r="C329" s="113" t="s">
        <v>309</v>
      </c>
      <c r="D329" s="113" t="s">
        <v>900</v>
      </c>
      <c r="E329" s="113" t="s">
        <v>977</v>
      </c>
      <c r="F329" s="113" t="s">
        <v>895</v>
      </c>
      <c r="G329" s="113" t="s">
        <v>904</v>
      </c>
      <c r="H329" s="113" t="s">
        <v>286</v>
      </c>
      <c r="I329" s="120">
        <v>6.3500000000000001E-2</v>
      </c>
      <c r="J329" s="120" t="s">
        <v>955</v>
      </c>
      <c r="K329" s="117" t="s">
        <v>286</v>
      </c>
    </row>
    <row r="330" spans="2:11" x14ac:dyDescent="0.2">
      <c r="B330" s="110">
        <v>408</v>
      </c>
      <c r="C330" s="113" t="s">
        <v>310</v>
      </c>
      <c r="D330" s="113" t="s">
        <v>900</v>
      </c>
      <c r="E330" s="113" t="s">
        <v>977</v>
      </c>
      <c r="F330" s="113" t="s">
        <v>895</v>
      </c>
      <c r="G330" s="113" t="s">
        <v>904</v>
      </c>
      <c r="H330" s="113" t="s">
        <v>286</v>
      </c>
      <c r="I330" s="120">
        <v>1.9800000000000002E-2</v>
      </c>
      <c r="J330" s="120" t="s">
        <v>955</v>
      </c>
      <c r="K330" s="117" t="s">
        <v>286</v>
      </c>
    </row>
    <row r="331" spans="2:11" x14ac:dyDescent="0.2">
      <c r="B331" s="110">
        <v>409</v>
      </c>
      <c r="C331" s="113" t="s">
        <v>311</v>
      </c>
      <c r="D331" s="113" t="s">
        <v>900</v>
      </c>
      <c r="E331" s="113" t="s">
        <v>977</v>
      </c>
      <c r="F331" s="113" t="s">
        <v>895</v>
      </c>
      <c r="G331" s="113" t="s">
        <v>904</v>
      </c>
      <c r="H331" s="113" t="s">
        <v>286</v>
      </c>
      <c r="I331" s="120">
        <v>4.2500000000000003E-2</v>
      </c>
      <c r="J331" s="120" t="s">
        <v>955</v>
      </c>
      <c r="K331" s="117" t="s">
        <v>286</v>
      </c>
    </row>
    <row r="332" spans="2:11" x14ac:dyDescent="0.2">
      <c r="B332" s="111">
        <v>410</v>
      </c>
      <c r="C332" s="114" t="s">
        <v>312</v>
      </c>
      <c r="D332" s="114" t="s">
        <v>900</v>
      </c>
      <c r="E332" s="114" t="s">
        <v>977</v>
      </c>
      <c r="F332" s="114" t="s">
        <v>895</v>
      </c>
      <c r="G332" s="114" t="s">
        <v>904</v>
      </c>
      <c r="H332" s="114" t="s">
        <v>286</v>
      </c>
      <c r="I332" s="121">
        <v>9.7000000000000003E-3</v>
      </c>
      <c r="J332" s="121" t="s">
        <v>955</v>
      </c>
      <c r="K332" s="118" t="s">
        <v>286</v>
      </c>
    </row>
    <row r="333" spans="2:11" x14ac:dyDescent="0.2">
      <c r="B333" s="109">
        <v>412</v>
      </c>
      <c r="C333" s="115" t="s">
        <v>866</v>
      </c>
      <c r="D333" s="115" t="s">
        <v>900</v>
      </c>
      <c r="E333" s="115" t="s">
        <v>977</v>
      </c>
      <c r="F333" s="115" t="s">
        <v>895</v>
      </c>
      <c r="G333" s="115" t="s">
        <v>900</v>
      </c>
      <c r="H333" s="115" t="s">
        <v>982</v>
      </c>
      <c r="I333" s="119">
        <v>0.18260000000000001</v>
      </c>
      <c r="J333" s="119" t="s">
        <v>900</v>
      </c>
      <c r="K333" s="116" t="s">
        <v>619</v>
      </c>
    </row>
    <row r="334" spans="2:11" x14ac:dyDescent="0.2">
      <c r="B334" s="110">
        <v>413</v>
      </c>
      <c r="C334" s="113" t="s">
        <v>313</v>
      </c>
      <c r="D334" s="113" t="s">
        <v>900</v>
      </c>
      <c r="E334" s="113" t="s">
        <v>977</v>
      </c>
      <c r="F334" s="113" t="s">
        <v>895</v>
      </c>
      <c r="G334" s="113" t="s">
        <v>901</v>
      </c>
      <c r="H334" s="113" t="s">
        <v>990</v>
      </c>
      <c r="I334" s="120">
        <v>9.2499999999999999E-2</v>
      </c>
      <c r="J334" s="120" t="s">
        <v>913</v>
      </c>
      <c r="K334" s="117" t="s">
        <v>624</v>
      </c>
    </row>
    <row r="335" spans="2:11" x14ac:dyDescent="0.2">
      <c r="B335" s="110">
        <v>414</v>
      </c>
      <c r="C335" s="113" t="s">
        <v>314</v>
      </c>
      <c r="D335" s="113" t="s">
        <v>900</v>
      </c>
      <c r="E335" s="113" t="s">
        <v>977</v>
      </c>
      <c r="F335" s="113"/>
      <c r="G335" s="113" t="s">
        <v>901</v>
      </c>
      <c r="H335" s="113" t="s">
        <v>990</v>
      </c>
      <c r="I335" s="120">
        <v>9.4899999999999998E-2</v>
      </c>
      <c r="J335" s="120" t="s">
        <v>918</v>
      </c>
      <c r="K335" s="117" t="s">
        <v>643</v>
      </c>
    </row>
    <row r="336" spans="2:11" x14ac:dyDescent="0.2">
      <c r="B336" s="110">
        <v>415</v>
      </c>
      <c r="C336" s="113" t="s">
        <v>315</v>
      </c>
      <c r="D336" s="113" t="s">
        <v>900</v>
      </c>
      <c r="E336" s="113" t="s">
        <v>977</v>
      </c>
      <c r="F336" s="113"/>
      <c r="G336" s="113" t="s">
        <v>901</v>
      </c>
      <c r="H336" s="113" t="s">
        <v>990</v>
      </c>
      <c r="I336" s="120">
        <v>0.38490000000000002</v>
      </c>
      <c r="J336" s="120" t="s">
        <v>918</v>
      </c>
      <c r="K336" s="117" t="s">
        <v>643</v>
      </c>
    </row>
    <row r="337" spans="2:11" x14ac:dyDescent="0.2">
      <c r="B337" s="111">
        <v>417</v>
      </c>
      <c r="C337" s="114" t="s">
        <v>316</v>
      </c>
      <c r="D337" s="114" t="s">
        <v>900</v>
      </c>
      <c r="E337" s="114" t="s">
        <v>977</v>
      </c>
      <c r="F337" s="114"/>
      <c r="G337" s="114" t="s">
        <v>911</v>
      </c>
      <c r="H337" s="114" t="s">
        <v>996</v>
      </c>
      <c r="I337" s="121">
        <v>0.69199999999999995</v>
      </c>
      <c r="J337" s="121" t="s">
        <v>935</v>
      </c>
      <c r="K337" s="118" t="s">
        <v>646</v>
      </c>
    </row>
    <row r="338" spans="2:11" x14ac:dyDescent="0.2">
      <c r="B338" s="109">
        <v>418</v>
      </c>
      <c r="C338" s="115" t="s">
        <v>317</v>
      </c>
      <c r="D338" s="115" t="s">
        <v>900</v>
      </c>
      <c r="E338" s="115" t="s">
        <v>977</v>
      </c>
      <c r="F338" s="115" t="s">
        <v>895</v>
      </c>
      <c r="G338" s="115" t="s">
        <v>901</v>
      </c>
      <c r="H338" s="115" t="s">
        <v>990</v>
      </c>
      <c r="I338" s="119">
        <v>0.23960000000000001</v>
      </c>
      <c r="J338" s="119" t="s">
        <v>913</v>
      </c>
      <c r="K338" s="116" t="s">
        <v>624</v>
      </c>
    </row>
    <row r="339" spans="2:11" x14ac:dyDescent="0.2">
      <c r="B339" s="110">
        <v>419</v>
      </c>
      <c r="C339" s="113" t="s">
        <v>867</v>
      </c>
      <c r="D339" s="113" t="s">
        <v>900</v>
      </c>
      <c r="E339" s="113" t="s">
        <v>977</v>
      </c>
      <c r="F339" s="113" t="s">
        <v>895</v>
      </c>
      <c r="G339" s="113" t="s">
        <v>918</v>
      </c>
      <c r="H339" s="113" t="s">
        <v>992</v>
      </c>
      <c r="I339" s="120">
        <v>0.25519999999999998</v>
      </c>
      <c r="J339" s="120" t="s">
        <v>937</v>
      </c>
      <c r="K339" s="117" t="s">
        <v>628</v>
      </c>
    </row>
    <row r="340" spans="2:11" x14ac:dyDescent="0.2">
      <c r="B340" s="110">
        <v>420</v>
      </c>
      <c r="C340" s="113" t="s">
        <v>868</v>
      </c>
      <c r="D340" s="113" t="s">
        <v>900</v>
      </c>
      <c r="E340" s="113" t="s">
        <v>977</v>
      </c>
      <c r="F340" s="113"/>
      <c r="G340" s="113" t="s">
        <v>901</v>
      </c>
      <c r="H340" s="113" t="s">
        <v>990</v>
      </c>
      <c r="I340" s="120">
        <v>0.51400000000000001</v>
      </c>
      <c r="J340" s="120" t="s">
        <v>913</v>
      </c>
      <c r="K340" s="117" t="s">
        <v>624</v>
      </c>
    </row>
    <row r="341" spans="2:11" x14ac:dyDescent="0.2">
      <c r="B341" s="110">
        <v>421</v>
      </c>
      <c r="C341" s="113" t="s">
        <v>318</v>
      </c>
      <c r="D341" s="113" t="s">
        <v>900</v>
      </c>
      <c r="E341" s="113" t="s">
        <v>977</v>
      </c>
      <c r="F341" s="113"/>
      <c r="G341" s="113" t="s">
        <v>901</v>
      </c>
      <c r="H341" s="113" t="s">
        <v>990</v>
      </c>
      <c r="I341" s="120">
        <v>0.7006</v>
      </c>
      <c r="J341" s="120" t="s">
        <v>921</v>
      </c>
      <c r="K341" s="117" t="s">
        <v>627</v>
      </c>
    </row>
    <row r="342" spans="2:11" x14ac:dyDescent="0.2">
      <c r="B342" s="111">
        <v>423</v>
      </c>
      <c r="C342" s="114" t="s">
        <v>319</v>
      </c>
      <c r="D342" s="114" t="s">
        <v>900</v>
      </c>
      <c r="E342" s="114" t="s">
        <v>977</v>
      </c>
      <c r="F342" s="114" t="s">
        <v>895</v>
      </c>
      <c r="G342" s="114" t="s">
        <v>901</v>
      </c>
      <c r="H342" s="114" t="s">
        <v>990</v>
      </c>
      <c r="I342" s="121">
        <v>2.2292999999999998</v>
      </c>
      <c r="J342" s="121" t="s">
        <v>958</v>
      </c>
      <c r="K342" s="118" t="s">
        <v>625</v>
      </c>
    </row>
    <row r="343" spans="2:11" x14ac:dyDescent="0.2">
      <c r="B343" s="109">
        <v>427</v>
      </c>
      <c r="C343" s="115" t="s">
        <v>320</v>
      </c>
      <c r="D343" s="115" t="s">
        <v>900</v>
      </c>
      <c r="E343" s="115" t="s">
        <v>977</v>
      </c>
      <c r="F343" s="115" t="s">
        <v>895</v>
      </c>
      <c r="G343" s="115" t="s">
        <v>901</v>
      </c>
      <c r="H343" s="115" t="s">
        <v>990</v>
      </c>
      <c r="I343" s="119">
        <v>0.5605</v>
      </c>
      <c r="J343" s="119" t="s">
        <v>958</v>
      </c>
      <c r="K343" s="116" t="s">
        <v>625</v>
      </c>
    </row>
    <row r="344" spans="2:11" x14ac:dyDescent="0.2">
      <c r="B344" s="110">
        <v>428</v>
      </c>
      <c r="C344" s="113" t="s">
        <v>321</v>
      </c>
      <c r="D344" s="113" t="s">
        <v>900</v>
      </c>
      <c r="E344" s="113" t="s">
        <v>977</v>
      </c>
      <c r="F344" s="113" t="s">
        <v>895</v>
      </c>
      <c r="G344" s="113" t="s">
        <v>901</v>
      </c>
      <c r="H344" s="113" t="s">
        <v>990</v>
      </c>
      <c r="I344" s="120">
        <v>0.2303</v>
      </c>
      <c r="J344" s="120" t="s">
        <v>918</v>
      </c>
      <c r="K344" s="117" t="s">
        <v>643</v>
      </c>
    </row>
    <row r="345" spans="2:11" x14ac:dyDescent="0.2">
      <c r="B345" s="110">
        <v>429</v>
      </c>
      <c r="C345" s="113" t="s">
        <v>322</v>
      </c>
      <c r="D345" s="113" t="s">
        <v>900</v>
      </c>
      <c r="E345" s="113" t="s">
        <v>977</v>
      </c>
      <c r="F345" s="113" t="s">
        <v>895</v>
      </c>
      <c r="G345" s="113" t="s">
        <v>901</v>
      </c>
      <c r="H345" s="113" t="s">
        <v>990</v>
      </c>
      <c r="I345" s="120">
        <v>0.16109999999999999</v>
      </c>
      <c r="J345" s="120" t="s">
        <v>918</v>
      </c>
      <c r="K345" s="117" t="s">
        <v>643</v>
      </c>
    </row>
    <row r="346" spans="2:11" x14ac:dyDescent="0.2">
      <c r="B346" s="110">
        <v>430</v>
      </c>
      <c r="C346" s="113" t="s">
        <v>323</v>
      </c>
      <c r="D346" s="113" t="s">
        <v>916</v>
      </c>
      <c r="E346" s="113" t="s">
        <v>999</v>
      </c>
      <c r="F346" s="113" t="s">
        <v>895</v>
      </c>
      <c r="G346" s="113" t="s">
        <v>903</v>
      </c>
      <c r="H346" s="113" t="s">
        <v>1010</v>
      </c>
      <c r="I346" s="120">
        <v>0</v>
      </c>
      <c r="J346" s="120" t="s">
        <v>939</v>
      </c>
      <c r="K346" s="117" t="s">
        <v>647</v>
      </c>
    </row>
    <row r="347" spans="2:11" x14ac:dyDescent="0.2">
      <c r="B347" s="111">
        <v>431</v>
      </c>
      <c r="C347" s="114" t="s">
        <v>324</v>
      </c>
      <c r="D347" s="114" t="s">
        <v>916</v>
      </c>
      <c r="E347" s="114" t="s">
        <v>999</v>
      </c>
      <c r="F347" s="114"/>
      <c r="G347" s="114" t="s">
        <v>903</v>
      </c>
      <c r="H347" s="114" t="s">
        <v>1010</v>
      </c>
      <c r="I347" s="121">
        <v>0.21929999999999999</v>
      </c>
      <c r="J347" s="121" t="s">
        <v>939</v>
      </c>
      <c r="K347" s="118" t="s">
        <v>647</v>
      </c>
    </row>
    <row r="348" spans="2:11" x14ac:dyDescent="0.2">
      <c r="B348" s="109">
        <v>432</v>
      </c>
      <c r="C348" s="115" t="s">
        <v>325</v>
      </c>
      <c r="D348" s="115" t="s">
        <v>916</v>
      </c>
      <c r="E348" s="115" t="s">
        <v>999</v>
      </c>
      <c r="F348" s="115"/>
      <c r="G348" s="115" t="s">
        <v>903</v>
      </c>
      <c r="H348" s="115" t="s">
        <v>1010</v>
      </c>
      <c r="I348" s="119">
        <v>0.4819</v>
      </c>
      <c r="J348" s="119" t="s">
        <v>939</v>
      </c>
      <c r="K348" s="116" t="s">
        <v>647</v>
      </c>
    </row>
    <row r="349" spans="2:11" x14ac:dyDescent="0.2">
      <c r="B349" s="110">
        <v>433</v>
      </c>
      <c r="C349" s="113" t="s">
        <v>326</v>
      </c>
      <c r="D349" s="113" t="s">
        <v>916</v>
      </c>
      <c r="E349" s="113" t="s">
        <v>999</v>
      </c>
      <c r="F349" s="113"/>
      <c r="G349" s="113" t="s">
        <v>903</v>
      </c>
      <c r="H349" s="113" t="s">
        <v>1010</v>
      </c>
      <c r="I349" s="120">
        <v>0.69389999999999996</v>
      </c>
      <c r="J349" s="120" t="s">
        <v>939</v>
      </c>
      <c r="K349" s="117" t="s">
        <v>647</v>
      </c>
    </row>
    <row r="350" spans="2:11" x14ac:dyDescent="0.2">
      <c r="B350" s="110">
        <v>434</v>
      </c>
      <c r="C350" s="113" t="s">
        <v>327</v>
      </c>
      <c r="D350" s="113" t="s">
        <v>916</v>
      </c>
      <c r="E350" s="113" t="s">
        <v>999</v>
      </c>
      <c r="F350" s="113"/>
      <c r="G350" s="113" t="s">
        <v>903</v>
      </c>
      <c r="H350" s="113" t="s">
        <v>1010</v>
      </c>
      <c r="I350" s="120">
        <v>1.7605</v>
      </c>
      <c r="J350" s="120" t="s">
        <v>939</v>
      </c>
      <c r="K350" s="117" t="s">
        <v>647</v>
      </c>
    </row>
    <row r="351" spans="2:11" x14ac:dyDescent="0.2">
      <c r="B351" s="110">
        <v>435</v>
      </c>
      <c r="C351" s="113" t="s">
        <v>328</v>
      </c>
      <c r="D351" s="113" t="s">
        <v>916</v>
      </c>
      <c r="E351" s="113" t="s">
        <v>999</v>
      </c>
      <c r="F351" s="113" t="s">
        <v>895</v>
      </c>
      <c r="G351" s="113" t="s">
        <v>903</v>
      </c>
      <c r="H351" s="113" t="s">
        <v>1010</v>
      </c>
      <c r="I351" s="120">
        <v>0</v>
      </c>
      <c r="J351" s="120" t="s">
        <v>939</v>
      </c>
      <c r="K351" s="117" t="s">
        <v>647</v>
      </c>
    </row>
    <row r="352" spans="2:11" x14ac:dyDescent="0.2">
      <c r="B352" s="111">
        <v>436</v>
      </c>
      <c r="C352" s="114" t="s">
        <v>329</v>
      </c>
      <c r="D352" s="114" t="s">
        <v>916</v>
      </c>
      <c r="E352" s="114" t="s">
        <v>999</v>
      </c>
      <c r="F352" s="114"/>
      <c r="G352" s="114" t="s">
        <v>903</v>
      </c>
      <c r="H352" s="114" t="s">
        <v>1010</v>
      </c>
      <c r="I352" s="121">
        <v>0.29360000000000003</v>
      </c>
      <c r="J352" s="121" t="s">
        <v>939</v>
      </c>
      <c r="K352" s="118" t="s">
        <v>647</v>
      </c>
    </row>
    <row r="353" spans="2:11" x14ac:dyDescent="0.2">
      <c r="B353" s="109">
        <v>437</v>
      </c>
      <c r="C353" s="115" t="s">
        <v>330</v>
      </c>
      <c r="D353" s="115" t="s">
        <v>916</v>
      </c>
      <c r="E353" s="115" t="s">
        <v>999</v>
      </c>
      <c r="F353" s="115"/>
      <c r="G353" s="115" t="s">
        <v>903</v>
      </c>
      <c r="H353" s="115" t="s">
        <v>1010</v>
      </c>
      <c r="I353" s="119">
        <v>0.55969999999999998</v>
      </c>
      <c r="J353" s="119" t="s">
        <v>939</v>
      </c>
      <c r="K353" s="116" t="s">
        <v>647</v>
      </c>
    </row>
    <row r="354" spans="2:11" x14ac:dyDescent="0.2">
      <c r="B354" s="110">
        <v>438</v>
      </c>
      <c r="C354" s="113" t="s">
        <v>331</v>
      </c>
      <c r="D354" s="113" t="s">
        <v>916</v>
      </c>
      <c r="E354" s="113" t="s">
        <v>999</v>
      </c>
      <c r="F354" s="113"/>
      <c r="G354" s="113" t="s">
        <v>903</v>
      </c>
      <c r="H354" s="113" t="s">
        <v>1010</v>
      </c>
      <c r="I354" s="120">
        <v>1.2607999999999999</v>
      </c>
      <c r="J354" s="120" t="s">
        <v>939</v>
      </c>
      <c r="K354" s="117" t="s">
        <v>647</v>
      </c>
    </row>
    <row r="355" spans="2:11" x14ac:dyDescent="0.2">
      <c r="B355" s="110">
        <v>439</v>
      </c>
      <c r="C355" s="113" t="s">
        <v>332</v>
      </c>
      <c r="D355" s="113" t="s">
        <v>916</v>
      </c>
      <c r="E355" s="113" t="s">
        <v>999</v>
      </c>
      <c r="F355" s="113"/>
      <c r="G355" s="113" t="s">
        <v>903</v>
      </c>
      <c r="H355" s="113" t="s">
        <v>1010</v>
      </c>
      <c r="I355" s="120">
        <v>1.8507</v>
      </c>
      <c r="J355" s="120" t="s">
        <v>939</v>
      </c>
      <c r="K355" s="117" t="s">
        <v>647</v>
      </c>
    </row>
    <row r="356" spans="2:11" x14ac:dyDescent="0.2">
      <c r="B356" s="110">
        <v>440</v>
      </c>
      <c r="C356" s="113" t="s">
        <v>333</v>
      </c>
      <c r="D356" s="113" t="s">
        <v>916</v>
      </c>
      <c r="E356" s="113" t="s">
        <v>999</v>
      </c>
      <c r="F356" s="113"/>
      <c r="G356" s="113" t="s">
        <v>903</v>
      </c>
      <c r="H356" s="113" t="s">
        <v>1010</v>
      </c>
      <c r="I356" s="120">
        <v>3.1036999999999999</v>
      </c>
      <c r="J356" s="120" t="s">
        <v>939</v>
      </c>
      <c r="K356" s="117" t="s">
        <v>647</v>
      </c>
    </row>
    <row r="357" spans="2:11" x14ac:dyDescent="0.2">
      <c r="B357" s="111">
        <v>441</v>
      </c>
      <c r="C357" s="114" t="s">
        <v>334</v>
      </c>
      <c r="D357" s="114" t="s">
        <v>916</v>
      </c>
      <c r="E357" s="114" t="s">
        <v>999</v>
      </c>
      <c r="F357" s="114"/>
      <c r="G357" s="114" t="s">
        <v>903</v>
      </c>
      <c r="H357" s="114" t="s">
        <v>1010</v>
      </c>
      <c r="I357" s="121">
        <v>2.4615</v>
      </c>
      <c r="J357" s="121" t="s">
        <v>939</v>
      </c>
      <c r="K357" s="118" t="s">
        <v>647</v>
      </c>
    </row>
    <row r="358" spans="2:11" x14ac:dyDescent="0.2">
      <c r="B358" s="109">
        <v>443</v>
      </c>
      <c r="C358" s="115" t="s">
        <v>335</v>
      </c>
      <c r="D358" s="115" t="s">
        <v>916</v>
      </c>
      <c r="E358" s="115" t="s">
        <v>999</v>
      </c>
      <c r="F358" s="115"/>
      <c r="G358" s="115" t="s">
        <v>903</v>
      </c>
      <c r="H358" s="115" t="s">
        <v>1010</v>
      </c>
      <c r="I358" s="119">
        <v>3.1682000000000001</v>
      </c>
      <c r="J358" s="119" t="s">
        <v>939</v>
      </c>
      <c r="K358" s="116" t="s">
        <v>647</v>
      </c>
    </row>
    <row r="359" spans="2:11" x14ac:dyDescent="0.2">
      <c r="B359" s="110">
        <v>444</v>
      </c>
      <c r="C359" s="113" t="s">
        <v>336</v>
      </c>
      <c r="D359" s="113" t="s">
        <v>916</v>
      </c>
      <c r="E359" s="113" t="s">
        <v>999</v>
      </c>
      <c r="F359" s="113"/>
      <c r="G359" s="113" t="s">
        <v>903</v>
      </c>
      <c r="H359" s="113" t="s">
        <v>1010</v>
      </c>
      <c r="I359" s="120">
        <v>3.9380999999999999</v>
      </c>
      <c r="J359" s="120" t="s">
        <v>939</v>
      </c>
      <c r="K359" s="117" t="s">
        <v>647</v>
      </c>
    </row>
    <row r="360" spans="2:11" x14ac:dyDescent="0.2">
      <c r="B360" s="110">
        <v>448</v>
      </c>
      <c r="C360" s="113" t="s">
        <v>337</v>
      </c>
      <c r="D360" s="113" t="s">
        <v>900</v>
      </c>
      <c r="E360" s="113" t="s">
        <v>977</v>
      </c>
      <c r="F360" s="113" t="s">
        <v>895</v>
      </c>
      <c r="G360" s="113" t="s">
        <v>901</v>
      </c>
      <c r="H360" s="113" t="s">
        <v>990</v>
      </c>
      <c r="I360" s="120">
        <v>0.15240000000000001</v>
      </c>
      <c r="J360" s="120" t="s">
        <v>958</v>
      </c>
      <c r="K360" s="117" t="s">
        <v>625</v>
      </c>
    </row>
    <row r="361" spans="2:11" x14ac:dyDescent="0.2">
      <c r="B361" s="110">
        <v>449</v>
      </c>
      <c r="C361" s="113" t="s">
        <v>338</v>
      </c>
      <c r="D361" s="113" t="s">
        <v>900</v>
      </c>
      <c r="E361" s="113" t="s">
        <v>977</v>
      </c>
      <c r="F361" s="113"/>
      <c r="G361" s="113" t="s">
        <v>901</v>
      </c>
      <c r="H361" s="113" t="s">
        <v>990</v>
      </c>
      <c r="I361" s="120">
        <v>0</v>
      </c>
      <c r="J361" s="120" t="s">
        <v>958</v>
      </c>
      <c r="K361" s="117" t="s">
        <v>625</v>
      </c>
    </row>
    <row r="362" spans="2:11" x14ac:dyDescent="0.2">
      <c r="B362" s="111">
        <v>450</v>
      </c>
      <c r="C362" s="114" t="s">
        <v>339</v>
      </c>
      <c r="D362" s="114" t="s">
        <v>900</v>
      </c>
      <c r="E362" s="114" t="s">
        <v>977</v>
      </c>
      <c r="F362" s="114"/>
      <c r="G362" s="114" t="s">
        <v>901</v>
      </c>
      <c r="H362" s="114" t="s">
        <v>990</v>
      </c>
      <c r="I362" s="121">
        <v>2.8260000000000001</v>
      </c>
      <c r="J362" s="121" t="s">
        <v>958</v>
      </c>
      <c r="K362" s="118" t="s">
        <v>625</v>
      </c>
    </row>
    <row r="363" spans="2:11" x14ac:dyDescent="0.2">
      <c r="B363" s="109">
        <v>452</v>
      </c>
      <c r="C363" s="115" t="s">
        <v>340</v>
      </c>
      <c r="D363" s="115" t="s">
        <v>913</v>
      </c>
      <c r="E363" s="115" t="s">
        <v>1011</v>
      </c>
      <c r="F363" s="115"/>
      <c r="G363" s="115" t="s">
        <v>901</v>
      </c>
      <c r="H363" s="115" t="s">
        <v>990</v>
      </c>
      <c r="I363" s="119">
        <v>0</v>
      </c>
      <c r="J363" s="119" t="s">
        <v>963</v>
      </c>
      <c r="K363" s="116" t="s">
        <v>648</v>
      </c>
    </row>
    <row r="364" spans="2:11" x14ac:dyDescent="0.2">
      <c r="B364" s="110">
        <v>453</v>
      </c>
      <c r="C364" s="113" t="s">
        <v>341</v>
      </c>
      <c r="D364" s="113" t="s">
        <v>913</v>
      </c>
      <c r="E364" s="113" t="s">
        <v>1011</v>
      </c>
      <c r="F364" s="113"/>
      <c r="G364" s="113" t="s">
        <v>901</v>
      </c>
      <c r="H364" s="113" t="s">
        <v>990</v>
      </c>
      <c r="I364" s="120">
        <v>0</v>
      </c>
      <c r="J364" s="120" t="s">
        <v>963</v>
      </c>
      <c r="K364" s="117" t="s">
        <v>648</v>
      </c>
    </row>
    <row r="365" spans="2:11" x14ac:dyDescent="0.2">
      <c r="B365" s="110">
        <v>454</v>
      </c>
      <c r="C365" s="113" t="s">
        <v>342</v>
      </c>
      <c r="D365" s="113" t="s">
        <v>913</v>
      </c>
      <c r="E365" s="113" t="s">
        <v>1011</v>
      </c>
      <c r="F365" s="113"/>
      <c r="G365" s="113" t="s">
        <v>901</v>
      </c>
      <c r="H365" s="113" t="s">
        <v>990</v>
      </c>
      <c r="I365" s="120">
        <v>0</v>
      </c>
      <c r="J365" s="120" t="s">
        <v>963</v>
      </c>
      <c r="K365" s="117" t="s">
        <v>648</v>
      </c>
    </row>
    <row r="366" spans="2:11" x14ac:dyDescent="0.2">
      <c r="B366" s="110">
        <v>455</v>
      </c>
      <c r="C366" s="113" t="s">
        <v>343</v>
      </c>
      <c r="D366" s="113" t="s">
        <v>913</v>
      </c>
      <c r="E366" s="113" t="s">
        <v>1011</v>
      </c>
      <c r="F366" s="113" t="s">
        <v>895</v>
      </c>
      <c r="G366" s="113" t="s">
        <v>901</v>
      </c>
      <c r="H366" s="113" t="s">
        <v>990</v>
      </c>
      <c r="I366" s="120">
        <v>0</v>
      </c>
      <c r="J366" s="120" t="s">
        <v>963</v>
      </c>
      <c r="K366" s="117" t="s">
        <v>648</v>
      </c>
    </row>
    <row r="367" spans="2:11" x14ac:dyDescent="0.2">
      <c r="B367" s="111">
        <v>456</v>
      </c>
      <c r="C367" s="114" t="s">
        <v>344</v>
      </c>
      <c r="D367" s="114" t="s">
        <v>913</v>
      </c>
      <c r="E367" s="114" t="s">
        <v>1011</v>
      </c>
      <c r="F367" s="114"/>
      <c r="G367" s="114" t="s">
        <v>901</v>
      </c>
      <c r="H367" s="114" t="s">
        <v>990</v>
      </c>
      <c r="I367" s="121">
        <v>0</v>
      </c>
      <c r="J367" s="121" t="s">
        <v>963</v>
      </c>
      <c r="K367" s="118" t="s">
        <v>648</v>
      </c>
    </row>
    <row r="368" spans="2:11" x14ac:dyDescent="0.2">
      <c r="B368" s="109">
        <v>458</v>
      </c>
      <c r="C368" s="115" t="s">
        <v>345</v>
      </c>
      <c r="D368" s="115" t="s">
        <v>900</v>
      </c>
      <c r="E368" s="115" t="s">
        <v>977</v>
      </c>
      <c r="F368" s="115"/>
      <c r="G368" s="115" t="s">
        <v>901</v>
      </c>
      <c r="H368" s="115" t="s">
        <v>990</v>
      </c>
      <c r="I368" s="119">
        <v>8.1500000000000003E-2</v>
      </c>
      <c r="J368" s="119" t="s">
        <v>958</v>
      </c>
      <c r="K368" s="116" t="s">
        <v>625</v>
      </c>
    </row>
    <row r="369" spans="2:11" x14ac:dyDescent="0.2">
      <c r="B369" s="110">
        <v>459</v>
      </c>
      <c r="C369" s="113" t="s">
        <v>346</v>
      </c>
      <c r="D369" s="113" t="s">
        <v>900</v>
      </c>
      <c r="E369" s="113" t="s">
        <v>977</v>
      </c>
      <c r="F369" s="113" t="s">
        <v>895</v>
      </c>
      <c r="G369" s="113" t="s">
        <v>901</v>
      </c>
      <c r="H369" s="113" t="s">
        <v>990</v>
      </c>
      <c r="I369" s="120">
        <v>0.13489999999999999</v>
      </c>
      <c r="J369" s="120" t="s">
        <v>918</v>
      </c>
      <c r="K369" s="117" t="s">
        <v>643</v>
      </c>
    </row>
    <row r="370" spans="2:11" x14ac:dyDescent="0.2">
      <c r="B370" s="110">
        <v>460</v>
      </c>
      <c r="C370" s="113" t="s">
        <v>347</v>
      </c>
      <c r="D370" s="113" t="s">
        <v>916</v>
      </c>
      <c r="E370" s="113" t="s">
        <v>999</v>
      </c>
      <c r="F370" s="113"/>
      <c r="G370" s="113" t="s">
        <v>903</v>
      </c>
      <c r="H370" s="113" t="s">
        <v>1010</v>
      </c>
      <c r="I370" s="120">
        <v>5.0637999999999996</v>
      </c>
      <c r="J370" s="120" t="s">
        <v>939</v>
      </c>
      <c r="K370" s="117" t="s">
        <v>647</v>
      </c>
    </row>
    <row r="371" spans="2:11" x14ac:dyDescent="0.2">
      <c r="B371" s="110">
        <v>461</v>
      </c>
      <c r="C371" s="113" t="s">
        <v>348</v>
      </c>
      <c r="D371" s="113" t="s">
        <v>916</v>
      </c>
      <c r="E371" s="113" t="s">
        <v>999</v>
      </c>
      <c r="F371" s="113"/>
      <c r="G371" s="113" t="s">
        <v>903</v>
      </c>
      <c r="H371" s="113" t="s">
        <v>1010</v>
      </c>
      <c r="I371" s="120">
        <v>8.0324000000000009</v>
      </c>
      <c r="J371" s="120" t="s">
        <v>939</v>
      </c>
      <c r="K371" s="117" t="s">
        <v>647</v>
      </c>
    </row>
    <row r="372" spans="2:11" x14ac:dyDescent="0.2">
      <c r="B372" s="111">
        <v>462</v>
      </c>
      <c r="C372" s="114" t="s">
        <v>349</v>
      </c>
      <c r="D372" s="114" t="s">
        <v>916</v>
      </c>
      <c r="E372" s="114" t="s">
        <v>999</v>
      </c>
      <c r="F372" s="114"/>
      <c r="G372" s="114" t="s">
        <v>903</v>
      </c>
      <c r="H372" s="114" t="s">
        <v>1010</v>
      </c>
      <c r="I372" s="121">
        <v>13.6425</v>
      </c>
      <c r="J372" s="121" t="s">
        <v>939</v>
      </c>
      <c r="K372" s="118" t="s">
        <v>647</v>
      </c>
    </row>
    <row r="373" spans="2:11" x14ac:dyDescent="0.2">
      <c r="B373" s="109">
        <v>463</v>
      </c>
      <c r="C373" s="115" t="s">
        <v>350</v>
      </c>
      <c r="D373" s="115" t="s">
        <v>916</v>
      </c>
      <c r="E373" s="115" t="s">
        <v>999</v>
      </c>
      <c r="F373" s="115"/>
      <c r="G373" s="115" t="s">
        <v>903</v>
      </c>
      <c r="H373" s="115" t="s">
        <v>1010</v>
      </c>
      <c r="I373" s="119">
        <v>18.084800000000001</v>
      </c>
      <c r="J373" s="119" t="s">
        <v>939</v>
      </c>
      <c r="K373" s="116" t="s">
        <v>647</v>
      </c>
    </row>
    <row r="374" spans="2:11" x14ac:dyDescent="0.2">
      <c r="B374" s="110">
        <v>464</v>
      </c>
      <c r="C374" s="113" t="s">
        <v>351</v>
      </c>
      <c r="D374" s="113" t="s">
        <v>916</v>
      </c>
      <c r="E374" s="113" t="s">
        <v>999</v>
      </c>
      <c r="F374" s="113"/>
      <c r="G374" s="113" t="s">
        <v>903</v>
      </c>
      <c r="H374" s="113" t="s">
        <v>1010</v>
      </c>
      <c r="I374" s="120">
        <v>27.854800000000001</v>
      </c>
      <c r="J374" s="120" t="s">
        <v>939</v>
      </c>
      <c r="K374" s="117" t="s">
        <v>647</v>
      </c>
    </row>
    <row r="375" spans="2:11" x14ac:dyDescent="0.2">
      <c r="B375" s="110">
        <v>465</v>
      </c>
      <c r="C375" s="113" t="s">
        <v>352</v>
      </c>
      <c r="D375" s="113" t="s">
        <v>916</v>
      </c>
      <c r="E375" s="113" t="s">
        <v>999</v>
      </c>
      <c r="F375" s="113"/>
      <c r="G375" s="113" t="s">
        <v>903</v>
      </c>
      <c r="H375" s="113" t="s">
        <v>1010</v>
      </c>
      <c r="I375" s="120">
        <v>56.383699999999997</v>
      </c>
      <c r="J375" s="120" t="s">
        <v>939</v>
      </c>
      <c r="K375" s="117" t="s">
        <v>647</v>
      </c>
    </row>
    <row r="376" spans="2:11" x14ac:dyDescent="0.2">
      <c r="B376" s="110">
        <v>466</v>
      </c>
      <c r="C376" s="113" t="s">
        <v>353</v>
      </c>
      <c r="D376" s="113" t="s">
        <v>916</v>
      </c>
      <c r="E376" s="113" t="s">
        <v>999</v>
      </c>
      <c r="F376" s="113"/>
      <c r="G376" s="113" t="s">
        <v>903</v>
      </c>
      <c r="H376" s="113" t="s">
        <v>1010</v>
      </c>
      <c r="I376" s="120">
        <v>87.050200000000004</v>
      </c>
      <c r="J376" s="120" t="s">
        <v>939</v>
      </c>
      <c r="K376" s="117" t="s">
        <v>647</v>
      </c>
    </row>
    <row r="377" spans="2:11" x14ac:dyDescent="0.2">
      <c r="B377" s="111">
        <v>470</v>
      </c>
      <c r="C377" s="114" t="s">
        <v>354</v>
      </c>
      <c r="D377" s="114" t="s">
        <v>900</v>
      </c>
      <c r="E377" s="114" t="s">
        <v>977</v>
      </c>
      <c r="F377" s="114" t="s">
        <v>895</v>
      </c>
      <c r="G377" s="114" t="s">
        <v>899</v>
      </c>
      <c r="H377" s="114" t="s">
        <v>1003</v>
      </c>
      <c r="I377" s="121">
        <v>0.35670000000000002</v>
      </c>
      <c r="J377" s="121" t="s">
        <v>903</v>
      </c>
      <c r="K377" s="118" t="s">
        <v>642</v>
      </c>
    </row>
    <row r="378" spans="2:11" x14ac:dyDescent="0.2">
      <c r="B378" s="109">
        <v>471</v>
      </c>
      <c r="C378" s="115" t="s">
        <v>355</v>
      </c>
      <c r="D378" s="115" t="s">
        <v>900</v>
      </c>
      <c r="E378" s="115" t="s">
        <v>977</v>
      </c>
      <c r="F378" s="115" t="s">
        <v>895</v>
      </c>
      <c r="G378" s="115" t="s">
        <v>899</v>
      </c>
      <c r="H378" s="115" t="s">
        <v>1003</v>
      </c>
      <c r="I378" s="119">
        <v>0.20080000000000001</v>
      </c>
      <c r="J378" s="119" t="s">
        <v>903</v>
      </c>
      <c r="K378" s="116" t="s">
        <v>642</v>
      </c>
    </row>
    <row r="379" spans="2:11" x14ac:dyDescent="0.2">
      <c r="B379" s="110">
        <v>472</v>
      </c>
      <c r="C379" s="113" t="s">
        <v>356</v>
      </c>
      <c r="D379" s="113" t="s">
        <v>900</v>
      </c>
      <c r="E379" s="113" t="s">
        <v>977</v>
      </c>
      <c r="F379" s="113" t="s">
        <v>895</v>
      </c>
      <c r="G379" s="113" t="s">
        <v>899</v>
      </c>
      <c r="H379" s="113" t="s">
        <v>1003</v>
      </c>
      <c r="I379" s="120">
        <v>0.39700000000000002</v>
      </c>
      <c r="J379" s="120" t="s">
        <v>931</v>
      </c>
      <c r="K379" s="117" t="s">
        <v>623</v>
      </c>
    </row>
    <row r="380" spans="2:11" x14ac:dyDescent="0.2">
      <c r="B380" s="110">
        <v>473</v>
      </c>
      <c r="C380" s="113" t="s">
        <v>357</v>
      </c>
      <c r="D380" s="113" t="s">
        <v>900</v>
      </c>
      <c r="E380" s="113" t="s">
        <v>977</v>
      </c>
      <c r="F380" s="113" t="s">
        <v>895</v>
      </c>
      <c r="G380" s="113" t="s">
        <v>899</v>
      </c>
      <c r="H380" s="113" t="s">
        <v>1003</v>
      </c>
      <c r="I380" s="120">
        <v>0.32640000000000002</v>
      </c>
      <c r="J380" s="120" t="s">
        <v>931</v>
      </c>
      <c r="K380" s="117" t="s">
        <v>623</v>
      </c>
    </row>
    <row r="381" spans="2:11" x14ac:dyDescent="0.2">
      <c r="B381" s="110">
        <v>474</v>
      </c>
      <c r="C381" s="113" t="s">
        <v>358</v>
      </c>
      <c r="D381" s="113" t="s">
        <v>900</v>
      </c>
      <c r="E381" s="113" t="s">
        <v>977</v>
      </c>
      <c r="F381" s="113" t="s">
        <v>895</v>
      </c>
      <c r="G381" s="113" t="s">
        <v>899</v>
      </c>
      <c r="H381" s="113" t="s">
        <v>1003</v>
      </c>
      <c r="I381" s="120">
        <v>0.63060000000000005</v>
      </c>
      <c r="J381" s="120" t="s">
        <v>931</v>
      </c>
      <c r="K381" s="117" t="s">
        <v>623</v>
      </c>
    </row>
    <row r="382" spans="2:11" x14ac:dyDescent="0.2">
      <c r="B382" s="111">
        <v>475</v>
      </c>
      <c r="C382" s="114" t="s">
        <v>359</v>
      </c>
      <c r="D382" s="114" t="s">
        <v>900</v>
      </c>
      <c r="E382" s="114" t="s">
        <v>977</v>
      </c>
      <c r="F382" s="114" t="s">
        <v>895</v>
      </c>
      <c r="G382" s="114" t="s">
        <v>899</v>
      </c>
      <c r="H382" s="114" t="s">
        <v>1003</v>
      </c>
      <c r="I382" s="121">
        <v>0.88929999999999998</v>
      </c>
      <c r="J382" s="121" t="s">
        <v>931</v>
      </c>
      <c r="K382" s="118" t="s">
        <v>623</v>
      </c>
    </row>
    <row r="383" spans="2:11" x14ac:dyDescent="0.2">
      <c r="B383" s="109">
        <v>476</v>
      </c>
      <c r="C383" s="115" t="s">
        <v>869</v>
      </c>
      <c r="D383" s="115" t="s">
        <v>900</v>
      </c>
      <c r="E383" s="115" t="s">
        <v>977</v>
      </c>
      <c r="F383" s="115"/>
      <c r="G383" s="115" t="s">
        <v>908</v>
      </c>
      <c r="H383" s="115" t="s">
        <v>1000</v>
      </c>
      <c r="I383" s="119">
        <v>0.41220000000000001</v>
      </c>
      <c r="J383" s="119" t="s">
        <v>919</v>
      </c>
      <c r="K383" s="116" t="s">
        <v>641</v>
      </c>
    </row>
    <row r="384" spans="2:11" x14ac:dyDescent="0.2">
      <c r="B384" s="110">
        <v>477</v>
      </c>
      <c r="C384" s="113" t="s">
        <v>870</v>
      </c>
      <c r="D384" s="113" t="s">
        <v>900</v>
      </c>
      <c r="E384" s="113" t="s">
        <v>977</v>
      </c>
      <c r="F384" s="113"/>
      <c r="G384" s="113" t="s">
        <v>908</v>
      </c>
      <c r="H384" s="113" t="s">
        <v>1000</v>
      </c>
      <c r="I384" s="120">
        <v>0.67179999999999995</v>
      </c>
      <c r="J384" s="120" t="s">
        <v>919</v>
      </c>
      <c r="K384" s="117" t="s">
        <v>641</v>
      </c>
    </row>
    <row r="385" spans="2:11" x14ac:dyDescent="0.2">
      <c r="B385" s="110">
        <v>478</v>
      </c>
      <c r="C385" s="113" t="s">
        <v>871</v>
      </c>
      <c r="D385" s="113" t="s">
        <v>900</v>
      </c>
      <c r="E385" s="113" t="s">
        <v>977</v>
      </c>
      <c r="F385" s="113"/>
      <c r="G385" s="113" t="s">
        <v>908</v>
      </c>
      <c r="H385" s="113" t="s">
        <v>1000</v>
      </c>
      <c r="I385" s="120">
        <v>3.8637999999999999</v>
      </c>
      <c r="J385" s="120" t="s">
        <v>919</v>
      </c>
      <c r="K385" s="117" t="s">
        <v>641</v>
      </c>
    </row>
    <row r="386" spans="2:11" x14ac:dyDescent="0.2">
      <c r="B386" s="110">
        <v>483</v>
      </c>
      <c r="C386" s="113" t="s">
        <v>360</v>
      </c>
      <c r="D386" s="113" t="s">
        <v>900</v>
      </c>
      <c r="E386" s="113" t="s">
        <v>977</v>
      </c>
      <c r="F386" s="113"/>
      <c r="G386" s="113" t="s">
        <v>908</v>
      </c>
      <c r="H386" s="113" t="s">
        <v>1000</v>
      </c>
      <c r="I386" s="120">
        <v>1.1085</v>
      </c>
      <c r="J386" s="120" t="s">
        <v>919</v>
      </c>
      <c r="K386" s="117" t="s">
        <v>641</v>
      </c>
    </row>
    <row r="387" spans="2:11" x14ac:dyDescent="0.2">
      <c r="B387" s="111">
        <v>485</v>
      </c>
      <c r="C387" s="114" t="s">
        <v>361</v>
      </c>
      <c r="D387" s="114" t="s">
        <v>900</v>
      </c>
      <c r="E387" s="114" t="s">
        <v>977</v>
      </c>
      <c r="F387" s="114"/>
      <c r="G387" s="114" t="s">
        <v>901</v>
      </c>
      <c r="H387" s="114" t="s">
        <v>990</v>
      </c>
      <c r="I387" s="121">
        <v>9.2241</v>
      </c>
      <c r="J387" s="121" t="s">
        <v>937</v>
      </c>
      <c r="K387" s="118" t="s">
        <v>628</v>
      </c>
    </row>
    <row r="388" spans="2:11" x14ac:dyDescent="0.2">
      <c r="B388" s="109">
        <v>486</v>
      </c>
      <c r="C388" s="115" t="s">
        <v>362</v>
      </c>
      <c r="D388" s="115" t="s">
        <v>900</v>
      </c>
      <c r="E388" s="115" t="s">
        <v>977</v>
      </c>
      <c r="F388" s="115" t="s">
        <v>895</v>
      </c>
      <c r="G388" s="115" t="s">
        <v>937</v>
      </c>
      <c r="H388" s="115" t="s">
        <v>129</v>
      </c>
      <c r="I388" s="119">
        <v>1.5100000000000001E-2</v>
      </c>
      <c r="J388" s="119" t="s">
        <v>947</v>
      </c>
      <c r="K388" s="116" t="s">
        <v>129</v>
      </c>
    </row>
    <row r="389" spans="2:11" x14ac:dyDescent="0.2">
      <c r="B389" s="110">
        <v>488</v>
      </c>
      <c r="C389" s="113" t="s">
        <v>363</v>
      </c>
      <c r="D389" s="113" t="s">
        <v>900</v>
      </c>
      <c r="E389" s="113" t="s">
        <v>977</v>
      </c>
      <c r="F389" s="113" t="s">
        <v>895</v>
      </c>
      <c r="G389" s="113" t="s">
        <v>901</v>
      </c>
      <c r="H389" s="113" t="s">
        <v>990</v>
      </c>
      <c r="I389" s="120">
        <v>0.1351</v>
      </c>
      <c r="J389" s="120" t="s">
        <v>958</v>
      </c>
      <c r="K389" s="117" t="s">
        <v>625</v>
      </c>
    </row>
    <row r="390" spans="2:11" x14ac:dyDescent="0.2">
      <c r="B390" s="110">
        <v>490</v>
      </c>
      <c r="C390" s="113" t="s">
        <v>364</v>
      </c>
      <c r="D390" s="113" t="s">
        <v>905</v>
      </c>
      <c r="E390" s="113" t="s">
        <v>987</v>
      </c>
      <c r="F390" s="113"/>
      <c r="G390" s="113" t="s">
        <v>922</v>
      </c>
      <c r="H390" s="113" t="s">
        <v>988</v>
      </c>
      <c r="I390" s="120">
        <v>0</v>
      </c>
      <c r="J390" s="120" t="s">
        <v>958</v>
      </c>
      <c r="K390" s="117" t="s">
        <v>625</v>
      </c>
    </row>
    <row r="391" spans="2:11" x14ac:dyDescent="0.2">
      <c r="B391" s="110">
        <v>491</v>
      </c>
      <c r="C391" s="113" t="s">
        <v>365</v>
      </c>
      <c r="D391" s="113" t="s">
        <v>905</v>
      </c>
      <c r="E391" s="113" t="s">
        <v>987</v>
      </c>
      <c r="F391" s="113"/>
      <c r="G391" s="113" t="s">
        <v>922</v>
      </c>
      <c r="H391" s="113" t="s">
        <v>988</v>
      </c>
      <c r="I391" s="120">
        <v>0</v>
      </c>
      <c r="J391" s="120" t="s">
        <v>934</v>
      </c>
      <c r="K391" s="117" t="s">
        <v>615</v>
      </c>
    </row>
    <row r="392" spans="2:11" x14ac:dyDescent="0.2">
      <c r="B392" s="111">
        <v>493</v>
      </c>
      <c r="C392" s="114" t="s">
        <v>366</v>
      </c>
      <c r="D392" s="114" t="s">
        <v>900</v>
      </c>
      <c r="E392" s="114" t="s">
        <v>977</v>
      </c>
      <c r="F392" s="114"/>
      <c r="G392" s="114" t="s">
        <v>915</v>
      </c>
      <c r="H392" s="114" t="s">
        <v>0</v>
      </c>
      <c r="I392" s="121">
        <v>0.1133</v>
      </c>
      <c r="J392" s="121" t="s">
        <v>916</v>
      </c>
      <c r="K392" s="118" t="s">
        <v>0</v>
      </c>
    </row>
    <row r="393" spans="2:11" x14ac:dyDescent="0.2">
      <c r="B393" s="109">
        <v>494</v>
      </c>
      <c r="C393" s="115" t="s">
        <v>367</v>
      </c>
      <c r="D393" s="115" t="s">
        <v>900</v>
      </c>
      <c r="E393" s="115" t="s">
        <v>977</v>
      </c>
      <c r="F393" s="115" t="s">
        <v>895</v>
      </c>
      <c r="G393" s="115" t="s">
        <v>901</v>
      </c>
      <c r="H393" s="115" t="s">
        <v>990</v>
      </c>
      <c r="I393" s="119">
        <v>0.20580000000000001</v>
      </c>
      <c r="J393" s="119" t="s">
        <v>958</v>
      </c>
      <c r="K393" s="116" t="s">
        <v>625</v>
      </c>
    </row>
    <row r="394" spans="2:11" x14ac:dyDescent="0.2">
      <c r="B394" s="110">
        <v>495</v>
      </c>
      <c r="C394" s="113" t="s">
        <v>368</v>
      </c>
      <c r="D394" s="113" t="s">
        <v>916</v>
      </c>
      <c r="E394" s="113" t="s">
        <v>999</v>
      </c>
      <c r="F394" s="113" t="s">
        <v>895</v>
      </c>
      <c r="G394" s="113" t="s">
        <v>903</v>
      </c>
      <c r="H394" s="113" t="s">
        <v>1010</v>
      </c>
      <c r="I394" s="120">
        <v>0</v>
      </c>
      <c r="J394" s="120" t="s">
        <v>939</v>
      </c>
      <c r="K394" s="117" t="s">
        <v>647</v>
      </c>
    </row>
    <row r="395" spans="2:11" x14ac:dyDescent="0.2">
      <c r="B395" s="110">
        <v>496</v>
      </c>
      <c r="C395" s="113" t="s">
        <v>369</v>
      </c>
      <c r="D395" s="113" t="s">
        <v>916</v>
      </c>
      <c r="E395" s="113" t="s">
        <v>999</v>
      </c>
      <c r="F395" s="113" t="s">
        <v>895</v>
      </c>
      <c r="G395" s="113" t="s">
        <v>903</v>
      </c>
      <c r="H395" s="113" t="s">
        <v>1010</v>
      </c>
      <c r="I395" s="120">
        <v>0</v>
      </c>
      <c r="J395" s="120" t="s">
        <v>939</v>
      </c>
      <c r="K395" s="117" t="s">
        <v>647</v>
      </c>
    </row>
    <row r="396" spans="2:11" x14ac:dyDescent="0.2">
      <c r="B396" s="110">
        <v>497</v>
      </c>
      <c r="C396" s="113" t="s">
        <v>370</v>
      </c>
      <c r="D396" s="113" t="s">
        <v>900</v>
      </c>
      <c r="E396" s="113" t="s">
        <v>977</v>
      </c>
      <c r="F396" s="113"/>
      <c r="G396" s="113" t="s">
        <v>901</v>
      </c>
      <c r="H396" s="113" t="s">
        <v>990</v>
      </c>
      <c r="I396" s="120">
        <v>2.87E-2</v>
      </c>
      <c r="J396" s="120" t="s">
        <v>958</v>
      </c>
      <c r="K396" s="117" t="s">
        <v>625</v>
      </c>
    </row>
    <row r="397" spans="2:11" x14ac:dyDescent="0.2">
      <c r="B397" s="111">
        <v>498</v>
      </c>
      <c r="C397" s="114" t="s">
        <v>371</v>
      </c>
      <c r="D397" s="114" t="s">
        <v>913</v>
      </c>
      <c r="E397" s="114" t="s">
        <v>1011</v>
      </c>
      <c r="F397" s="114"/>
      <c r="G397" s="114" t="s">
        <v>901</v>
      </c>
      <c r="H397" s="114" t="s">
        <v>990</v>
      </c>
      <c r="I397" s="121">
        <v>0</v>
      </c>
      <c r="J397" s="121" t="s">
        <v>963</v>
      </c>
      <c r="K397" s="118" t="s">
        <v>648</v>
      </c>
    </row>
    <row r="398" spans="2:11" x14ac:dyDescent="0.2">
      <c r="B398" s="109">
        <v>499</v>
      </c>
      <c r="C398" s="115" t="s">
        <v>372</v>
      </c>
      <c r="D398" s="115" t="s">
        <v>900</v>
      </c>
      <c r="E398" s="115" t="s">
        <v>977</v>
      </c>
      <c r="F398" s="115" t="s">
        <v>895</v>
      </c>
      <c r="G398" s="115" t="s">
        <v>937</v>
      </c>
      <c r="H398" s="115" t="s">
        <v>129</v>
      </c>
      <c r="I398" s="119">
        <v>9.3299999999999994E-2</v>
      </c>
      <c r="J398" s="119" t="s">
        <v>947</v>
      </c>
      <c r="K398" s="116" t="s">
        <v>129</v>
      </c>
    </row>
    <row r="399" spans="2:11" x14ac:dyDescent="0.2">
      <c r="B399" s="110">
        <v>510</v>
      </c>
      <c r="C399" s="113" t="s">
        <v>373</v>
      </c>
      <c r="D399" s="113" t="s">
        <v>898</v>
      </c>
      <c r="E399" s="113" t="s">
        <v>1012</v>
      </c>
      <c r="F399" s="113"/>
      <c r="G399" s="113" t="s">
        <v>941</v>
      </c>
      <c r="H399" s="113" t="s">
        <v>1013</v>
      </c>
      <c r="I399" s="120">
        <v>1.238</v>
      </c>
      <c r="J399" s="120" t="s">
        <v>934</v>
      </c>
      <c r="K399" s="117" t="s">
        <v>615</v>
      </c>
    </row>
    <row r="400" spans="2:11" x14ac:dyDescent="0.2">
      <c r="B400" s="110">
        <v>518</v>
      </c>
      <c r="C400" s="113" t="s">
        <v>374</v>
      </c>
      <c r="D400" s="113" t="s">
        <v>898</v>
      </c>
      <c r="E400" s="113" t="s">
        <v>1012</v>
      </c>
      <c r="F400" s="113"/>
      <c r="G400" s="113" t="s">
        <v>943</v>
      </c>
      <c r="H400" s="113" t="s">
        <v>1014</v>
      </c>
      <c r="I400" s="120">
        <v>0.67220000000000002</v>
      </c>
      <c r="J400" s="120" t="s">
        <v>954</v>
      </c>
      <c r="K400" s="117" t="s">
        <v>649</v>
      </c>
    </row>
    <row r="401" spans="2:11" x14ac:dyDescent="0.2">
      <c r="B401" s="110">
        <v>519</v>
      </c>
      <c r="C401" s="113" t="s">
        <v>375</v>
      </c>
      <c r="D401" s="113" t="s">
        <v>898</v>
      </c>
      <c r="E401" s="113" t="s">
        <v>1012</v>
      </c>
      <c r="F401" s="113"/>
      <c r="G401" s="113" t="s">
        <v>943</v>
      </c>
      <c r="H401" s="113" t="s">
        <v>1014</v>
      </c>
      <c r="I401" s="120">
        <v>0.48630000000000001</v>
      </c>
      <c r="J401" s="120" t="s">
        <v>954</v>
      </c>
      <c r="K401" s="117" t="s">
        <v>649</v>
      </c>
    </row>
    <row r="402" spans="2:11" x14ac:dyDescent="0.2">
      <c r="B402" s="111">
        <v>520</v>
      </c>
      <c r="C402" s="114" t="s">
        <v>376</v>
      </c>
      <c r="D402" s="114" t="s">
        <v>898</v>
      </c>
      <c r="E402" s="114" t="s">
        <v>1012</v>
      </c>
      <c r="F402" s="114"/>
      <c r="G402" s="114" t="s">
        <v>943</v>
      </c>
      <c r="H402" s="114" t="s">
        <v>1014</v>
      </c>
      <c r="I402" s="121">
        <v>0.50170000000000003</v>
      </c>
      <c r="J402" s="121" t="s">
        <v>908</v>
      </c>
      <c r="K402" s="118" t="s">
        <v>635</v>
      </c>
    </row>
    <row r="403" spans="2:11" x14ac:dyDescent="0.2">
      <c r="B403" s="109">
        <v>521</v>
      </c>
      <c r="C403" s="115" t="s">
        <v>377</v>
      </c>
      <c r="D403" s="115" t="s">
        <v>898</v>
      </c>
      <c r="E403" s="115" t="s">
        <v>1012</v>
      </c>
      <c r="F403" s="115"/>
      <c r="G403" s="115" t="s">
        <v>943</v>
      </c>
      <c r="H403" s="115" t="s">
        <v>1014</v>
      </c>
      <c r="I403" s="119">
        <v>0.52569999999999995</v>
      </c>
      <c r="J403" s="119" t="s">
        <v>927</v>
      </c>
      <c r="K403" s="116" t="s">
        <v>650</v>
      </c>
    </row>
    <row r="404" spans="2:11" x14ac:dyDescent="0.2">
      <c r="B404" s="110">
        <v>522</v>
      </c>
      <c r="C404" s="113" t="s">
        <v>378</v>
      </c>
      <c r="D404" s="113" t="s">
        <v>898</v>
      </c>
      <c r="E404" s="113" t="s">
        <v>1012</v>
      </c>
      <c r="F404" s="113"/>
      <c r="G404" s="113" t="s">
        <v>943</v>
      </c>
      <c r="H404" s="113" t="s">
        <v>1014</v>
      </c>
      <c r="I404" s="120">
        <v>0.4577</v>
      </c>
      <c r="J404" s="120" t="s">
        <v>908</v>
      </c>
      <c r="K404" s="117" t="s">
        <v>635</v>
      </c>
    </row>
    <row r="405" spans="2:11" x14ac:dyDescent="0.2">
      <c r="B405" s="110">
        <v>523</v>
      </c>
      <c r="C405" s="113" t="s">
        <v>379</v>
      </c>
      <c r="D405" s="113" t="s">
        <v>898</v>
      </c>
      <c r="E405" s="113" t="s">
        <v>1012</v>
      </c>
      <c r="F405" s="113"/>
      <c r="G405" s="113" t="s">
        <v>943</v>
      </c>
      <c r="H405" s="113" t="s">
        <v>1014</v>
      </c>
      <c r="I405" s="120">
        <v>0.43569999999999998</v>
      </c>
      <c r="J405" s="120" t="s">
        <v>908</v>
      </c>
      <c r="K405" s="117" t="s">
        <v>635</v>
      </c>
    </row>
    <row r="406" spans="2:11" x14ac:dyDescent="0.2">
      <c r="B406" s="110">
        <v>524</v>
      </c>
      <c r="C406" s="113" t="s">
        <v>380</v>
      </c>
      <c r="D406" s="113" t="s">
        <v>898</v>
      </c>
      <c r="E406" s="113" t="s">
        <v>1012</v>
      </c>
      <c r="F406" s="113"/>
      <c r="G406" s="113" t="s">
        <v>943</v>
      </c>
      <c r="H406" s="113" t="s">
        <v>1014</v>
      </c>
      <c r="I406" s="120">
        <v>0.5282</v>
      </c>
      <c r="J406" s="120" t="s">
        <v>908</v>
      </c>
      <c r="K406" s="117" t="s">
        <v>635</v>
      </c>
    </row>
    <row r="407" spans="2:11" x14ac:dyDescent="0.2">
      <c r="B407" s="111">
        <v>526</v>
      </c>
      <c r="C407" s="114" t="s">
        <v>381</v>
      </c>
      <c r="D407" s="114" t="s">
        <v>898</v>
      </c>
      <c r="E407" s="114" t="s">
        <v>1012</v>
      </c>
      <c r="F407" s="114"/>
      <c r="G407" s="114" t="s">
        <v>943</v>
      </c>
      <c r="H407" s="114" t="s">
        <v>1014</v>
      </c>
      <c r="I407" s="121">
        <v>0.81620000000000004</v>
      </c>
      <c r="J407" s="121" t="s">
        <v>908</v>
      </c>
      <c r="K407" s="118" t="s">
        <v>635</v>
      </c>
    </row>
    <row r="408" spans="2:11" x14ac:dyDescent="0.2">
      <c r="B408" s="109">
        <v>527</v>
      </c>
      <c r="C408" s="115" t="s">
        <v>872</v>
      </c>
      <c r="D408" s="115" t="s">
        <v>898</v>
      </c>
      <c r="E408" s="115" t="s">
        <v>1012</v>
      </c>
      <c r="F408" s="115"/>
      <c r="G408" s="115" t="s">
        <v>943</v>
      </c>
      <c r="H408" s="115" t="s">
        <v>1014</v>
      </c>
      <c r="I408" s="119">
        <v>0.46110000000000001</v>
      </c>
      <c r="J408" s="119" t="s">
        <v>908</v>
      </c>
      <c r="K408" s="116" t="s">
        <v>635</v>
      </c>
    </row>
    <row r="409" spans="2:11" x14ac:dyDescent="0.2">
      <c r="B409" s="110">
        <v>528</v>
      </c>
      <c r="C409" s="113" t="s">
        <v>873</v>
      </c>
      <c r="D409" s="113" t="s">
        <v>898</v>
      </c>
      <c r="E409" s="113" t="s">
        <v>1012</v>
      </c>
      <c r="F409" s="113"/>
      <c r="G409" s="113" t="s">
        <v>943</v>
      </c>
      <c r="H409" s="113" t="s">
        <v>1014</v>
      </c>
      <c r="I409" s="120">
        <v>0.61960000000000004</v>
      </c>
      <c r="J409" s="120" t="s">
        <v>908</v>
      </c>
      <c r="K409" s="117" t="s">
        <v>635</v>
      </c>
    </row>
    <row r="410" spans="2:11" x14ac:dyDescent="0.2">
      <c r="B410" s="110">
        <v>529</v>
      </c>
      <c r="C410" s="113" t="s">
        <v>382</v>
      </c>
      <c r="D410" s="113" t="s">
        <v>898</v>
      </c>
      <c r="E410" s="113" t="s">
        <v>1012</v>
      </c>
      <c r="F410" s="113"/>
      <c r="G410" s="113" t="s">
        <v>943</v>
      </c>
      <c r="H410" s="113" t="s">
        <v>1014</v>
      </c>
      <c r="I410" s="120">
        <v>0.65869999999999995</v>
      </c>
      <c r="J410" s="120" t="s">
        <v>908</v>
      </c>
      <c r="K410" s="117" t="s">
        <v>635</v>
      </c>
    </row>
    <row r="411" spans="2:11" x14ac:dyDescent="0.2">
      <c r="B411" s="110">
        <v>530</v>
      </c>
      <c r="C411" s="113" t="s">
        <v>383</v>
      </c>
      <c r="D411" s="113" t="s">
        <v>898</v>
      </c>
      <c r="E411" s="113" t="s">
        <v>1012</v>
      </c>
      <c r="F411" s="113"/>
      <c r="G411" s="113" t="s">
        <v>943</v>
      </c>
      <c r="H411" s="113" t="s">
        <v>1014</v>
      </c>
      <c r="I411" s="120">
        <v>0.51649999999999996</v>
      </c>
      <c r="J411" s="120" t="s">
        <v>908</v>
      </c>
      <c r="K411" s="117" t="s">
        <v>635</v>
      </c>
    </row>
    <row r="412" spans="2:11" x14ac:dyDescent="0.2">
      <c r="B412" s="111">
        <v>531</v>
      </c>
      <c r="C412" s="114" t="s">
        <v>384</v>
      </c>
      <c r="D412" s="114" t="s">
        <v>898</v>
      </c>
      <c r="E412" s="114" t="s">
        <v>1012</v>
      </c>
      <c r="F412" s="114"/>
      <c r="G412" s="114" t="s">
        <v>943</v>
      </c>
      <c r="H412" s="114" t="s">
        <v>1014</v>
      </c>
      <c r="I412" s="121">
        <v>0.45419999999999999</v>
      </c>
      <c r="J412" s="121" t="s">
        <v>908</v>
      </c>
      <c r="K412" s="118" t="s">
        <v>635</v>
      </c>
    </row>
    <row r="413" spans="2:11" x14ac:dyDescent="0.2">
      <c r="B413" s="109">
        <v>532</v>
      </c>
      <c r="C413" s="115" t="s">
        <v>874</v>
      </c>
      <c r="D413" s="115" t="s">
        <v>898</v>
      </c>
      <c r="E413" s="115" t="s">
        <v>1012</v>
      </c>
      <c r="F413" s="115"/>
      <c r="G413" s="115" t="s">
        <v>943</v>
      </c>
      <c r="H413" s="115" t="s">
        <v>1014</v>
      </c>
      <c r="I413" s="119">
        <v>0.67769999999999997</v>
      </c>
      <c r="J413" s="119" t="s">
        <v>960</v>
      </c>
      <c r="K413" s="116" t="s">
        <v>637</v>
      </c>
    </row>
    <row r="414" spans="2:11" x14ac:dyDescent="0.2">
      <c r="B414" s="110">
        <v>533</v>
      </c>
      <c r="C414" s="113" t="s">
        <v>385</v>
      </c>
      <c r="D414" s="113" t="s">
        <v>898</v>
      </c>
      <c r="E414" s="113" t="s">
        <v>1012</v>
      </c>
      <c r="F414" s="113"/>
      <c r="G414" s="113" t="s">
        <v>943</v>
      </c>
      <c r="H414" s="113" t="s">
        <v>1014</v>
      </c>
      <c r="I414" s="120">
        <v>0.48480000000000001</v>
      </c>
      <c r="J414" s="120" t="s">
        <v>908</v>
      </c>
      <c r="K414" s="117" t="s">
        <v>635</v>
      </c>
    </row>
    <row r="415" spans="2:11" x14ac:dyDescent="0.2">
      <c r="B415" s="110">
        <v>534</v>
      </c>
      <c r="C415" s="113" t="s">
        <v>386</v>
      </c>
      <c r="D415" s="113" t="s">
        <v>898</v>
      </c>
      <c r="E415" s="113" t="s">
        <v>1012</v>
      </c>
      <c r="F415" s="113"/>
      <c r="G415" s="113" t="s">
        <v>943</v>
      </c>
      <c r="H415" s="113" t="s">
        <v>1014</v>
      </c>
      <c r="I415" s="120">
        <v>0.42730000000000001</v>
      </c>
      <c r="J415" s="120" t="s">
        <v>908</v>
      </c>
      <c r="K415" s="117" t="s">
        <v>635</v>
      </c>
    </row>
    <row r="416" spans="2:11" x14ac:dyDescent="0.2">
      <c r="B416" s="110">
        <v>535</v>
      </c>
      <c r="C416" s="113" t="s">
        <v>387</v>
      </c>
      <c r="D416" s="113" t="s">
        <v>898</v>
      </c>
      <c r="E416" s="113" t="s">
        <v>1012</v>
      </c>
      <c r="F416" s="113"/>
      <c r="G416" s="113" t="s">
        <v>943</v>
      </c>
      <c r="H416" s="113" t="s">
        <v>1014</v>
      </c>
      <c r="I416" s="120">
        <v>0.74199999999999999</v>
      </c>
      <c r="J416" s="120" t="s">
        <v>908</v>
      </c>
      <c r="K416" s="117" t="s">
        <v>635</v>
      </c>
    </row>
    <row r="417" spans="2:11" x14ac:dyDescent="0.2">
      <c r="B417" s="111">
        <v>536</v>
      </c>
      <c r="C417" s="114" t="s">
        <v>388</v>
      </c>
      <c r="D417" s="114" t="s">
        <v>898</v>
      </c>
      <c r="E417" s="114" t="s">
        <v>1012</v>
      </c>
      <c r="F417" s="114"/>
      <c r="G417" s="114" t="s">
        <v>943</v>
      </c>
      <c r="H417" s="114" t="s">
        <v>1014</v>
      </c>
      <c r="I417" s="121">
        <v>0.45689999999999997</v>
      </c>
      <c r="J417" s="121" t="s">
        <v>908</v>
      </c>
      <c r="K417" s="118" t="s">
        <v>635</v>
      </c>
    </row>
    <row r="418" spans="2:11" x14ac:dyDescent="0.2">
      <c r="B418" s="109">
        <v>537</v>
      </c>
      <c r="C418" s="115" t="s">
        <v>389</v>
      </c>
      <c r="D418" s="115" t="s">
        <v>898</v>
      </c>
      <c r="E418" s="115" t="s">
        <v>1012</v>
      </c>
      <c r="F418" s="115"/>
      <c r="G418" s="115" t="s">
        <v>943</v>
      </c>
      <c r="H418" s="115" t="s">
        <v>1014</v>
      </c>
      <c r="I418" s="119">
        <v>0.74939999999999996</v>
      </c>
      <c r="J418" s="119" t="s">
        <v>908</v>
      </c>
      <c r="K418" s="116" t="s">
        <v>635</v>
      </c>
    </row>
    <row r="419" spans="2:11" x14ac:dyDescent="0.2">
      <c r="B419" s="110">
        <v>538</v>
      </c>
      <c r="C419" s="113" t="s">
        <v>390</v>
      </c>
      <c r="D419" s="113" t="s">
        <v>898</v>
      </c>
      <c r="E419" s="113" t="s">
        <v>1012</v>
      </c>
      <c r="F419" s="113"/>
      <c r="G419" s="113" t="s">
        <v>943</v>
      </c>
      <c r="H419" s="113" t="s">
        <v>1014</v>
      </c>
      <c r="I419" s="120">
        <v>1.5165999999999999</v>
      </c>
      <c r="J419" s="120" t="s">
        <v>960</v>
      </c>
      <c r="K419" s="117" t="s">
        <v>637</v>
      </c>
    </row>
    <row r="420" spans="2:11" x14ac:dyDescent="0.2">
      <c r="B420" s="110">
        <v>539</v>
      </c>
      <c r="C420" s="113" t="s">
        <v>391</v>
      </c>
      <c r="D420" s="113" t="s">
        <v>898</v>
      </c>
      <c r="E420" s="113" t="s">
        <v>1012</v>
      </c>
      <c r="F420" s="113"/>
      <c r="G420" s="113" t="s">
        <v>943</v>
      </c>
      <c r="H420" s="113" t="s">
        <v>1014</v>
      </c>
      <c r="I420" s="120">
        <v>0.87919999999999998</v>
      </c>
      <c r="J420" s="120" t="s">
        <v>908</v>
      </c>
      <c r="K420" s="117" t="s">
        <v>635</v>
      </c>
    </row>
    <row r="421" spans="2:11" x14ac:dyDescent="0.2">
      <c r="B421" s="110">
        <v>545</v>
      </c>
      <c r="C421" s="113" t="s">
        <v>392</v>
      </c>
      <c r="D421" s="113" t="s">
        <v>898</v>
      </c>
      <c r="E421" s="113" t="s">
        <v>1012</v>
      </c>
      <c r="F421" s="113"/>
      <c r="G421" s="113" t="s">
        <v>943</v>
      </c>
      <c r="H421" s="113" t="s">
        <v>1014</v>
      </c>
      <c r="I421" s="120">
        <v>0.54259999999999997</v>
      </c>
      <c r="J421" s="120" t="s">
        <v>934</v>
      </c>
      <c r="K421" s="117" t="s">
        <v>615</v>
      </c>
    </row>
    <row r="422" spans="2:11" x14ac:dyDescent="0.2">
      <c r="B422" s="111">
        <v>548</v>
      </c>
      <c r="C422" s="114" t="s">
        <v>393</v>
      </c>
      <c r="D422" s="114" t="s">
        <v>898</v>
      </c>
      <c r="E422" s="114" t="s">
        <v>1012</v>
      </c>
      <c r="F422" s="114"/>
      <c r="G422" s="114" t="s">
        <v>964</v>
      </c>
      <c r="H422" s="114" t="s">
        <v>1015</v>
      </c>
      <c r="I422" s="121">
        <v>0.71540000000000004</v>
      </c>
      <c r="J422" s="121" t="s">
        <v>934</v>
      </c>
      <c r="K422" s="118" t="s">
        <v>615</v>
      </c>
    </row>
    <row r="423" spans="2:11" x14ac:dyDescent="0.2">
      <c r="B423" s="109">
        <v>550</v>
      </c>
      <c r="C423" s="115" t="s">
        <v>394</v>
      </c>
      <c r="D423" s="115" t="s">
        <v>898</v>
      </c>
      <c r="E423" s="115" t="s">
        <v>1012</v>
      </c>
      <c r="F423" s="115"/>
      <c r="G423" s="115" t="s">
        <v>968</v>
      </c>
      <c r="H423" s="115" t="s">
        <v>1016</v>
      </c>
      <c r="I423" s="119">
        <v>0.42330000000000001</v>
      </c>
      <c r="J423" s="119" t="s">
        <v>937</v>
      </c>
      <c r="K423" s="116" t="s">
        <v>628</v>
      </c>
    </row>
    <row r="424" spans="2:11" x14ac:dyDescent="0.2">
      <c r="B424" s="110">
        <v>551</v>
      </c>
      <c r="C424" s="113" t="s">
        <v>395</v>
      </c>
      <c r="D424" s="113" t="s">
        <v>898</v>
      </c>
      <c r="E424" s="113" t="s">
        <v>1012</v>
      </c>
      <c r="F424" s="113"/>
      <c r="G424" s="113" t="s">
        <v>968</v>
      </c>
      <c r="H424" s="113" t="s">
        <v>1016</v>
      </c>
      <c r="I424" s="120">
        <v>0.36259999999999998</v>
      </c>
      <c r="J424" s="120" t="s">
        <v>937</v>
      </c>
      <c r="K424" s="117" t="s">
        <v>628</v>
      </c>
    </row>
    <row r="425" spans="2:11" x14ac:dyDescent="0.2">
      <c r="B425" s="110">
        <v>552</v>
      </c>
      <c r="C425" s="113" t="s">
        <v>396</v>
      </c>
      <c r="D425" s="113" t="s">
        <v>898</v>
      </c>
      <c r="E425" s="113" t="s">
        <v>1012</v>
      </c>
      <c r="F425" s="113"/>
      <c r="G425" s="113" t="s">
        <v>968</v>
      </c>
      <c r="H425" s="113" t="s">
        <v>1016</v>
      </c>
      <c r="I425" s="120">
        <v>0.45040000000000002</v>
      </c>
      <c r="J425" s="120" t="s">
        <v>937</v>
      </c>
      <c r="K425" s="117" t="s">
        <v>628</v>
      </c>
    </row>
    <row r="426" spans="2:11" x14ac:dyDescent="0.2">
      <c r="B426" s="110">
        <v>553</v>
      </c>
      <c r="C426" s="113" t="s">
        <v>397</v>
      </c>
      <c r="D426" s="113" t="s">
        <v>898</v>
      </c>
      <c r="E426" s="113" t="s">
        <v>1012</v>
      </c>
      <c r="F426" s="113"/>
      <c r="G426" s="113" t="s">
        <v>968</v>
      </c>
      <c r="H426" s="113" t="s">
        <v>1016</v>
      </c>
      <c r="I426" s="120">
        <v>0.42959999999999998</v>
      </c>
      <c r="J426" s="120" t="s">
        <v>937</v>
      </c>
      <c r="K426" s="117" t="s">
        <v>628</v>
      </c>
    </row>
    <row r="427" spans="2:11" x14ac:dyDescent="0.2">
      <c r="B427" s="111">
        <v>555</v>
      </c>
      <c r="C427" s="114" t="s">
        <v>398</v>
      </c>
      <c r="D427" s="114" t="s">
        <v>898</v>
      </c>
      <c r="E427" s="114" t="s">
        <v>1012</v>
      </c>
      <c r="F427" s="114"/>
      <c r="G427" s="114" t="s">
        <v>968</v>
      </c>
      <c r="H427" s="114" t="s">
        <v>1016</v>
      </c>
      <c r="I427" s="121">
        <v>0.39179999999999998</v>
      </c>
      <c r="J427" s="121" t="s">
        <v>937</v>
      </c>
      <c r="K427" s="118" t="s">
        <v>628</v>
      </c>
    </row>
    <row r="428" spans="2:11" x14ac:dyDescent="0.2">
      <c r="B428" s="109">
        <v>556</v>
      </c>
      <c r="C428" s="115" t="s">
        <v>399</v>
      </c>
      <c r="D428" s="115" t="s">
        <v>898</v>
      </c>
      <c r="E428" s="115" t="s">
        <v>1012</v>
      </c>
      <c r="F428" s="115"/>
      <c r="G428" s="115" t="s">
        <v>968</v>
      </c>
      <c r="H428" s="115" t="s">
        <v>1016</v>
      </c>
      <c r="I428" s="119">
        <v>0.504</v>
      </c>
      <c r="J428" s="119" t="s">
        <v>927</v>
      </c>
      <c r="K428" s="116" t="s">
        <v>650</v>
      </c>
    </row>
    <row r="429" spans="2:11" x14ac:dyDescent="0.2">
      <c r="B429" s="110">
        <v>557</v>
      </c>
      <c r="C429" s="113" t="s">
        <v>400</v>
      </c>
      <c r="D429" s="113" t="s">
        <v>898</v>
      </c>
      <c r="E429" s="113" t="s">
        <v>1012</v>
      </c>
      <c r="F429" s="113"/>
      <c r="G429" s="113" t="s">
        <v>968</v>
      </c>
      <c r="H429" s="113" t="s">
        <v>1016</v>
      </c>
      <c r="I429" s="120">
        <v>0.34289999999999998</v>
      </c>
      <c r="J429" s="120" t="s">
        <v>937</v>
      </c>
      <c r="K429" s="117" t="s">
        <v>628</v>
      </c>
    </row>
    <row r="430" spans="2:11" x14ac:dyDescent="0.2">
      <c r="B430" s="110">
        <v>558</v>
      </c>
      <c r="C430" s="113" t="s">
        <v>401</v>
      </c>
      <c r="D430" s="113" t="s">
        <v>898</v>
      </c>
      <c r="E430" s="113" t="s">
        <v>1012</v>
      </c>
      <c r="F430" s="113"/>
      <c r="G430" s="113" t="s">
        <v>968</v>
      </c>
      <c r="H430" s="113" t="s">
        <v>1016</v>
      </c>
      <c r="I430" s="120">
        <v>0.40849999999999997</v>
      </c>
      <c r="J430" s="120" t="s">
        <v>937</v>
      </c>
      <c r="K430" s="117" t="s">
        <v>628</v>
      </c>
    </row>
    <row r="431" spans="2:11" x14ac:dyDescent="0.2">
      <c r="B431" s="110">
        <v>560</v>
      </c>
      <c r="C431" s="113" t="s">
        <v>402</v>
      </c>
      <c r="D431" s="113" t="s">
        <v>898</v>
      </c>
      <c r="E431" s="113" t="s">
        <v>1012</v>
      </c>
      <c r="F431" s="113"/>
      <c r="G431" s="113" t="s">
        <v>958</v>
      </c>
      <c r="H431" s="113" t="s">
        <v>1017</v>
      </c>
      <c r="I431" s="120">
        <v>0.50119999999999998</v>
      </c>
      <c r="J431" s="120" t="s">
        <v>927</v>
      </c>
      <c r="K431" s="117" t="s">
        <v>650</v>
      </c>
    </row>
    <row r="432" spans="2:11" x14ac:dyDescent="0.2">
      <c r="B432" s="111">
        <v>561</v>
      </c>
      <c r="C432" s="114" t="s">
        <v>875</v>
      </c>
      <c r="D432" s="114" t="s">
        <v>898</v>
      </c>
      <c r="E432" s="114" t="s">
        <v>1012</v>
      </c>
      <c r="F432" s="114"/>
      <c r="G432" s="114" t="s">
        <v>958</v>
      </c>
      <c r="H432" s="114" t="s">
        <v>1017</v>
      </c>
      <c r="I432" s="121">
        <v>0.7117</v>
      </c>
      <c r="J432" s="121" t="s">
        <v>901</v>
      </c>
      <c r="K432" s="118" t="s">
        <v>639</v>
      </c>
    </row>
    <row r="433" spans="2:11" x14ac:dyDescent="0.2">
      <c r="B433" s="109">
        <v>562</v>
      </c>
      <c r="C433" s="115" t="s">
        <v>876</v>
      </c>
      <c r="D433" s="115" t="s">
        <v>898</v>
      </c>
      <c r="E433" s="115" t="s">
        <v>1012</v>
      </c>
      <c r="F433" s="115"/>
      <c r="G433" s="115" t="s">
        <v>958</v>
      </c>
      <c r="H433" s="115" t="s">
        <v>1017</v>
      </c>
      <c r="I433" s="119">
        <v>0.54969999999999997</v>
      </c>
      <c r="J433" s="119" t="s">
        <v>934</v>
      </c>
      <c r="K433" s="116" t="s">
        <v>615</v>
      </c>
    </row>
    <row r="434" spans="2:11" x14ac:dyDescent="0.2">
      <c r="B434" s="110">
        <v>563</v>
      </c>
      <c r="C434" s="113" t="s">
        <v>403</v>
      </c>
      <c r="D434" s="113" t="s">
        <v>898</v>
      </c>
      <c r="E434" s="113" t="s">
        <v>1012</v>
      </c>
      <c r="F434" s="113"/>
      <c r="G434" s="113" t="s">
        <v>958</v>
      </c>
      <c r="H434" s="113" t="s">
        <v>1017</v>
      </c>
      <c r="I434" s="120">
        <v>0.42330000000000001</v>
      </c>
      <c r="J434" s="120" t="s">
        <v>951</v>
      </c>
      <c r="K434" s="117" t="s">
        <v>645</v>
      </c>
    </row>
    <row r="435" spans="2:11" x14ac:dyDescent="0.2">
      <c r="B435" s="110">
        <v>564</v>
      </c>
      <c r="C435" s="113" t="s">
        <v>404</v>
      </c>
      <c r="D435" s="113" t="s">
        <v>898</v>
      </c>
      <c r="E435" s="113" t="s">
        <v>1012</v>
      </c>
      <c r="F435" s="113"/>
      <c r="G435" s="113" t="s">
        <v>958</v>
      </c>
      <c r="H435" s="113" t="s">
        <v>1017</v>
      </c>
      <c r="I435" s="120">
        <v>0.45219999999999999</v>
      </c>
      <c r="J435" s="120" t="s">
        <v>901</v>
      </c>
      <c r="K435" s="117" t="s">
        <v>639</v>
      </c>
    </row>
    <row r="436" spans="2:11" x14ac:dyDescent="0.2">
      <c r="B436" s="110">
        <v>566</v>
      </c>
      <c r="C436" s="113" t="s">
        <v>405</v>
      </c>
      <c r="D436" s="113" t="s">
        <v>898</v>
      </c>
      <c r="E436" s="113" t="s">
        <v>1012</v>
      </c>
      <c r="F436" s="113"/>
      <c r="G436" s="113" t="s">
        <v>958</v>
      </c>
      <c r="H436" s="113" t="s">
        <v>1017</v>
      </c>
      <c r="I436" s="120">
        <v>0.37680000000000002</v>
      </c>
      <c r="J436" s="120" t="s">
        <v>901</v>
      </c>
      <c r="K436" s="117" t="s">
        <v>639</v>
      </c>
    </row>
    <row r="437" spans="2:11" x14ac:dyDescent="0.2">
      <c r="B437" s="111">
        <v>570</v>
      </c>
      <c r="C437" s="114" t="s">
        <v>406</v>
      </c>
      <c r="D437" s="114" t="s">
        <v>898</v>
      </c>
      <c r="E437" s="114" t="s">
        <v>1012</v>
      </c>
      <c r="F437" s="114"/>
      <c r="G437" s="114" t="s">
        <v>942</v>
      </c>
      <c r="H437" s="114" t="s">
        <v>1018</v>
      </c>
      <c r="I437" s="121">
        <v>1.1002000000000001</v>
      </c>
      <c r="J437" s="121" t="s">
        <v>934</v>
      </c>
      <c r="K437" s="118" t="s">
        <v>615</v>
      </c>
    </row>
    <row r="438" spans="2:11" x14ac:dyDescent="0.2">
      <c r="B438" s="109">
        <v>571</v>
      </c>
      <c r="C438" s="115" t="s">
        <v>407</v>
      </c>
      <c r="D438" s="115" t="s">
        <v>898</v>
      </c>
      <c r="E438" s="115" t="s">
        <v>1012</v>
      </c>
      <c r="F438" s="115"/>
      <c r="G438" s="115" t="s">
        <v>942</v>
      </c>
      <c r="H438" s="115" t="s">
        <v>1018</v>
      </c>
      <c r="I438" s="119">
        <v>0.55469999999999997</v>
      </c>
      <c r="J438" s="119" t="s">
        <v>927</v>
      </c>
      <c r="K438" s="116" t="s">
        <v>650</v>
      </c>
    </row>
    <row r="439" spans="2:11" x14ac:dyDescent="0.2">
      <c r="B439" s="110">
        <v>572</v>
      </c>
      <c r="C439" s="113" t="s">
        <v>408</v>
      </c>
      <c r="D439" s="113" t="s">
        <v>898</v>
      </c>
      <c r="E439" s="113" t="s">
        <v>1012</v>
      </c>
      <c r="F439" s="113"/>
      <c r="G439" s="113" t="s">
        <v>942</v>
      </c>
      <c r="H439" s="113" t="s">
        <v>1018</v>
      </c>
      <c r="I439" s="120">
        <v>1.1998</v>
      </c>
      <c r="J439" s="120" t="s">
        <v>934</v>
      </c>
      <c r="K439" s="117" t="s">
        <v>615</v>
      </c>
    </row>
    <row r="440" spans="2:11" x14ac:dyDescent="0.2">
      <c r="B440" s="110">
        <v>574</v>
      </c>
      <c r="C440" s="113" t="s">
        <v>409</v>
      </c>
      <c r="D440" s="113" t="s">
        <v>898</v>
      </c>
      <c r="E440" s="113" t="s">
        <v>1012</v>
      </c>
      <c r="F440" s="113"/>
      <c r="G440" s="113" t="s">
        <v>942</v>
      </c>
      <c r="H440" s="113" t="s">
        <v>1018</v>
      </c>
      <c r="I440" s="120">
        <v>0.97160000000000002</v>
      </c>
      <c r="J440" s="120" t="s">
        <v>934</v>
      </c>
      <c r="K440" s="117" t="s">
        <v>615</v>
      </c>
    </row>
    <row r="441" spans="2:11" x14ac:dyDescent="0.2">
      <c r="B441" s="110">
        <v>575</v>
      </c>
      <c r="C441" s="113" t="s">
        <v>410</v>
      </c>
      <c r="D441" s="113" t="s">
        <v>898</v>
      </c>
      <c r="E441" s="113" t="s">
        <v>1012</v>
      </c>
      <c r="F441" s="113"/>
      <c r="G441" s="113" t="s">
        <v>942</v>
      </c>
      <c r="H441" s="113" t="s">
        <v>1018</v>
      </c>
      <c r="I441" s="120">
        <v>0.82340000000000002</v>
      </c>
      <c r="J441" s="120" t="s">
        <v>934</v>
      </c>
      <c r="K441" s="117" t="s">
        <v>615</v>
      </c>
    </row>
    <row r="442" spans="2:11" x14ac:dyDescent="0.2">
      <c r="B442" s="111">
        <v>576</v>
      </c>
      <c r="C442" s="114" t="s">
        <v>411</v>
      </c>
      <c r="D442" s="114" t="s">
        <v>898</v>
      </c>
      <c r="E442" s="114" t="s">
        <v>1012</v>
      </c>
      <c r="F442" s="114"/>
      <c r="G442" s="114" t="s">
        <v>942</v>
      </c>
      <c r="H442" s="114" t="s">
        <v>1018</v>
      </c>
      <c r="I442" s="121">
        <v>0.70820000000000005</v>
      </c>
      <c r="J442" s="121" t="s">
        <v>900</v>
      </c>
      <c r="K442" s="118" t="s">
        <v>619</v>
      </c>
    </row>
    <row r="443" spans="2:11" x14ac:dyDescent="0.2">
      <c r="B443" s="109">
        <v>579</v>
      </c>
      <c r="C443" s="115" t="s">
        <v>412</v>
      </c>
      <c r="D443" s="115" t="s">
        <v>898</v>
      </c>
      <c r="E443" s="115" t="s">
        <v>1012</v>
      </c>
      <c r="F443" s="115"/>
      <c r="G443" s="115" t="s">
        <v>942</v>
      </c>
      <c r="H443" s="115" t="s">
        <v>1018</v>
      </c>
      <c r="I443" s="119">
        <v>1.1856</v>
      </c>
      <c r="J443" s="119" t="s">
        <v>934</v>
      </c>
      <c r="K443" s="116" t="s">
        <v>615</v>
      </c>
    </row>
    <row r="444" spans="2:11" x14ac:dyDescent="0.2">
      <c r="B444" s="110">
        <v>580</v>
      </c>
      <c r="C444" s="113" t="s">
        <v>413</v>
      </c>
      <c r="D444" s="113" t="s">
        <v>898</v>
      </c>
      <c r="E444" s="113" t="s">
        <v>1012</v>
      </c>
      <c r="F444" s="113"/>
      <c r="G444" s="113" t="s">
        <v>942</v>
      </c>
      <c r="H444" s="113" t="s">
        <v>1018</v>
      </c>
      <c r="I444" s="120">
        <v>1.2734000000000001</v>
      </c>
      <c r="J444" s="120" t="s">
        <v>943</v>
      </c>
      <c r="K444" s="117" t="s">
        <v>621</v>
      </c>
    </row>
    <row r="445" spans="2:11" x14ac:dyDescent="0.2">
      <c r="B445" s="110">
        <v>581</v>
      </c>
      <c r="C445" s="113" t="s">
        <v>414</v>
      </c>
      <c r="D445" s="113" t="s">
        <v>898</v>
      </c>
      <c r="E445" s="113" t="s">
        <v>1012</v>
      </c>
      <c r="F445" s="113"/>
      <c r="G445" s="113" t="s">
        <v>942</v>
      </c>
      <c r="H445" s="113" t="s">
        <v>1018</v>
      </c>
      <c r="I445" s="120">
        <v>1.0079</v>
      </c>
      <c r="J445" s="120" t="s">
        <v>934</v>
      </c>
      <c r="K445" s="117" t="s">
        <v>615</v>
      </c>
    </row>
    <row r="446" spans="2:11" x14ac:dyDescent="0.2">
      <c r="B446" s="110">
        <v>582</v>
      </c>
      <c r="C446" s="113" t="s">
        <v>415</v>
      </c>
      <c r="D446" s="113" t="s">
        <v>898</v>
      </c>
      <c r="E446" s="113" t="s">
        <v>1012</v>
      </c>
      <c r="F446" s="113"/>
      <c r="G446" s="113" t="s">
        <v>942</v>
      </c>
      <c r="H446" s="113" t="s">
        <v>1018</v>
      </c>
      <c r="I446" s="120">
        <v>0.73319999999999996</v>
      </c>
      <c r="J446" s="120" t="s">
        <v>934</v>
      </c>
      <c r="K446" s="117" t="s">
        <v>615</v>
      </c>
    </row>
    <row r="447" spans="2:11" x14ac:dyDescent="0.2">
      <c r="B447" s="111">
        <v>583</v>
      </c>
      <c r="C447" s="114" t="s">
        <v>416</v>
      </c>
      <c r="D447" s="114" t="s">
        <v>898</v>
      </c>
      <c r="E447" s="114" t="s">
        <v>1012</v>
      </c>
      <c r="F447" s="114"/>
      <c r="G447" s="114" t="s">
        <v>942</v>
      </c>
      <c r="H447" s="114" t="s">
        <v>1018</v>
      </c>
      <c r="I447" s="121">
        <v>1.0634999999999999</v>
      </c>
      <c r="J447" s="121" t="s">
        <v>900</v>
      </c>
      <c r="K447" s="118" t="s">
        <v>619</v>
      </c>
    </row>
    <row r="448" spans="2:11" x14ac:dyDescent="0.2">
      <c r="B448" s="109">
        <v>584</v>
      </c>
      <c r="C448" s="115" t="s">
        <v>417</v>
      </c>
      <c r="D448" s="115" t="s">
        <v>898</v>
      </c>
      <c r="E448" s="115" t="s">
        <v>1012</v>
      </c>
      <c r="F448" s="115"/>
      <c r="G448" s="115" t="s">
        <v>942</v>
      </c>
      <c r="H448" s="115" t="s">
        <v>1018</v>
      </c>
      <c r="I448" s="119">
        <v>0.86309999999999998</v>
      </c>
      <c r="J448" s="119" t="s">
        <v>934</v>
      </c>
      <c r="K448" s="116" t="s">
        <v>615</v>
      </c>
    </row>
    <row r="449" spans="2:11" x14ac:dyDescent="0.2">
      <c r="B449" s="110">
        <v>585</v>
      </c>
      <c r="C449" s="113" t="s">
        <v>418</v>
      </c>
      <c r="D449" s="113" t="s">
        <v>898</v>
      </c>
      <c r="E449" s="113" t="s">
        <v>1012</v>
      </c>
      <c r="F449" s="113"/>
      <c r="G449" s="113" t="s">
        <v>940</v>
      </c>
      <c r="H449" s="113" t="s">
        <v>1019</v>
      </c>
      <c r="I449" s="120">
        <v>0.40179999999999999</v>
      </c>
      <c r="J449" s="120" t="s">
        <v>896</v>
      </c>
      <c r="K449" s="117" t="s">
        <v>614</v>
      </c>
    </row>
    <row r="450" spans="2:11" x14ac:dyDescent="0.2">
      <c r="B450" s="110">
        <v>586</v>
      </c>
      <c r="C450" s="113" t="s">
        <v>419</v>
      </c>
      <c r="D450" s="113" t="s">
        <v>898</v>
      </c>
      <c r="E450" s="113" t="s">
        <v>1012</v>
      </c>
      <c r="F450" s="113"/>
      <c r="G450" s="113" t="s">
        <v>942</v>
      </c>
      <c r="H450" s="113" t="s">
        <v>1018</v>
      </c>
      <c r="I450" s="120">
        <v>0.59840000000000004</v>
      </c>
      <c r="J450" s="120" t="s">
        <v>900</v>
      </c>
      <c r="K450" s="117" t="s">
        <v>619</v>
      </c>
    </row>
    <row r="451" spans="2:11" x14ac:dyDescent="0.2">
      <c r="B451" s="110">
        <v>587</v>
      </c>
      <c r="C451" s="113" t="s">
        <v>420</v>
      </c>
      <c r="D451" s="113" t="s">
        <v>898</v>
      </c>
      <c r="E451" s="113" t="s">
        <v>1012</v>
      </c>
      <c r="F451" s="113"/>
      <c r="G451" s="113" t="s">
        <v>942</v>
      </c>
      <c r="H451" s="113" t="s">
        <v>1018</v>
      </c>
      <c r="I451" s="120">
        <v>1.585</v>
      </c>
      <c r="J451" s="120" t="s">
        <v>900</v>
      </c>
      <c r="K451" s="117" t="s">
        <v>619</v>
      </c>
    </row>
    <row r="452" spans="2:11" x14ac:dyDescent="0.2">
      <c r="B452" s="111">
        <v>589</v>
      </c>
      <c r="C452" s="114" t="s">
        <v>421</v>
      </c>
      <c r="D452" s="114" t="s">
        <v>898</v>
      </c>
      <c r="E452" s="114" t="s">
        <v>1012</v>
      </c>
      <c r="F452" s="114"/>
      <c r="G452" s="114" t="s">
        <v>964</v>
      </c>
      <c r="H452" s="114" t="s">
        <v>1015</v>
      </c>
      <c r="I452" s="121">
        <v>0.80279999999999996</v>
      </c>
      <c r="J452" s="121" t="s">
        <v>913</v>
      </c>
      <c r="K452" s="118" t="s">
        <v>624</v>
      </c>
    </row>
    <row r="453" spans="2:11" x14ac:dyDescent="0.2">
      <c r="B453" s="109">
        <v>591</v>
      </c>
      <c r="C453" s="115" t="s">
        <v>422</v>
      </c>
      <c r="D453" s="115" t="s">
        <v>898</v>
      </c>
      <c r="E453" s="115" t="s">
        <v>1012</v>
      </c>
      <c r="F453" s="115"/>
      <c r="G453" s="115" t="s">
        <v>964</v>
      </c>
      <c r="H453" s="115" t="s">
        <v>1015</v>
      </c>
      <c r="I453" s="119">
        <v>1.5330999999999999</v>
      </c>
      <c r="J453" s="119" t="s">
        <v>913</v>
      </c>
      <c r="K453" s="116" t="s">
        <v>624</v>
      </c>
    </row>
    <row r="454" spans="2:11" x14ac:dyDescent="0.2">
      <c r="B454" s="110">
        <v>592</v>
      </c>
      <c r="C454" s="113" t="s">
        <v>423</v>
      </c>
      <c r="D454" s="113" t="s">
        <v>898</v>
      </c>
      <c r="E454" s="113" t="s">
        <v>1012</v>
      </c>
      <c r="F454" s="113"/>
      <c r="G454" s="113" t="s">
        <v>964</v>
      </c>
      <c r="H454" s="113" t="s">
        <v>1015</v>
      </c>
      <c r="I454" s="120">
        <v>0.67010000000000003</v>
      </c>
      <c r="J454" s="120" t="s">
        <v>913</v>
      </c>
      <c r="K454" s="117" t="s">
        <v>624</v>
      </c>
    </row>
    <row r="455" spans="2:11" x14ac:dyDescent="0.2">
      <c r="B455" s="110">
        <v>594</v>
      </c>
      <c r="C455" s="113" t="s">
        <v>424</v>
      </c>
      <c r="D455" s="113" t="s">
        <v>898</v>
      </c>
      <c r="E455" s="113" t="s">
        <v>1012</v>
      </c>
      <c r="F455" s="113"/>
      <c r="G455" s="113" t="s">
        <v>964</v>
      </c>
      <c r="H455" s="113" t="s">
        <v>1015</v>
      </c>
      <c r="I455" s="120">
        <v>0.79420000000000002</v>
      </c>
      <c r="J455" s="120" t="s">
        <v>913</v>
      </c>
      <c r="K455" s="117" t="s">
        <v>624</v>
      </c>
    </row>
    <row r="456" spans="2:11" x14ac:dyDescent="0.2">
      <c r="B456" s="110">
        <v>595</v>
      </c>
      <c r="C456" s="113" t="s">
        <v>425</v>
      </c>
      <c r="D456" s="113" t="s">
        <v>898</v>
      </c>
      <c r="E456" s="113" t="s">
        <v>1012</v>
      </c>
      <c r="F456" s="113"/>
      <c r="G456" s="113" t="s">
        <v>964</v>
      </c>
      <c r="H456" s="113" t="s">
        <v>1015</v>
      </c>
      <c r="I456" s="120">
        <v>1.1962999999999999</v>
      </c>
      <c r="J456" s="120" t="s">
        <v>913</v>
      </c>
      <c r="K456" s="117" t="s">
        <v>624</v>
      </c>
    </row>
    <row r="457" spans="2:11" x14ac:dyDescent="0.2">
      <c r="B457" s="111">
        <v>596</v>
      </c>
      <c r="C457" s="114" t="s">
        <v>426</v>
      </c>
      <c r="D457" s="114" t="s">
        <v>898</v>
      </c>
      <c r="E457" s="114" t="s">
        <v>1012</v>
      </c>
      <c r="F457" s="114"/>
      <c r="G457" s="114" t="s">
        <v>964</v>
      </c>
      <c r="H457" s="114" t="s">
        <v>1015</v>
      </c>
      <c r="I457" s="121">
        <v>0.50670000000000004</v>
      </c>
      <c r="J457" s="121" t="s">
        <v>934</v>
      </c>
      <c r="K457" s="118" t="s">
        <v>615</v>
      </c>
    </row>
    <row r="458" spans="2:11" x14ac:dyDescent="0.2">
      <c r="B458" s="109">
        <v>597</v>
      </c>
      <c r="C458" s="115" t="s">
        <v>427</v>
      </c>
      <c r="D458" s="115" t="s">
        <v>898</v>
      </c>
      <c r="E458" s="115" t="s">
        <v>1012</v>
      </c>
      <c r="F458" s="115"/>
      <c r="G458" s="115" t="s">
        <v>964</v>
      </c>
      <c r="H458" s="115" t="s">
        <v>1015</v>
      </c>
      <c r="I458" s="119">
        <v>0.57989999999999997</v>
      </c>
      <c r="J458" s="119" t="s">
        <v>913</v>
      </c>
      <c r="K458" s="116" t="s">
        <v>624</v>
      </c>
    </row>
    <row r="459" spans="2:11" x14ac:dyDescent="0.2">
      <c r="B459" s="110">
        <v>598</v>
      </c>
      <c r="C459" s="113" t="s">
        <v>428</v>
      </c>
      <c r="D459" s="113" t="s">
        <v>898</v>
      </c>
      <c r="E459" s="113" t="s">
        <v>1012</v>
      </c>
      <c r="F459" s="113"/>
      <c r="G459" s="113" t="s">
        <v>964</v>
      </c>
      <c r="H459" s="113" t="s">
        <v>1015</v>
      </c>
      <c r="I459" s="120">
        <v>0.50039999999999996</v>
      </c>
      <c r="J459" s="120" t="s">
        <v>968</v>
      </c>
      <c r="K459" s="117" t="s">
        <v>618</v>
      </c>
    </row>
    <row r="460" spans="2:11" x14ac:dyDescent="0.2">
      <c r="B460" s="110">
        <v>599</v>
      </c>
      <c r="C460" s="113" t="s">
        <v>429</v>
      </c>
      <c r="D460" s="113" t="s">
        <v>898</v>
      </c>
      <c r="E460" s="113" t="s">
        <v>1012</v>
      </c>
      <c r="F460" s="113"/>
      <c r="G460" s="113" t="s">
        <v>964</v>
      </c>
      <c r="H460" s="113" t="s">
        <v>1015</v>
      </c>
      <c r="I460" s="120">
        <v>0.48430000000000001</v>
      </c>
      <c r="J460" s="120" t="s">
        <v>934</v>
      </c>
      <c r="K460" s="117" t="s">
        <v>615</v>
      </c>
    </row>
    <row r="461" spans="2:11" x14ac:dyDescent="0.2">
      <c r="B461" s="110">
        <v>600</v>
      </c>
      <c r="C461" s="113" t="s">
        <v>430</v>
      </c>
      <c r="D461" s="113" t="s">
        <v>898</v>
      </c>
      <c r="E461" s="113" t="s">
        <v>1012</v>
      </c>
      <c r="F461" s="113"/>
      <c r="G461" s="113" t="s">
        <v>964</v>
      </c>
      <c r="H461" s="113" t="s">
        <v>1015</v>
      </c>
      <c r="I461" s="120">
        <v>0.48320000000000002</v>
      </c>
      <c r="J461" s="120" t="s">
        <v>913</v>
      </c>
      <c r="K461" s="117" t="s">
        <v>624</v>
      </c>
    </row>
    <row r="462" spans="2:11" x14ac:dyDescent="0.2">
      <c r="B462" s="111">
        <v>601</v>
      </c>
      <c r="C462" s="114" t="s">
        <v>431</v>
      </c>
      <c r="D462" s="114" t="s">
        <v>898</v>
      </c>
      <c r="E462" s="114" t="s">
        <v>1012</v>
      </c>
      <c r="F462" s="114"/>
      <c r="G462" s="114" t="s">
        <v>964</v>
      </c>
      <c r="H462" s="114" t="s">
        <v>1015</v>
      </c>
      <c r="I462" s="121">
        <v>0.69889999999999997</v>
      </c>
      <c r="J462" s="121" t="s">
        <v>913</v>
      </c>
      <c r="K462" s="118" t="s">
        <v>624</v>
      </c>
    </row>
    <row r="463" spans="2:11" x14ac:dyDescent="0.2">
      <c r="B463" s="109">
        <v>602</v>
      </c>
      <c r="C463" s="115" t="s">
        <v>432</v>
      </c>
      <c r="D463" s="115" t="s">
        <v>898</v>
      </c>
      <c r="E463" s="115" t="s">
        <v>1012</v>
      </c>
      <c r="F463" s="115"/>
      <c r="G463" s="115" t="s">
        <v>964</v>
      </c>
      <c r="H463" s="115" t="s">
        <v>1015</v>
      </c>
      <c r="I463" s="119">
        <v>0.49740000000000001</v>
      </c>
      <c r="J463" s="119" t="s">
        <v>913</v>
      </c>
      <c r="K463" s="116" t="s">
        <v>624</v>
      </c>
    </row>
    <row r="464" spans="2:11" x14ac:dyDescent="0.2">
      <c r="B464" s="110">
        <v>604</v>
      </c>
      <c r="C464" s="113" t="s">
        <v>433</v>
      </c>
      <c r="D464" s="113" t="s">
        <v>898</v>
      </c>
      <c r="E464" s="113" t="s">
        <v>1012</v>
      </c>
      <c r="F464" s="113"/>
      <c r="G464" s="113" t="s">
        <v>964</v>
      </c>
      <c r="H464" s="113" t="s">
        <v>1015</v>
      </c>
      <c r="I464" s="120">
        <v>1.4472</v>
      </c>
      <c r="J464" s="120" t="s">
        <v>913</v>
      </c>
      <c r="K464" s="117" t="s">
        <v>624</v>
      </c>
    </row>
    <row r="465" spans="2:11" x14ac:dyDescent="0.2">
      <c r="B465" s="110">
        <v>605</v>
      </c>
      <c r="C465" s="113" t="s">
        <v>434</v>
      </c>
      <c r="D465" s="113" t="s">
        <v>898</v>
      </c>
      <c r="E465" s="113" t="s">
        <v>1012</v>
      </c>
      <c r="F465" s="113"/>
      <c r="G465" s="113" t="s">
        <v>964</v>
      </c>
      <c r="H465" s="113" t="s">
        <v>1015</v>
      </c>
      <c r="I465" s="120">
        <v>1.0387999999999999</v>
      </c>
      <c r="J465" s="120" t="s">
        <v>934</v>
      </c>
      <c r="K465" s="117" t="s">
        <v>615</v>
      </c>
    </row>
    <row r="466" spans="2:11" x14ac:dyDescent="0.2">
      <c r="B466" s="110">
        <v>607</v>
      </c>
      <c r="C466" s="113" t="s">
        <v>435</v>
      </c>
      <c r="D466" s="113" t="s">
        <v>898</v>
      </c>
      <c r="E466" s="113" t="s">
        <v>1012</v>
      </c>
      <c r="F466" s="113"/>
      <c r="G466" s="113" t="s">
        <v>964</v>
      </c>
      <c r="H466" s="113" t="s">
        <v>1015</v>
      </c>
      <c r="I466" s="120">
        <v>0.47289999999999999</v>
      </c>
      <c r="J466" s="120" t="s">
        <v>913</v>
      </c>
      <c r="K466" s="117" t="s">
        <v>624</v>
      </c>
    </row>
    <row r="467" spans="2:11" x14ac:dyDescent="0.2">
      <c r="B467" s="111">
        <v>608</v>
      </c>
      <c r="C467" s="114" t="s">
        <v>436</v>
      </c>
      <c r="D467" s="114" t="s">
        <v>898</v>
      </c>
      <c r="E467" s="114" t="s">
        <v>1012</v>
      </c>
      <c r="F467" s="114"/>
      <c r="G467" s="114" t="s">
        <v>964</v>
      </c>
      <c r="H467" s="114" t="s">
        <v>1015</v>
      </c>
      <c r="I467" s="121">
        <v>0.48409999999999997</v>
      </c>
      <c r="J467" s="121" t="s">
        <v>954</v>
      </c>
      <c r="K467" s="118" t="s">
        <v>649</v>
      </c>
    </row>
    <row r="468" spans="2:11" x14ac:dyDescent="0.2">
      <c r="B468" s="109">
        <v>610</v>
      </c>
      <c r="C468" s="115" t="s">
        <v>437</v>
      </c>
      <c r="D468" s="115" t="s">
        <v>898</v>
      </c>
      <c r="E468" s="115" t="s">
        <v>1012</v>
      </c>
      <c r="F468" s="115"/>
      <c r="G468" s="115" t="s">
        <v>929</v>
      </c>
      <c r="H468" s="115" t="s">
        <v>1020</v>
      </c>
      <c r="I468" s="119">
        <v>0.83389999999999997</v>
      </c>
      <c r="J468" s="119" t="s">
        <v>934</v>
      </c>
      <c r="K468" s="116" t="s">
        <v>615</v>
      </c>
    </row>
    <row r="469" spans="2:11" x14ac:dyDescent="0.2">
      <c r="B469" s="110">
        <v>616</v>
      </c>
      <c r="C469" s="113" t="s">
        <v>438</v>
      </c>
      <c r="D469" s="113" t="s">
        <v>898</v>
      </c>
      <c r="E469" s="113" t="s">
        <v>1012</v>
      </c>
      <c r="F469" s="113"/>
      <c r="G469" s="113" t="s">
        <v>969</v>
      </c>
      <c r="H469" s="113" t="s">
        <v>1021</v>
      </c>
      <c r="I469" s="120">
        <v>0.75160000000000005</v>
      </c>
      <c r="J469" s="120" t="s">
        <v>921</v>
      </c>
      <c r="K469" s="117" t="s">
        <v>627</v>
      </c>
    </row>
    <row r="470" spans="2:11" x14ac:dyDescent="0.2">
      <c r="B470" s="110">
        <v>617</v>
      </c>
      <c r="C470" s="113" t="s">
        <v>877</v>
      </c>
      <c r="D470" s="113" t="s">
        <v>898</v>
      </c>
      <c r="E470" s="113" t="s">
        <v>1012</v>
      </c>
      <c r="F470" s="113"/>
      <c r="G470" s="113" t="s">
        <v>969</v>
      </c>
      <c r="H470" s="113" t="s">
        <v>1021</v>
      </c>
      <c r="I470" s="120">
        <v>1.0421</v>
      </c>
      <c r="J470" s="120" t="s">
        <v>921</v>
      </c>
      <c r="K470" s="117" t="s">
        <v>627</v>
      </c>
    </row>
    <row r="471" spans="2:11" x14ac:dyDescent="0.2">
      <c r="B471" s="110">
        <v>618</v>
      </c>
      <c r="C471" s="113" t="s">
        <v>439</v>
      </c>
      <c r="D471" s="113" t="s">
        <v>898</v>
      </c>
      <c r="E471" s="113" t="s">
        <v>1012</v>
      </c>
      <c r="F471" s="113"/>
      <c r="G471" s="113" t="s">
        <v>969</v>
      </c>
      <c r="H471" s="113" t="s">
        <v>1021</v>
      </c>
      <c r="I471" s="120">
        <v>1.0629</v>
      </c>
      <c r="J471" s="120" t="s">
        <v>921</v>
      </c>
      <c r="K471" s="117" t="s">
        <v>627</v>
      </c>
    </row>
    <row r="472" spans="2:11" x14ac:dyDescent="0.2">
      <c r="B472" s="111">
        <v>619</v>
      </c>
      <c r="C472" s="114" t="s">
        <v>440</v>
      </c>
      <c r="D472" s="114" t="s">
        <v>898</v>
      </c>
      <c r="E472" s="114" t="s">
        <v>1012</v>
      </c>
      <c r="F472" s="114"/>
      <c r="G472" s="114" t="s">
        <v>969</v>
      </c>
      <c r="H472" s="114" t="s">
        <v>1021</v>
      </c>
      <c r="I472" s="121">
        <v>0.81010000000000004</v>
      </c>
      <c r="J472" s="121" t="s">
        <v>921</v>
      </c>
      <c r="K472" s="118" t="s">
        <v>627</v>
      </c>
    </row>
    <row r="473" spans="2:11" x14ac:dyDescent="0.2">
      <c r="B473" s="109">
        <v>620</v>
      </c>
      <c r="C473" s="115" t="s">
        <v>441</v>
      </c>
      <c r="D473" s="115" t="s">
        <v>898</v>
      </c>
      <c r="E473" s="115" t="s">
        <v>1012</v>
      </c>
      <c r="F473" s="115"/>
      <c r="G473" s="115" t="s">
        <v>969</v>
      </c>
      <c r="H473" s="115" t="s">
        <v>1021</v>
      </c>
      <c r="I473" s="119">
        <v>0.66879999999999995</v>
      </c>
      <c r="J473" s="119" t="s">
        <v>927</v>
      </c>
      <c r="K473" s="116" t="s">
        <v>650</v>
      </c>
    </row>
    <row r="474" spans="2:11" x14ac:dyDescent="0.2">
      <c r="B474" s="110">
        <v>621</v>
      </c>
      <c r="C474" s="113" t="s">
        <v>442</v>
      </c>
      <c r="D474" s="113" t="s">
        <v>898</v>
      </c>
      <c r="E474" s="113" t="s">
        <v>1012</v>
      </c>
      <c r="F474" s="113"/>
      <c r="G474" s="113" t="s">
        <v>969</v>
      </c>
      <c r="H474" s="113" t="s">
        <v>1021</v>
      </c>
      <c r="I474" s="120">
        <v>0.99990000000000001</v>
      </c>
      <c r="J474" s="120" t="s">
        <v>921</v>
      </c>
      <c r="K474" s="117" t="s">
        <v>627</v>
      </c>
    </row>
    <row r="475" spans="2:11" x14ac:dyDescent="0.2">
      <c r="B475" s="110">
        <v>623</v>
      </c>
      <c r="C475" s="113" t="s">
        <v>443</v>
      </c>
      <c r="D475" s="113" t="s">
        <v>898</v>
      </c>
      <c r="E475" s="113" t="s">
        <v>1012</v>
      </c>
      <c r="F475" s="113"/>
      <c r="G475" s="113" t="s">
        <v>969</v>
      </c>
      <c r="H475" s="113" t="s">
        <v>1021</v>
      </c>
      <c r="I475" s="120">
        <v>0.57899999999999996</v>
      </c>
      <c r="J475" s="120" t="s">
        <v>921</v>
      </c>
      <c r="K475" s="117" t="s">
        <v>627</v>
      </c>
    </row>
    <row r="476" spans="2:11" x14ac:dyDescent="0.2">
      <c r="B476" s="110">
        <v>624</v>
      </c>
      <c r="C476" s="113" t="s">
        <v>444</v>
      </c>
      <c r="D476" s="113" t="s">
        <v>898</v>
      </c>
      <c r="E476" s="113" t="s">
        <v>1012</v>
      </c>
      <c r="F476" s="113"/>
      <c r="G476" s="113" t="s">
        <v>969</v>
      </c>
      <c r="H476" s="113" t="s">
        <v>1021</v>
      </c>
      <c r="I476" s="120">
        <v>0.62239999999999995</v>
      </c>
      <c r="J476" s="120" t="s">
        <v>921</v>
      </c>
      <c r="K476" s="117" t="s">
        <v>627</v>
      </c>
    </row>
    <row r="477" spans="2:11" x14ac:dyDescent="0.2">
      <c r="B477" s="111">
        <v>626</v>
      </c>
      <c r="C477" s="114" t="s">
        <v>445</v>
      </c>
      <c r="D477" s="114" t="s">
        <v>898</v>
      </c>
      <c r="E477" s="114" t="s">
        <v>1012</v>
      </c>
      <c r="F477" s="114"/>
      <c r="G477" s="114" t="s">
        <v>969</v>
      </c>
      <c r="H477" s="114" t="s">
        <v>1021</v>
      </c>
      <c r="I477" s="121">
        <v>0.48309999999999997</v>
      </c>
      <c r="J477" s="121" t="s">
        <v>921</v>
      </c>
      <c r="K477" s="118" t="s">
        <v>627</v>
      </c>
    </row>
    <row r="478" spans="2:11" x14ac:dyDescent="0.2">
      <c r="B478" s="109">
        <v>627</v>
      </c>
      <c r="C478" s="115" t="s">
        <v>446</v>
      </c>
      <c r="D478" s="115" t="s">
        <v>898</v>
      </c>
      <c r="E478" s="115" t="s">
        <v>1012</v>
      </c>
      <c r="F478" s="115"/>
      <c r="G478" s="115" t="s">
        <v>969</v>
      </c>
      <c r="H478" s="115" t="s">
        <v>1021</v>
      </c>
      <c r="I478" s="119">
        <v>0.70130000000000003</v>
      </c>
      <c r="J478" s="119" t="s">
        <v>921</v>
      </c>
      <c r="K478" s="116" t="s">
        <v>627</v>
      </c>
    </row>
    <row r="479" spans="2:11" x14ac:dyDescent="0.2">
      <c r="B479" s="110">
        <v>628</v>
      </c>
      <c r="C479" s="113" t="s">
        <v>447</v>
      </c>
      <c r="D479" s="113" t="s">
        <v>898</v>
      </c>
      <c r="E479" s="113" t="s">
        <v>1012</v>
      </c>
      <c r="F479" s="113"/>
      <c r="G479" s="113" t="s">
        <v>969</v>
      </c>
      <c r="H479" s="113" t="s">
        <v>1021</v>
      </c>
      <c r="I479" s="120">
        <v>0.80940000000000001</v>
      </c>
      <c r="J479" s="120" t="s">
        <v>921</v>
      </c>
      <c r="K479" s="117" t="s">
        <v>627</v>
      </c>
    </row>
    <row r="480" spans="2:11" x14ac:dyDescent="0.2">
      <c r="B480" s="110">
        <v>629</v>
      </c>
      <c r="C480" s="113" t="s">
        <v>448</v>
      </c>
      <c r="D480" s="113" t="s">
        <v>898</v>
      </c>
      <c r="E480" s="113" t="s">
        <v>1012</v>
      </c>
      <c r="F480" s="113"/>
      <c r="G480" s="113" t="s">
        <v>969</v>
      </c>
      <c r="H480" s="113" t="s">
        <v>1021</v>
      </c>
      <c r="I480" s="120">
        <v>0.82779999999999998</v>
      </c>
      <c r="J480" s="120" t="s">
        <v>921</v>
      </c>
      <c r="K480" s="117" t="s">
        <v>627</v>
      </c>
    </row>
    <row r="481" spans="2:11" x14ac:dyDescent="0.2">
      <c r="B481" s="110">
        <v>630</v>
      </c>
      <c r="C481" s="113" t="s">
        <v>449</v>
      </c>
      <c r="D481" s="113" t="s">
        <v>898</v>
      </c>
      <c r="E481" s="113" t="s">
        <v>1012</v>
      </c>
      <c r="F481" s="113"/>
      <c r="G481" s="113" t="s">
        <v>969</v>
      </c>
      <c r="H481" s="113" t="s">
        <v>1021</v>
      </c>
      <c r="I481" s="120">
        <v>0.71150000000000002</v>
      </c>
      <c r="J481" s="120" t="s">
        <v>921</v>
      </c>
      <c r="K481" s="117" t="s">
        <v>627</v>
      </c>
    </row>
    <row r="482" spans="2:11" x14ac:dyDescent="0.2">
      <c r="B482" s="111">
        <v>631</v>
      </c>
      <c r="C482" s="114" t="s">
        <v>450</v>
      </c>
      <c r="D482" s="114" t="s">
        <v>898</v>
      </c>
      <c r="E482" s="114" t="s">
        <v>1012</v>
      </c>
      <c r="F482" s="114"/>
      <c r="G482" s="114" t="s">
        <v>969</v>
      </c>
      <c r="H482" s="114" t="s">
        <v>1021</v>
      </c>
      <c r="I482" s="121">
        <v>0.5323</v>
      </c>
      <c r="J482" s="121" t="s">
        <v>896</v>
      </c>
      <c r="K482" s="118" t="s">
        <v>614</v>
      </c>
    </row>
    <row r="483" spans="2:11" x14ac:dyDescent="0.2">
      <c r="B483" s="109">
        <v>632</v>
      </c>
      <c r="C483" s="115" t="s">
        <v>451</v>
      </c>
      <c r="D483" s="115" t="s">
        <v>898</v>
      </c>
      <c r="E483" s="115" t="s">
        <v>1012</v>
      </c>
      <c r="F483" s="115"/>
      <c r="G483" s="115" t="s">
        <v>969</v>
      </c>
      <c r="H483" s="115" t="s">
        <v>1021</v>
      </c>
      <c r="I483" s="119">
        <v>0.41980000000000001</v>
      </c>
      <c r="J483" s="119" t="s">
        <v>921</v>
      </c>
      <c r="K483" s="116" t="s">
        <v>627</v>
      </c>
    </row>
    <row r="484" spans="2:11" x14ac:dyDescent="0.2">
      <c r="B484" s="110">
        <v>633</v>
      </c>
      <c r="C484" s="113" t="s">
        <v>452</v>
      </c>
      <c r="D484" s="113" t="s">
        <v>898</v>
      </c>
      <c r="E484" s="113" t="s">
        <v>1012</v>
      </c>
      <c r="F484" s="113"/>
      <c r="G484" s="113" t="s">
        <v>959</v>
      </c>
      <c r="H484" s="113" t="s">
        <v>1022</v>
      </c>
      <c r="I484" s="120">
        <v>0.60109999999999997</v>
      </c>
      <c r="J484" s="120" t="s">
        <v>921</v>
      </c>
      <c r="K484" s="117" t="s">
        <v>627</v>
      </c>
    </row>
    <row r="485" spans="2:11" x14ac:dyDescent="0.2">
      <c r="B485" s="110">
        <v>634</v>
      </c>
      <c r="C485" s="113" t="s">
        <v>878</v>
      </c>
      <c r="D485" s="113" t="s">
        <v>898</v>
      </c>
      <c r="E485" s="113" t="s">
        <v>1012</v>
      </c>
      <c r="F485" s="113"/>
      <c r="G485" s="113" t="s">
        <v>959</v>
      </c>
      <c r="H485" s="113" t="s">
        <v>1022</v>
      </c>
      <c r="I485" s="120">
        <v>0.78439999999999999</v>
      </c>
      <c r="J485" s="120" t="s">
        <v>927</v>
      </c>
      <c r="K485" s="117" t="s">
        <v>650</v>
      </c>
    </row>
    <row r="486" spans="2:11" x14ac:dyDescent="0.2">
      <c r="B486" s="110">
        <v>635</v>
      </c>
      <c r="C486" s="113" t="s">
        <v>453</v>
      </c>
      <c r="D486" s="113" t="s">
        <v>898</v>
      </c>
      <c r="E486" s="113" t="s">
        <v>1012</v>
      </c>
      <c r="F486" s="113"/>
      <c r="G486" s="113" t="s">
        <v>959</v>
      </c>
      <c r="H486" s="113" t="s">
        <v>1022</v>
      </c>
      <c r="I486" s="120">
        <v>0.78159999999999996</v>
      </c>
      <c r="J486" s="120" t="s">
        <v>921</v>
      </c>
      <c r="K486" s="117" t="s">
        <v>627</v>
      </c>
    </row>
    <row r="487" spans="2:11" x14ac:dyDescent="0.2">
      <c r="B487" s="111">
        <v>636</v>
      </c>
      <c r="C487" s="114" t="s">
        <v>454</v>
      </c>
      <c r="D487" s="114" t="s">
        <v>898</v>
      </c>
      <c r="E487" s="114" t="s">
        <v>1012</v>
      </c>
      <c r="F487" s="114"/>
      <c r="G487" s="114" t="s">
        <v>959</v>
      </c>
      <c r="H487" s="114" t="s">
        <v>1022</v>
      </c>
      <c r="I487" s="121">
        <v>0.58240000000000003</v>
      </c>
      <c r="J487" s="121" t="s">
        <v>921</v>
      </c>
      <c r="K487" s="118" t="s">
        <v>627</v>
      </c>
    </row>
    <row r="488" spans="2:11" x14ac:dyDescent="0.2">
      <c r="B488" s="109">
        <v>637</v>
      </c>
      <c r="C488" s="115" t="s">
        <v>455</v>
      </c>
      <c r="D488" s="115" t="s">
        <v>898</v>
      </c>
      <c r="E488" s="115" t="s">
        <v>1012</v>
      </c>
      <c r="F488" s="115"/>
      <c r="G488" s="115" t="s">
        <v>959</v>
      </c>
      <c r="H488" s="115" t="s">
        <v>1022</v>
      </c>
      <c r="I488" s="119">
        <v>0.70650000000000002</v>
      </c>
      <c r="J488" s="119" t="s">
        <v>921</v>
      </c>
      <c r="K488" s="116" t="s">
        <v>627</v>
      </c>
    </row>
    <row r="489" spans="2:11" x14ac:dyDescent="0.2">
      <c r="B489" s="110">
        <v>638</v>
      </c>
      <c r="C489" s="113" t="s">
        <v>456</v>
      </c>
      <c r="D489" s="113" t="s">
        <v>898</v>
      </c>
      <c r="E489" s="113" t="s">
        <v>1012</v>
      </c>
      <c r="F489" s="113"/>
      <c r="G489" s="113" t="s">
        <v>959</v>
      </c>
      <c r="H489" s="113" t="s">
        <v>1022</v>
      </c>
      <c r="I489" s="120">
        <v>0.879</v>
      </c>
      <c r="J489" s="120" t="s">
        <v>896</v>
      </c>
      <c r="K489" s="117" t="s">
        <v>614</v>
      </c>
    </row>
    <row r="490" spans="2:11" x14ac:dyDescent="0.2">
      <c r="B490" s="110">
        <v>639</v>
      </c>
      <c r="C490" s="113" t="s">
        <v>457</v>
      </c>
      <c r="D490" s="113" t="s">
        <v>898</v>
      </c>
      <c r="E490" s="113" t="s">
        <v>1012</v>
      </c>
      <c r="F490" s="113"/>
      <c r="G490" s="113" t="s">
        <v>959</v>
      </c>
      <c r="H490" s="113" t="s">
        <v>1022</v>
      </c>
      <c r="I490" s="120">
        <v>0.63700000000000001</v>
      </c>
      <c r="J490" s="120" t="s">
        <v>921</v>
      </c>
      <c r="K490" s="117" t="s">
        <v>627</v>
      </c>
    </row>
    <row r="491" spans="2:11" x14ac:dyDescent="0.2">
      <c r="B491" s="110">
        <v>641</v>
      </c>
      <c r="C491" s="113" t="s">
        <v>879</v>
      </c>
      <c r="D491" s="113" t="s">
        <v>898</v>
      </c>
      <c r="E491" s="113" t="s">
        <v>1012</v>
      </c>
      <c r="F491" s="113"/>
      <c r="G491" s="113" t="s">
        <v>959</v>
      </c>
      <c r="H491" s="113" t="s">
        <v>1022</v>
      </c>
      <c r="I491" s="120">
        <v>0.58179999999999998</v>
      </c>
      <c r="J491" s="120" t="s">
        <v>921</v>
      </c>
      <c r="K491" s="117" t="s">
        <v>627</v>
      </c>
    </row>
    <row r="492" spans="2:11" x14ac:dyDescent="0.2">
      <c r="B492" s="111">
        <v>642</v>
      </c>
      <c r="C492" s="114" t="s">
        <v>458</v>
      </c>
      <c r="D492" s="114" t="s">
        <v>898</v>
      </c>
      <c r="E492" s="114" t="s">
        <v>1012</v>
      </c>
      <c r="F492" s="114"/>
      <c r="G492" s="114" t="s">
        <v>969</v>
      </c>
      <c r="H492" s="114" t="s">
        <v>1021</v>
      </c>
      <c r="I492" s="121">
        <v>0.8347</v>
      </c>
      <c r="J492" s="121" t="s">
        <v>921</v>
      </c>
      <c r="K492" s="118" t="s">
        <v>627</v>
      </c>
    </row>
    <row r="493" spans="2:11" x14ac:dyDescent="0.2">
      <c r="B493" s="109">
        <v>647</v>
      </c>
      <c r="C493" s="115" t="s">
        <v>880</v>
      </c>
      <c r="D493" s="115" t="s">
        <v>898</v>
      </c>
      <c r="E493" s="115" t="s">
        <v>1012</v>
      </c>
      <c r="F493" s="115"/>
      <c r="G493" s="115" t="s">
        <v>902</v>
      </c>
      <c r="H493" s="115" t="s">
        <v>1023</v>
      </c>
      <c r="I493" s="119">
        <v>0.93230000000000002</v>
      </c>
      <c r="J493" s="119" t="s">
        <v>924</v>
      </c>
      <c r="K493" s="116" t="s">
        <v>617</v>
      </c>
    </row>
    <row r="494" spans="2:11" x14ac:dyDescent="0.2">
      <c r="B494" s="110">
        <v>648</v>
      </c>
      <c r="C494" s="113" t="s">
        <v>459</v>
      </c>
      <c r="D494" s="113" t="s">
        <v>898</v>
      </c>
      <c r="E494" s="113" t="s">
        <v>1012</v>
      </c>
      <c r="F494" s="113"/>
      <c r="G494" s="113" t="s">
        <v>902</v>
      </c>
      <c r="H494" s="113" t="s">
        <v>1023</v>
      </c>
      <c r="I494" s="120">
        <v>0.99480000000000002</v>
      </c>
      <c r="J494" s="120" t="s">
        <v>960</v>
      </c>
      <c r="K494" s="117" t="s">
        <v>637</v>
      </c>
    </row>
    <row r="495" spans="2:11" x14ac:dyDescent="0.2">
      <c r="B495" s="110">
        <v>649</v>
      </c>
      <c r="C495" s="113" t="s">
        <v>460</v>
      </c>
      <c r="D495" s="113" t="s">
        <v>898</v>
      </c>
      <c r="E495" s="113" t="s">
        <v>1012</v>
      </c>
      <c r="F495" s="113"/>
      <c r="G495" s="113" t="s">
        <v>902</v>
      </c>
      <c r="H495" s="113" t="s">
        <v>1023</v>
      </c>
      <c r="I495" s="120">
        <v>0.95509999999999995</v>
      </c>
      <c r="J495" s="120" t="s">
        <v>924</v>
      </c>
      <c r="K495" s="117" t="s">
        <v>617</v>
      </c>
    </row>
    <row r="496" spans="2:11" x14ac:dyDescent="0.2">
      <c r="B496" s="110">
        <v>650</v>
      </c>
      <c r="C496" s="113" t="s">
        <v>461</v>
      </c>
      <c r="D496" s="113" t="s">
        <v>898</v>
      </c>
      <c r="E496" s="113" t="s">
        <v>1012</v>
      </c>
      <c r="F496" s="113"/>
      <c r="G496" s="113" t="s">
        <v>902</v>
      </c>
      <c r="H496" s="113" t="s">
        <v>1023</v>
      </c>
      <c r="I496" s="120">
        <v>0.92759999999999998</v>
      </c>
      <c r="J496" s="120" t="s">
        <v>924</v>
      </c>
      <c r="K496" s="117" t="s">
        <v>617</v>
      </c>
    </row>
    <row r="497" spans="2:11" x14ac:dyDescent="0.2">
      <c r="B497" s="111">
        <v>651</v>
      </c>
      <c r="C497" s="114" t="s">
        <v>462</v>
      </c>
      <c r="D497" s="114" t="s">
        <v>898</v>
      </c>
      <c r="E497" s="114" t="s">
        <v>1012</v>
      </c>
      <c r="F497" s="114"/>
      <c r="G497" s="114" t="s">
        <v>902</v>
      </c>
      <c r="H497" s="114" t="s">
        <v>1023</v>
      </c>
      <c r="I497" s="121">
        <v>1.0627</v>
      </c>
      <c r="J497" s="121" t="s">
        <v>924</v>
      </c>
      <c r="K497" s="118" t="s">
        <v>617</v>
      </c>
    </row>
    <row r="498" spans="2:11" x14ac:dyDescent="0.2">
      <c r="B498" s="109">
        <v>652</v>
      </c>
      <c r="C498" s="115" t="s">
        <v>463</v>
      </c>
      <c r="D498" s="115" t="s">
        <v>898</v>
      </c>
      <c r="E498" s="115" t="s">
        <v>1012</v>
      </c>
      <c r="F498" s="115"/>
      <c r="G498" s="115" t="s">
        <v>902</v>
      </c>
      <c r="H498" s="115" t="s">
        <v>1023</v>
      </c>
      <c r="I498" s="119">
        <v>0.5423</v>
      </c>
      <c r="J498" s="119" t="s">
        <v>924</v>
      </c>
      <c r="K498" s="116" t="s">
        <v>617</v>
      </c>
    </row>
    <row r="499" spans="2:11" x14ac:dyDescent="0.2">
      <c r="B499" s="110">
        <v>653</v>
      </c>
      <c r="C499" s="113" t="s">
        <v>464</v>
      </c>
      <c r="D499" s="113" t="s">
        <v>898</v>
      </c>
      <c r="E499" s="113" t="s">
        <v>1012</v>
      </c>
      <c r="F499" s="113"/>
      <c r="G499" s="113" t="s">
        <v>902</v>
      </c>
      <c r="H499" s="113" t="s">
        <v>1023</v>
      </c>
      <c r="I499" s="120">
        <v>0.71530000000000005</v>
      </c>
      <c r="J499" s="120" t="s">
        <v>927</v>
      </c>
      <c r="K499" s="117" t="s">
        <v>650</v>
      </c>
    </row>
    <row r="500" spans="2:11" x14ac:dyDescent="0.2">
      <c r="B500" s="110">
        <v>654</v>
      </c>
      <c r="C500" s="113" t="s">
        <v>465</v>
      </c>
      <c r="D500" s="113" t="s">
        <v>898</v>
      </c>
      <c r="E500" s="113" t="s">
        <v>1012</v>
      </c>
      <c r="F500" s="113"/>
      <c r="G500" s="113" t="s">
        <v>902</v>
      </c>
      <c r="H500" s="113" t="s">
        <v>1023</v>
      </c>
      <c r="I500" s="120">
        <v>0.48830000000000001</v>
      </c>
      <c r="J500" s="120" t="s">
        <v>954</v>
      </c>
      <c r="K500" s="117" t="s">
        <v>649</v>
      </c>
    </row>
    <row r="501" spans="2:11" x14ac:dyDescent="0.2">
      <c r="B501" s="110">
        <v>655</v>
      </c>
      <c r="C501" s="113" t="s">
        <v>466</v>
      </c>
      <c r="D501" s="113" t="s">
        <v>898</v>
      </c>
      <c r="E501" s="113" t="s">
        <v>1012</v>
      </c>
      <c r="F501" s="113"/>
      <c r="G501" s="113" t="s">
        <v>902</v>
      </c>
      <c r="H501" s="113" t="s">
        <v>1023</v>
      </c>
      <c r="I501" s="120">
        <v>0.44840000000000002</v>
      </c>
      <c r="J501" s="120" t="s">
        <v>957</v>
      </c>
      <c r="K501" s="117" t="s">
        <v>651</v>
      </c>
    </row>
    <row r="502" spans="2:11" x14ac:dyDescent="0.2">
      <c r="B502" s="111">
        <v>656</v>
      </c>
      <c r="C502" s="114" t="s">
        <v>881</v>
      </c>
      <c r="D502" s="114" t="s">
        <v>898</v>
      </c>
      <c r="E502" s="114" t="s">
        <v>1012</v>
      </c>
      <c r="F502" s="114"/>
      <c r="G502" s="114" t="s">
        <v>902</v>
      </c>
      <c r="H502" s="114" t="s">
        <v>1023</v>
      </c>
      <c r="I502" s="121">
        <v>1.0135000000000001</v>
      </c>
      <c r="J502" s="121" t="s">
        <v>924</v>
      </c>
      <c r="K502" s="118" t="s">
        <v>617</v>
      </c>
    </row>
    <row r="503" spans="2:11" x14ac:dyDescent="0.2">
      <c r="B503" s="109">
        <v>657</v>
      </c>
      <c r="C503" s="115" t="s">
        <v>467</v>
      </c>
      <c r="D503" s="115" t="s">
        <v>898</v>
      </c>
      <c r="E503" s="115" t="s">
        <v>1012</v>
      </c>
      <c r="F503" s="115"/>
      <c r="G503" s="115" t="s">
        <v>902</v>
      </c>
      <c r="H503" s="115" t="s">
        <v>1023</v>
      </c>
      <c r="I503" s="119">
        <v>0.58109999999999995</v>
      </c>
      <c r="J503" s="119" t="s">
        <v>924</v>
      </c>
      <c r="K503" s="116" t="s">
        <v>617</v>
      </c>
    </row>
    <row r="504" spans="2:11" x14ac:dyDescent="0.2">
      <c r="B504" s="110">
        <v>658</v>
      </c>
      <c r="C504" s="113" t="s">
        <v>468</v>
      </c>
      <c r="D504" s="113" t="s">
        <v>898</v>
      </c>
      <c r="E504" s="113" t="s">
        <v>1012</v>
      </c>
      <c r="F504" s="113"/>
      <c r="G504" s="113" t="s">
        <v>902</v>
      </c>
      <c r="H504" s="113" t="s">
        <v>1023</v>
      </c>
      <c r="I504" s="120">
        <v>0.63570000000000004</v>
      </c>
      <c r="J504" s="120" t="s">
        <v>924</v>
      </c>
      <c r="K504" s="117" t="s">
        <v>617</v>
      </c>
    </row>
    <row r="505" spans="2:11" x14ac:dyDescent="0.2">
      <c r="B505" s="110">
        <v>659</v>
      </c>
      <c r="C505" s="113" t="s">
        <v>469</v>
      </c>
      <c r="D505" s="113" t="s">
        <v>898</v>
      </c>
      <c r="E505" s="113" t="s">
        <v>1012</v>
      </c>
      <c r="F505" s="113"/>
      <c r="G505" s="113" t="s">
        <v>902</v>
      </c>
      <c r="H505" s="113" t="s">
        <v>1023</v>
      </c>
      <c r="I505" s="120">
        <v>0.65339999999999998</v>
      </c>
      <c r="J505" s="120" t="s">
        <v>924</v>
      </c>
      <c r="K505" s="117" t="s">
        <v>617</v>
      </c>
    </row>
    <row r="506" spans="2:11" x14ac:dyDescent="0.2">
      <c r="B506" s="110">
        <v>660</v>
      </c>
      <c r="C506" s="113" t="s">
        <v>470</v>
      </c>
      <c r="D506" s="113" t="s">
        <v>898</v>
      </c>
      <c r="E506" s="113" t="s">
        <v>1012</v>
      </c>
      <c r="F506" s="113"/>
      <c r="G506" s="113" t="s">
        <v>902</v>
      </c>
      <c r="H506" s="113" t="s">
        <v>1023</v>
      </c>
      <c r="I506" s="120">
        <v>0.57909999999999995</v>
      </c>
      <c r="J506" s="120" t="s">
        <v>957</v>
      </c>
      <c r="K506" s="117" t="s">
        <v>651</v>
      </c>
    </row>
    <row r="507" spans="2:11" x14ac:dyDescent="0.2">
      <c r="B507" s="111">
        <v>662</v>
      </c>
      <c r="C507" s="114" t="s">
        <v>471</v>
      </c>
      <c r="D507" s="114" t="s">
        <v>898</v>
      </c>
      <c r="E507" s="114" t="s">
        <v>1012</v>
      </c>
      <c r="F507" s="114"/>
      <c r="G507" s="114" t="s">
        <v>902</v>
      </c>
      <c r="H507" s="114" t="s">
        <v>1023</v>
      </c>
      <c r="I507" s="121">
        <v>0.44629999999999997</v>
      </c>
      <c r="J507" s="121" t="s">
        <v>924</v>
      </c>
      <c r="K507" s="118" t="s">
        <v>617</v>
      </c>
    </row>
    <row r="508" spans="2:11" x14ac:dyDescent="0.2">
      <c r="B508" s="109">
        <v>663</v>
      </c>
      <c r="C508" s="115" t="s">
        <v>882</v>
      </c>
      <c r="D508" s="115" t="s">
        <v>898</v>
      </c>
      <c r="E508" s="115" t="s">
        <v>1012</v>
      </c>
      <c r="F508" s="115"/>
      <c r="G508" s="115" t="s">
        <v>902</v>
      </c>
      <c r="H508" s="115" t="s">
        <v>1023</v>
      </c>
      <c r="I508" s="119">
        <v>0.52370000000000005</v>
      </c>
      <c r="J508" s="119" t="s">
        <v>925</v>
      </c>
      <c r="K508" s="116" t="s">
        <v>652</v>
      </c>
    </row>
    <row r="509" spans="2:11" x14ac:dyDescent="0.2">
      <c r="B509" s="110">
        <v>670</v>
      </c>
      <c r="C509" s="113" t="s">
        <v>472</v>
      </c>
      <c r="D509" s="113" t="s">
        <v>898</v>
      </c>
      <c r="E509" s="113" t="s">
        <v>1012</v>
      </c>
      <c r="F509" s="113"/>
      <c r="G509" s="113" t="s">
        <v>929</v>
      </c>
      <c r="H509" s="113" t="s">
        <v>1020</v>
      </c>
      <c r="I509" s="120">
        <v>0.54320000000000002</v>
      </c>
      <c r="J509" s="120" t="s">
        <v>934</v>
      </c>
      <c r="K509" s="117" t="s">
        <v>615</v>
      </c>
    </row>
    <row r="510" spans="2:11" x14ac:dyDescent="0.2">
      <c r="B510" s="110">
        <v>671</v>
      </c>
      <c r="C510" s="113" t="s">
        <v>473</v>
      </c>
      <c r="D510" s="113" t="s">
        <v>898</v>
      </c>
      <c r="E510" s="113" t="s">
        <v>1012</v>
      </c>
      <c r="F510" s="113"/>
      <c r="G510" s="113" t="s">
        <v>929</v>
      </c>
      <c r="H510" s="113" t="s">
        <v>1020</v>
      </c>
      <c r="I510" s="120">
        <v>0.46429999999999999</v>
      </c>
      <c r="J510" s="120" t="s">
        <v>897</v>
      </c>
      <c r="K510" s="117" t="s">
        <v>632</v>
      </c>
    </row>
    <row r="511" spans="2:11" x14ac:dyDescent="0.2">
      <c r="B511" s="110">
        <v>672</v>
      </c>
      <c r="C511" s="113" t="s">
        <v>474</v>
      </c>
      <c r="D511" s="113" t="s">
        <v>898</v>
      </c>
      <c r="E511" s="113" t="s">
        <v>1012</v>
      </c>
      <c r="F511" s="113"/>
      <c r="G511" s="113" t="s">
        <v>929</v>
      </c>
      <c r="H511" s="113" t="s">
        <v>1020</v>
      </c>
      <c r="I511" s="120">
        <v>0.49869999999999998</v>
      </c>
      <c r="J511" s="120" t="s">
        <v>927</v>
      </c>
      <c r="K511" s="117" t="s">
        <v>650</v>
      </c>
    </row>
    <row r="512" spans="2:11" x14ac:dyDescent="0.2">
      <c r="B512" s="111">
        <v>673</v>
      </c>
      <c r="C512" s="114" t="s">
        <v>475</v>
      </c>
      <c r="D512" s="114" t="s">
        <v>898</v>
      </c>
      <c r="E512" s="114" t="s">
        <v>1012</v>
      </c>
      <c r="F512" s="114"/>
      <c r="G512" s="114" t="s">
        <v>929</v>
      </c>
      <c r="H512" s="114" t="s">
        <v>1020</v>
      </c>
      <c r="I512" s="121">
        <v>0.59040000000000004</v>
      </c>
      <c r="J512" s="121" t="s">
        <v>934</v>
      </c>
      <c r="K512" s="118" t="s">
        <v>615</v>
      </c>
    </row>
    <row r="513" spans="2:11" x14ac:dyDescent="0.2">
      <c r="B513" s="109">
        <v>674</v>
      </c>
      <c r="C513" s="115" t="s">
        <v>476</v>
      </c>
      <c r="D513" s="115" t="s">
        <v>898</v>
      </c>
      <c r="E513" s="115" t="s">
        <v>1012</v>
      </c>
      <c r="F513" s="115"/>
      <c r="G513" s="115" t="s">
        <v>929</v>
      </c>
      <c r="H513" s="115" t="s">
        <v>1020</v>
      </c>
      <c r="I513" s="119">
        <v>0.55300000000000005</v>
      </c>
      <c r="J513" s="119" t="s">
        <v>896</v>
      </c>
      <c r="K513" s="116" t="s">
        <v>614</v>
      </c>
    </row>
    <row r="514" spans="2:11" x14ac:dyDescent="0.2">
      <c r="B514" s="110">
        <v>675</v>
      </c>
      <c r="C514" s="113" t="s">
        <v>477</v>
      </c>
      <c r="D514" s="113" t="s">
        <v>898</v>
      </c>
      <c r="E514" s="113" t="s">
        <v>1012</v>
      </c>
      <c r="F514" s="113"/>
      <c r="G514" s="113" t="s">
        <v>929</v>
      </c>
      <c r="H514" s="113" t="s">
        <v>1020</v>
      </c>
      <c r="I514" s="120">
        <v>0.36030000000000001</v>
      </c>
      <c r="J514" s="120" t="s">
        <v>934</v>
      </c>
      <c r="K514" s="117" t="s">
        <v>615</v>
      </c>
    </row>
    <row r="515" spans="2:11" x14ac:dyDescent="0.2">
      <c r="B515" s="110">
        <v>676</v>
      </c>
      <c r="C515" s="113" t="s">
        <v>478</v>
      </c>
      <c r="D515" s="113" t="s">
        <v>898</v>
      </c>
      <c r="E515" s="113" t="s">
        <v>1012</v>
      </c>
      <c r="F515" s="113"/>
      <c r="G515" s="113" t="s">
        <v>929</v>
      </c>
      <c r="H515" s="113" t="s">
        <v>1020</v>
      </c>
      <c r="I515" s="120">
        <v>0.52480000000000004</v>
      </c>
      <c r="J515" s="120" t="s">
        <v>934</v>
      </c>
      <c r="K515" s="117" t="s">
        <v>615</v>
      </c>
    </row>
    <row r="516" spans="2:11" x14ac:dyDescent="0.2">
      <c r="B516" s="110">
        <v>690</v>
      </c>
      <c r="C516" s="113" t="s">
        <v>479</v>
      </c>
      <c r="D516" s="113" t="s">
        <v>898</v>
      </c>
      <c r="E516" s="113" t="s">
        <v>1012</v>
      </c>
      <c r="F516" s="113"/>
      <c r="G516" s="113" t="s">
        <v>950</v>
      </c>
      <c r="H516" s="113" t="s">
        <v>1024</v>
      </c>
      <c r="I516" s="120">
        <v>0.54979999999999996</v>
      </c>
      <c r="J516" s="120" t="s">
        <v>934</v>
      </c>
      <c r="K516" s="117" t="s">
        <v>615</v>
      </c>
    </row>
    <row r="517" spans="2:11" x14ac:dyDescent="0.2">
      <c r="B517" s="111">
        <v>691</v>
      </c>
      <c r="C517" s="114" t="s">
        <v>480</v>
      </c>
      <c r="D517" s="114" t="s">
        <v>898</v>
      </c>
      <c r="E517" s="114" t="s">
        <v>1012</v>
      </c>
      <c r="F517" s="114"/>
      <c r="G517" s="114" t="s">
        <v>950</v>
      </c>
      <c r="H517" s="114" t="s">
        <v>1024</v>
      </c>
      <c r="I517" s="121">
        <v>0.43</v>
      </c>
      <c r="J517" s="121" t="s">
        <v>949</v>
      </c>
      <c r="K517" s="118" t="s">
        <v>653</v>
      </c>
    </row>
    <row r="518" spans="2:11" x14ac:dyDescent="0.2">
      <c r="B518" s="109">
        <v>692</v>
      </c>
      <c r="C518" s="115" t="s">
        <v>481</v>
      </c>
      <c r="D518" s="115" t="s">
        <v>898</v>
      </c>
      <c r="E518" s="115" t="s">
        <v>1012</v>
      </c>
      <c r="F518" s="115"/>
      <c r="G518" s="115" t="s">
        <v>950</v>
      </c>
      <c r="H518" s="115" t="s">
        <v>1024</v>
      </c>
      <c r="I518" s="119">
        <v>0.51249999999999996</v>
      </c>
      <c r="J518" s="119" t="s">
        <v>949</v>
      </c>
      <c r="K518" s="116" t="s">
        <v>653</v>
      </c>
    </row>
    <row r="519" spans="2:11" x14ac:dyDescent="0.2">
      <c r="B519" s="110">
        <v>694</v>
      </c>
      <c r="C519" s="113" t="s">
        <v>482</v>
      </c>
      <c r="D519" s="113" t="s">
        <v>898</v>
      </c>
      <c r="E519" s="113" t="s">
        <v>1012</v>
      </c>
      <c r="F519" s="113"/>
      <c r="G519" s="113" t="s">
        <v>950</v>
      </c>
      <c r="H519" s="113" t="s">
        <v>1024</v>
      </c>
      <c r="I519" s="120">
        <v>0.83660000000000001</v>
      </c>
      <c r="J519" s="120" t="s">
        <v>934</v>
      </c>
      <c r="K519" s="117" t="s">
        <v>615</v>
      </c>
    </row>
    <row r="520" spans="2:11" x14ac:dyDescent="0.2">
      <c r="B520" s="110">
        <v>695</v>
      </c>
      <c r="C520" s="113" t="s">
        <v>483</v>
      </c>
      <c r="D520" s="113" t="s">
        <v>898</v>
      </c>
      <c r="E520" s="113" t="s">
        <v>1012</v>
      </c>
      <c r="F520" s="113"/>
      <c r="G520" s="113" t="s">
        <v>950</v>
      </c>
      <c r="H520" s="113" t="s">
        <v>1024</v>
      </c>
      <c r="I520" s="120">
        <v>0.40010000000000001</v>
      </c>
      <c r="J520" s="120" t="s">
        <v>949</v>
      </c>
      <c r="K520" s="117" t="s">
        <v>653</v>
      </c>
    </row>
    <row r="521" spans="2:11" x14ac:dyDescent="0.2">
      <c r="B521" s="110">
        <v>696</v>
      </c>
      <c r="C521" s="113" t="s">
        <v>484</v>
      </c>
      <c r="D521" s="113" t="s">
        <v>898</v>
      </c>
      <c r="E521" s="113" t="s">
        <v>1012</v>
      </c>
      <c r="F521" s="113"/>
      <c r="G521" s="113" t="s">
        <v>950</v>
      </c>
      <c r="H521" s="113" t="s">
        <v>1024</v>
      </c>
      <c r="I521" s="120">
        <v>0.4501</v>
      </c>
      <c r="J521" s="120" t="s">
        <v>949</v>
      </c>
      <c r="K521" s="117" t="s">
        <v>653</v>
      </c>
    </row>
    <row r="522" spans="2:11" x14ac:dyDescent="0.2">
      <c r="B522" s="111">
        <v>710</v>
      </c>
      <c r="C522" s="114" t="s">
        <v>485</v>
      </c>
      <c r="D522" s="114" t="s">
        <v>898</v>
      </c>
      <c r="E522" s="114" t="s">
        <v>1012</v>
      </c>
      <c r="F522" s="114"/>
      <c r="G522" s="114" t="s">
        <v>933</v>
      </c>
      <c r="H522" s="114" t="s">
        <v>1025</v>
      </c>
      <c r="I522" s="121">
        <v>0.45860000000000001</v>
      </c>
      <c r="J522" s="121" t="s">
        <v>949</v>
      </c>
      <c r="K522" s="118" t="s">
        <v>653</v>
      </c>
    </row>
    <row r="523" spans="2:11" x14ac:dyDescent="0.2">
      <c r="B523" s="109">
        <v>711</v>
      </c>
      <c r="C523" s="115" t="s">
        <v>883</v>
      </c>
      <c r="D523" s="115" t="s">
        <v>898</v>
      </c>
      <c r="E523" s="115" t="s">
        <v>1012</v>
      </c>
      <c r="F523" s="115"/>
      <c r="G523" s="115" t="s">
        <v>933</v>
      </c>
      <c r="H523" s="115" t="s">
        <v>1025</v>
      </c>
      <c r="I523" s="119">
        <v>0.57689999999999997</v>
      </c>
      <c r="J523" s="119" t="s">
        <v>949</v>
      </c>
      <c r="K523" s="116" t="s">
        <v>653</v>
      </c>
    </row>
    <row r="524" spans="2:11" x14ac:dyDescent="0.2">
      <c r="B524" s="110">
        <v>712</v>
      </c>
      <c r="C524" s="113" t="s">
        <v>486</v>
      </c>
      <c r="D524" s="113" t="s">
        <v>898</v>
      </c>
      <c r="E524" s="113" t="s">
        <v>1012</v>
      </c>
      <c r="F524" s="113"/>
      <c r="G524" s="113" t="s">
        <v>933</v>
      </c>
      <c r="H524" s="113" t="s">
        <v>1025</v>
      </c>
      <c r="I524" s="120">
        <v>0.46210000000000001</v>
      </c>
      <c r="J524" s="120" t="s">
        <v>949</v>
      </c>
      <c r="K524" s="117" t="s">
        <v>653</v>
      </c>
    </row>
    <row r="525" spans="2:11" x14ac:dyDescent="0.2">
      <c r="B525" s="110">
        <v>713</v>
      </c>
      <c r="C525" s="113" t="s">
        <v>487</v>
      </c>
      <c r="D525" s="113" t="s">
        <v>898</v>
      </c>
      <c r="E525" s="113" t="s">
        <v>1012</v>
      </c>
      <c r="F525" s="113"/>
      <c r="G525" s="113" t="s">
        <v>933</v>
      </c>
      <c r="H525" s="113" t="s">
        <v>1025</v>
      </c>
      <c r="I525" s="120">
        <v>0.42599999999999999</v>
      </c>
      <c r="J525" s="120" t="s">
        <v>949</v>
      </c>
      <c r="K525" s="117" t="s">
        <v>653</v>
      </c>
    </row>
    <row r="526" spans="2:11" x14ac:dyDescent="0.2">
      <c r="B526" s="110">
        <v>714</v>
      </c>
      <c r="C526" s="113" t="s">
        <v>488</v>
      </c>
      <c r="D526" s="113" t="s">
        <v>898</v>
      </c>
      <c r="E526" s="113" t="s">
        <v>1012</v>
      </c>
      <c r="F526" s="113"/>
      <c r="G526" s="113" t="s">
        <v>933</v>
      </c>
      <c r="H526" s="113" t="s">
        <v>1025</v>
      </c>
      <c r="I526" s="120">
        <v>0.47599999999999998</v>
      </c>
      <c r="J526" s="120" t="s">
        <v>949</v>
      </c>
      <c r="K526" s="117" t="s">
        <v>653</v>
      </c>
    </row>
    <row r="527" spans="2:11" x14ac:dyDescent="0.2">
      <c r="B527" s="111">
        <v>715</v>
      </c>
      <c r="C527" s="114" t="s">
        <v>489</v>
      </c>
      <c r="D527" s="114" t="s">
        <v>898</v>
      </c>
      <c r="E527" s="114" t="s">
        <v>1012</v>
      </c>
      <c r="F527" s="114"/>
      <c r="G527" s="114" t="s">
        <v>933</v>
      </c>
      <c r="H527" s="114" t="s">
        <v>1025</v>
      </c>
      <c r="I527" s="121">
        <v>0.51019999999999999</v>
      </c>
      <c r="J527" s="121" t="s">
        <v>949</v>
      </c>
      <c r="K527" s="118" t="s">
        <v>653</v>
      </c>
    </row>
    <row r="528" spans="2:11" x14ac:dyDescent="0.2">
      <c r="B528" s="109">
        <v>720</v>
      </c>
      <c r="C528" s="115" t="s">
        <v>884</v>
      </c>
      <c r="D528" s="115" t="s">
        <v>898</v>
      </c>
      <c r="E528" s="115" t="s">
        <v>1012</v>
      </c>
      <c r="F528" s="115"/>
      <c r="G528" s="115" t="s">
        <v>965</v>
      </c>
      <c r="H528" s="115" t="s">
        <v>1026</v>
      </c>
      <c r="I528" s="119">
        <v>0.5121</v>
      </c>
      <c r="J528" s="119" t="s">
        <v>909</v>
      </c>
      <c r="K528" s="116" t="s">
        <v>631</v>
      </c>
    </row>
    <row r="529" spans="2:11" x14ac:dyDescent="0.2">
      <c r="B529" s="110">
        <v>721</v>
      </c>
      <c r="C529" s="113" t="s">
        <v>490</v>
      </c>
      <c r="D529" s="113" t="s">
        <v>898</v>
      </c>
      <c r="E529" s="113" t="s">
        <v>1012</v>
      </c>
      <c r="F529" s="113"/>
      <c r="G529" s="113" t="s">
        <v>965</v>
      </c>
      <c r="H529" s="113" t="s">
        <v>1026</v>
      </c>
      <c r="I529" s="120">
        <v>0.53400000000000003</v>
      </c>
      <c r="J529" s="120" t="s">
        <v>927</v>
      </c>
      <c r="K529" s="117" t="s">
        <v>650</v>
      </c>
    </row>
    <row r="530" spans="2:11" x14ac:dyDescent="0.2">
      <c r="B530" s="110">
        <v>722</v>
      </c>
      <c r="C530" s="113" t="s">
        <v>491</v>
      </c>
      <c r="D530" s="113" t="s">
        <v>898</v>
      </c>
      <c r="E530" s="113" t="s">
        <v>1012</v>
      </c>
      <c r="F530" s="113"/>
      <c r="G530" s="113" t="s">
        <v>965</v>
      </c>
      <c r="H530" s="113" t="s">
        <v>1026</v>
      </c>
      <c r="I530" s="120">
        <v>0.62419999999999998</v>
      </c>
      <c r="J530" s="120" t="s">
        <v>909</v>
      </c>
      <c r="K530" s="117" t="s">
        <v>631</v>
      </c>
    </row>
    <row r="531" spans="2:11" x14ac:dyDescent="0.2">
      <c r="B531" s="110">
        <v>723</v>
      </c>
      <c r="C531" s="113" t="s">
        <v>492</v>
      </c>
      <c r="D531" s="113" t="s">
        <v>898</v>
      </c>
      <c r="E531" s="113" t="s">
        <v>1012</v>
      </c>
      <c r="F531" s="113"/>
      <c r="G531" s="113" t="s">
        <v>965</v>
      </c>
      <c r="H531" s="113" t="s">
        <v>1026</v>
      </c>
      <c r="I531" s="120">
        <v>0.84040000000000004</v>
      </c>
      <c r="J531" s="120" t="s">
        <v>909</v>
      </c>
      <c r="K531" s="117" t="s">
        <v>631</v>
      </c>
    </row>
    <row r="532" spans="2:11" x14ac:dyDescent="0.2">
      <c r="B532" s="111">
        <v>724</v>
      </c>
      <c r="C532" s="114" t="s">
        <v>493</v>
      </c>
      <c r="D532" s="114" t="s">
        <v>898</v>
      </c>
      <c r="E532" s="114" t="s">
        <v>1012</v>
      </c>
      <c r="F532" s="114"/>
      <c r="G532" s="114" t="s">
        <v>965</v>
      </c>
      <c r="H532" s="114" t="s">
        <v>1026</v>
      </c>
      <c r="I532" s="121">
        <v>0.52629999999999999</v>
      </c>
      <c r="J532" s="121" t="s">
        <v>915</v>
      </c>
      <c r="K532" s="118" t="s">
        <v>629</v>
      </c>
    </row>
    <row r="533" spans="2:11" x14ac:dyDescent="0.2">
      <c r="B533" s="109">
        <v>725</v>
      </c>
      <c r="C533" s="115" t="s">
        <v>494</v>
      </c>
      <c r="D533" s="115" t="s">
        <v>898</v>
      </c>
      <c r="E533" s="115" t="s">
        <v>1012</v>
      </c>
      <c r="F533" s="115"/>
      <c r="G533" s="115" t="s">
        <v>965</v>
      </c>
      <c r="H533" s="115" t="s">
        <v>1026</v>
      </c>
      <c r="I533" s="119">
        <v>0.8236</v>
      </c>
      <c r="J533" s="119" t="s">
        <v>915</v>
      </c>
      <c r="K533" s="116" t="s">
        <v>629</v>
      </c>
    </row>
    <row r="534" spans="2:11" x14ac:dyDescent="0.2">
      <c r="B534" s="110">
        <v>726</v>
      </c>
      <c r="C534" s="113" t="s">
        <v>885</v>
      </c>
      <c r="D534" s="113" t="s">
        <v>898</v>
      </c>
      <c r="E534" s="113" t="s">
        <v>1012</v>
      </c>
      <c r="F534" s="113"/>
      <c r="G534" s="113" t="s">
        <v>965</v>
      </c>
      <c r="H534" s="113" t="s">
        <v>1026</v>
      </c>
      <c r="I534" s="120">
        <v>0.58050000000000002</v>
      </c>
      <c r="J534" s="120" t="s">
        <v>909</v>
      </c>
      <c r="K534" s="117" t="s">
        <v>631</v>
      </c>
    </row>
    <row r="535" spans="2:11" x14ac:dyDescent="0.2">
      <c r="B535" s="110">
        <v>727</v>
      </c>
      <c r="C535" s="113" t="s">
        <v>495</v>
      </c>
      <c r="D535" s="113" t="s">
        <v>898</v>
      </c>
      <c r="E535" s="113" t="s">
        <v>1012</v>
      </c>
      <c r="F535" s="113"/>
      <c r="G535" s="113" t="s">
        <v>965</v>
      </c>
      <c r="H535" s="113" t="s">
        <v>1026</v>
      </c>
      <c r="I535" s="120">
        <v>0.79569999999999996</v>
      </c>
      <c r="J535" s="120" t="s">
        <v>934</v>
      </c>
      <c r="K535" s="117" t="s">
        <v>615</v>
      </c>
    </row>
    <row r="536" spans="2:11" x14ac:dyDescent="0.2">
      <c r="B536" s="110">
        <v>729</v>
      </c>
      <c r="C536" s="113" t="s">
        <v>496</v>
      </c>
      <c r="D536" s="113" t="s">
        <v>898</v>
      </c>
      <c r="E536" s="113" t="s">
        <v>1012</v>
      </c>
      <c r="F536" s="113"/>
      <c r="G536" s="113" t="s">
        <v>965</v>
      </c>
      <c r="H536" s="113" t="s">
        <v>1026</v>
      </c>
      <c r="I536" s="120">
        <v>1.0679000000000001</v>
      </c>
      <c r="J536" s="120" t="s">
        <v>909</v>
      </c>
      <c r="K536" s="117" t="s">
        <v>631</v>
      </c>
    </row>
    <row r="537" spans="2:11" x14ac:dyDescent="0.2">
      <c r="B537" s="111">
        <v>740</v>
      </c>
      <c r="C537" s="114" t="s">
        <v>497</v>
      </c>
      <c r="D537" s="114" t="s">
        <v>898</v>
      </c>
      <c r="E537" s="114" t="s">
        <v>1012</v>
      </c>
      <c r="F537" s="114"/>
      <c r="G537" s="114" t="s">
        <v>956</v>
      </c>
      <c r="H537" s="114" t="s">
        <v>1027</v>
      </c>
      <c r="I537" s="121">
        <v>0.51800000000000002</v>
      </c>
      <c r="J537" s="121" t="s">
        <v>927</v>
      </c>
      <c r="K537" s="118" t="s">
        <v>650</v>
      </c>
    </row>
    <row r="538" spans="2:11" x14ac:dyDescent="0.2">
      <c r="B538" s="109">
        <v>741</v>
      </c>
      <c r="C538" s="115" t="s">
        <v>498</v>
      </c>
      <c r="D538" s="115" t="s">
        <v>898</v>
      </c>
      <c r="E538" s="115" t="s">
        <v>1012</v>
      </c>
      <c r="F538" s="115"/>
      <c r="G538" s="115" t="s">
        <v>956</v>
      </c>
      <c r="H538" s="115" t="s">
        <v>1027</v>
      </c>
      <c r="I538" s="119">
        <v>0.497</v>
      </c>
      <c r="J538" s="119" t="s">
        <v>915</v>
      </c>
      <c r="K538" s="116" t="s">
        <v>629</v>
      </c>
    </row>
    <row r="539" spans="2:11" x14ac:dyDescent="0.2">
      <c r="B539" s="110">
        <v>743</v>
      </c>
      <c r="C539" s="113" t="s">
        <v>499</v>
      </c>
      <c r="D539" s="113" t="s">
        <v>898</v>
      </c>
      <c r="E539" s="113" t="s">
        <v>1012</v>
      </c>
      <c r="F539" s="113"/>
      <c r="G539" s="113" t="s">
        <v>956</v>
      </c>
      <c r="H539" s="113" t="s">
        <v>1027</v>
      </c>
      <c r="I539" s="120">
        <v>0.4476</v>
      </c>
      <c r="J539" s="120" t="s">
        <v>915</v>
      </c>
      <c r="K539" s="117" t="s">
        <v>629</v>
      </c>
    </row>
    <row r="540" spans="2:11" x14ac:dyDescent="0.2">
      <c r="B540" s="110">
        <v>744</v>
      </c>
      <c r="C540" s="113" t="s">
        <v>500</v>
      </c>
      <c r="D540" s="113" t="s">
        <v>898</v>
      </c>
      <c r="E540" s="113" t="s">
        <v>1012</v>
      </c>
      <c r="F540" s="113"/>
      <c r="G540" s="113" t="s">
        <v>956</v>
      </c>
      <c r="H540" s="113" t="s">
        <v>1027</v>
      </c>
      <c r="I540" s="120">
        <v>0.45729999999999998</v>
      </c>
      <c r="J540" s="120" t="s">
        <v>915</v>
      </c>
      <c r="K540" s="117" t="s">
        <v>629</v>
      </c>
    </row>
    <row r="541" spans="2:11" x14ac:dyDescent="0.2">
      <c r="B541" s="110">
        <v>750</v>
      </c>
      <c r="C541" s="113" t="s">
        <v>501</v>
      </c>
      <c r="D541" s="113" t="s">
        <v>898</v>
      </c>
      <c r="E541" s="113" t="s">
        <v>1012</v>
      </c>
      <c r="F541" s="113"/>
      <c r="G541" s="113" t="s">
        <v>932</v>
      </c>
      <c r="H541" s="113" t="s">
        <v>1028</v>
      </c>
      <c r="I541" s="120">
        <v>0.60670000000000002</v>
      </c>
      <c r="J541" s="120" t="s">
        <v>927</v>
      </c>
      <c r="K541" s="117" t="s">
        <v>650</v>
      </c>
    </row>
    <row r="542" spans="2:11" x14ac:dyDescent="0.2">
      <c r="B542" s="111">
        <v>751</v>
      </c>
      <c r="C542" s="114" t="s">
        <v>502</v>
      </c>
      <c r="D542" s="114" t="s">
        <v>898</v>
      </c>
      <c r="E542" s="114" t="s">
        <v>1012</v>
      </c>
      <c r="F542" s="114"/>
      <c r="G542" s="114" t="s">
        <v>932</v>
      </c>
      <c r="H542" s="114" t="s">
        <v>1028</v>
      </c>
      <c r="I542" s="121">
        <v>0.6089</v>
      </c>
      <c r="J542" s="121" t="s">
        <v>935</v>
      </c>
      <c r="K542" s="118" t="s">
        <v>646</v>
      </c>
    </row>
    <row r="543" spans="2:11" x14ac:dyDescent="0.2">
      <c r="B543" s="109">
        <v>752</v>
      </c>
      <c r="C543" s="115" t="s">
        <v>503</v>
      </c>
      <c r="D543" s="115" t="s">
        <v>898</v>
      </c>
      <c r="E543" s="115" t="s">
        <v>1012</v>
      </c>
      <c r="F543" s="115"/>
      <c r="G543" s="115" t="s">
        <v>932</v>
      </c>
      <c r="H543" s="115" t="s">
        <v>1028</v>
      </c>
      <c r="I543" s="119">
        <v>0.47410000000000002</v>
      </c>
      <c r="J543" s="119" t="s">
        <v>935</v>
      </c>
      <c r="K543" s="116" t="s">
        <v>646</v>
      </c>
    </row>
    <row r="544" spans="2:11" x14ac:dyDescent="0.2">
      <c r="B544" s="110">
        <v>760</v>
      </c>
      <c r="C544" s="113" t="s">
        <v>504</v>
      </c>
      <c r="D544" s="113" t="s">
        <v>898</v>
      </c>
      <c r="E544" s="113" t="s">
        <v>1012</v>
      </c>
      <c r="F544" s="113"/>
      <c r="G544" s="113" t="s">
        <v>906</v>
      </c>
      <c r="H544" s="113" t="s">
        <v>1029</v>
      </c>
      <c r="I544" s="120">
        <v>0.74060000000000004</v>
      </c>
      <c r="J544" s="120" t="s">
        <v>914</v>
      </c>
      <c r="K544" s="117" t="s">
        <v>633</v>
      </c>
    </row>
    <row r="545" spans="2:11" x14ac:dyDescent="0.2">
      <c r="B545" s="110">
        <v>761</v>
      </c>
      <c r="C545" s="113" t="s">
        <v>505</v>
      </c>
      <c r="D545" s="113" t="s">
        <v>898</v>
      </c>
      <c r="E545" s="113" t="s">
        <v>1012</v>
      </c>
      <c r="F545" s="113"/>
      <c r="G545" s="113" t="s">
        <v>906</v>
      </c>
      <c r="H545" s="113" t="s">
        <v>1029</v>
      </c>
      <c r="I545" s="120">
        <v>0.73640000000000005</v>
      </c>
      <c r="J545" s="120" t="s">
        <v>914</v>
      </c>
      <c r="K545" s="117" t="s">
        <v>633</v>
      </c>
    </row>
    <row r="546" spans="2:11" x14ac:dyDescent="0.2">
      <c r="B546" s="110">
        <v>762</v>
      </c>
      <c r="C546" s="113" t="s">
        <v>506</v>
      </c>
      <c r="D546" s="113" t="s">
        <v>898</v>
      </c>
      <c r="E546" s="113" t="s">
        <v>1012</v>
      </c>
      <c r="F546" s="113"/>
      <c r="G546" s="113" t="s">
        <v>906</v>
      </c>
      <c r="H546" s="113" t="s">
        <v>1029</v>
      </c>
      <c r="I546" s="120">
        <v>1.2961</v>
      </c>
      <c r="J546" s="120" t="s">
        <v>914</v>
      </c>
      <c r="K546" s="117" t="s">
        <v>633</v>
      </c>
    </row>
    <row r="547" spans="2:11" x14ac:dyDescent="0.2">
      <c r="B547" s="111">
        <v>763</v>
      </c>
      <c r="C547" s="114" t="s">
        <v>507</v>
      </c>
      <c r="D547" s="114" t="s">
        <v>898</v>
      </c>
      <c r="E547" s="114" t="s">
        <v>1012</v>
      </c>
      <c r="F547" s="114"/>
      <c r="G547" s="114" t="s">
        <v>906</v>
      </c>
      <c r="H547" s="114" t="s">
        <v>1029</v>
      </c>
      <c r="I547" s="121">
        <v>1.1805000000000001</v>
      </c>
      <c r="J547" s="121" t="s">
        <v>914</v>
      </c>
      <c r="K547" s="118" t="s">
        <v>633</v>
      </c>
    </row>
    <row r="548" spans="2:11" x14ac:dyDescent="0.2">
      <c r="B548" s="109">
        <v>764</v>
      </c>
      <c r="C548" s="115" t="s">
        <v>508</v>
      </c>
      <c r="D548" s="115" t="s">
        <v>898</v>
      </c>
      <c r="E548" s="115" t="s">
        <v>1012</v>
      </c>
      <c r="F548" s="115"/>
      <c r="G548" s="115" t="s">
        <v>906</v>
      </c>
      <c r="H548" s="115" t="s">
        <v>1029</v>
      </c>
      <c r="I548" s="119">
        <v>0.71179999999999999</v>
      </c>
      <c r="J548" s="119" t="s">
        <v>914</v>
      </c>
      <c r="K548" s="116" t="s">
        <v>633</v>
      </c>
    </row>
    <row r="549" spans="2:11" x14ac:dyDescent="0.2">
      <c r="B549" s="110">
        <v>765</v>
      </c>
      <c r="C549" s="113" t="s">
        <v>509</v>
      </c>
      <c r="D549" s="113" t="s">
        <v>898</v>
      </c>
      <c r="E549" s="113" t="s">
        <v>1012</v>
      </c>
      <c r="F549" s="113"/>
      <c r="G549" s="113" t="s">
        <v>906</v>
      </c>
      <c r="H549" s="113" t="s">
        <v>1029</v>
      </c>
      <c r="I549" s="120">
        <v>0.82630000000000003</v>
      </c>
      <c r="J549" s="120" t="s">
        <v>914</v>
      </c>
      <c r="K549" s="117" t="s">
        <v>633</v>
      </c>
    </row>
    <row r="550" spans="2:11" x14ac:dyDescent="0.2">
      <c r="B550" s="110">
        <v>766</v>
      </c>
      <c r="C550" s="113" t="s">
        <v>510</v>
      </c>
      <c r="D550" s="113" t="s">
        <v>898</v>
      </c>
      <c r="E550" s="113" t="s">
        <v>1012</v>
      </c>
      <c r="F550" s="113"/>
      <c r="G550" s="113" t="s">
        <v>906</v>
      </c>
      <c r="H550" s="113" t="s">
        <v>1029</v>
      </c>
      <c r="I550" s="120">
        <v>0.60940000000000005</v>
      </c>
      <c r="J550" s="120" t="s">
        <v>914</v>
      </c>
      <c r="K550" s="117" t="s">
        <v>633</v>
      </c>
    </row>
    <row r="551" spans="2:11" x14ac:dyDescent="0.2">
      <c r="B551" s="110">
        <v>767</v>
      </c>
      <c r="C551" s="113" t="s">
        <v>511</v>
      </c>
      <c r="D551" s="113" t="s">
        <v>898</v>
      </c>
      <c r="E551" s="113" t="s">
        <v>1012</v>
      </c>
      <c r="F551" s="113"/>
      <c r="G551" s="113" t="s">
        <v>906</v>
      </c>
      <c r="H551" s="113" t="s">
        <v>1029</v>
      </c>
      <c r="I551" s="120">
        <v>1.093</v>
      </c>
      <c r="J551" s="120" t="s">
        <v>914</v>
      </c>
      <c r="K551" s="117" t="s">
        <v>633</v>
      </c>
    </row>
    <row r="552" spans="2:11" x14ac:dyDescent="0.2">
      <c r="B552" s="111">
        <v>770</v>
      </c>
      <c r="C552" s="114" t="s">
        <v>512</v>
      </c>
      <c r="D552" s="114" t="s">
        <v>898</v>
      </c>
      <c r="E552" s="114" t="s">
        <v>1012</v>
      </c>
      <c r="F552" s="114"/>
      <c r="G552" s="114" t="s">
        <v>948</v>
      </c>
      <c r="H552" s="114" t="s">
        <v>1030</v>
      </c>
      <c r="I552" s="121">
        <v>0.48799999999999999</v>
      </c>
      <c r="J552" s="121" t="s">
        <v>944</v>
      </c>
      <c r="K552" s="118" t="s">
        <v>654</v>
      </c>
    </row>
    <row r="553" spans="2:11" x14ac:dyDescent="0.2">
      <c r="B553" s="109">
        <v>771</v>
      </c>
      <c r="C553" s="115" t="s">
        <v>513</v>
      </c>
      <c r="D553" s="115" t="s">
        <v>898</v>
      </c>
      <c r="E553" s="115" t="s">
        <v>1012</v>
      </c>
      <c r="F553" s="115"/>
      <c r="G553" s="115" t="s">
        <v>948</v>
      </c>
      <c r="H553" s="115" t="s">
        <v>1030</v>
      </c>
      <c r="I553" s="119">
        <v>0.78080000000000005</v>
      </c>
      <c r="J553" s="119" t="s">
        <v>944</v>
      </c>
      <c r="K553" s="116" t="s">
        <v>654</v>
      </c>
    </row>
    <row r="554" spans="2:11" x14ac:dyDescent="0.2">
      <c r="B554" s="110">
        <v>777</v>
      </c>
      <c r="C554" s="113" t="s">
        <v>514</v>
      </c>
      <c r="D554" s="113" t="s">
        <v>898</v>
      </c>
      <c r="E554" s="113" t="s">
        <v>1012</v>
      </c>
      <c r="F554" s="113"/>
      <c r="G554" s="113" t="s">
        <v>929</v>
      </c>
      <c r="H554" s="113" t="s">
        <v>1020</v>
      </c>
      <c r="I554" s="120">
        <v>0.60599999999999998</v>
      </c>
      <c r="J554" s="120" t="s">
        <v>934</v>
      </c>
      <c r="K554" s="117" t="s">
        <v>615</v>
      </c>
    </row>
    <row r="555" spans="2:11" x14ac:dyDescent="0.2">
      <c r="B555" s="110">
        <v>780</v>
      </c>
      <c r="C555" s="113" t="s">
        <v>515</v>
      </c>
      <c r="D555" s="113" t="s">
        <v>898</v>
      </c>
      <c r="E555" s="113" t="s">
        <v>1012</v>
      </c>
      <c r="F555" s="113"/>
      <c r="G555" s="113" t="s">
        <v>966</v>
      </c>
      <c r="H555" s="113" t="s">
        <v>1031</v>
      </c>
      <c r="I555" s="120">
        <v>0.79569999999999996</v>
      </c>
      <c r="J555" s="120" t="s">
        <v>911</v>
      </c>
      <c r="K555" s="117" t="s">
        <v>626</v>
      </c>
    </row>
    <row r="556" spans="2:11" x14ac:dyDescent="0.2">
      <c r="B556" s="110">
        <v>781</v>
      </c>
      <c r="C556" s="113" t="s">
        <v>516</v>
      </c>
      <c r="D556" s="113" t="s">
        <v>898</v>
      </c>
      <c r="E556" s="113" t="s">
        <v>1012</v>
      </c>
      <c r="F556" s="113"/>
      <c r="G556" s="113" t="s">
        <v>966</v>
      </c>
      <c r="H556" s="113" t="s">
        <v>1031</v>
      </c>
      <c r="I556" s="120">
        <v>0.50309999999999999</v>
      </c>
      <c r="J556" s="120" t="s">
        <v>911</v>
      </c>
      <c r="K556" s="117" t="s">
        <v>626</v>
      </c>
    </row>
    <row r="557" spans="2:11" x14ac:dyDescent="0.2">
      <c r="B557" s="111">
        <v>783</v>
      </c>
      <c r="C557" s="114" t="s">
        <v>517</v>
      </c>
      <c r="D557" s="114" t="s">
        <v>898</v>
      </c>
      <c r="E557" s="114" t="s">
        <v>1012</v>
      </c>
      <c r="F557" s="114"/>
      <c r="G557" s="114" t="s">
        <v>966</v>
      </c>
      <c r="H557" s="114" t="s">
        <v>1031</v>
      </c>
      <c r="I557" s="121">
        <v>1.0383</v>
      </c>
      <c r="J557" s="121" t="s">
        <v>911</v>
      </c>
      <c r="K557" s="118" t="s">
        <v>626</v>
      </c>
    </row>
    <row r="558" spans="2:11" x14ac:dyDescent="0.2">
      <c r="B558" s="109">
        <v>785</v>
      </c>
      <c r="C558" s="115" t="s">
        <v>518</v>
      </c>
      <c r="D558" s="115" t="s">
        <v>898</v>
      </c>
      <c r="E558" s="115" t="s">
        <v>1012</v>
      </c>
      <c r="F558" s="115"/>
      <c r="G558" s="115" t="s">
        <v>966</v>
      </c>
      <c r="H558" s="115" t="s">
        <v>1031</v>
      </c>
      <c r="I558" s="119">
        <v>0.61909999999999998</v>
      </c>
      <c r="J558" s="119" t="s">
        <v>911</v>
      </c>
      <c r="K558" s="116" t="s">
        <v>626</v>
      </c>
    </row>
    <row r="559" spans="2:11" x14ac:dyDescent="0.2">
      <c r="B559" s="110">
        <v>787</v>
      </c>
      <c r="C559" s="113" t="s">
        <v>519</v>
      </c>
      <c r="D559" s="113" t="s">
        <v>898</v>
      </c>
      <c r="E559" s="113" t="s">
        <v>1012</v>
      </c>
      <c r="F559" s="113"/>
      <c r="G559" s="113" t="s">
        <v>940</v>
      </c>
      <c r="H559" s="113" t="s">
        <v>1019</v>
      </c>
      <c r="I559" s="120">
        <v>0.36880000000000002</v>
      </c>
      <c r="J559" s="120" t="s">
        <v>930</v>
      </c>
      <c r="K559" s="117" t="s">
        <v>551</v>
      </c>
    </row>
    <row r="560" spans="2:11" x14ac:dyDescent="0.2">
      <c r="B560" s="110">
        <v>800</v>
      </c>
      <c r="C560" s="113" t="s">
        <v>520</v>
      </c>
      <c r="D560" s="113" t="s">
        <v>898</v>
      </c>
      <c r="E560" s="113" t="s">
        <v>1012</v>
      </c>
      <c r="F560" s="113"/>
      <c r="G560" s="113" t="s">
        <v>961</v>
      </c>
      <c r="H560" s="113" t="s">
        <v>1032</v>
      </c>
      <c r="I560" s="120">
        <v>0.84640000000000004</v>
      </c>
      <c r="J560" s="120" t="s">
        <v>927</v>
      </c>
      <c r="K560" s="117" t="s">
        <v>650</v>
      </c>
    </row>
    <row r="561" spans="2:11" x14ac:dyDescent="0.2">
      <c r="B561" s="110">
        <v>801</v>
      </c>
      <c r="C561" s="113" t="s">
        <v>521</v>
      </c>
      <c r="D561" s="113" t="s">
        <v>898</v>
      </c>
      <c r="E561" s="113" t="s">
        <v>1012</v>
      </c>
      <c r="F561" s="113"/>
      <c r="G561" s="113" t="s">
        <v>961</v>
      </c>
      <c r="H561" s="113" t="s">
        <v>1032</v>
      </c>
      <c r="I561" s="120">
        <v>0.6774</v>
      </c>
      <c r="J561" s="120" t="s">
        <v>927</v>
      </c>
      <c r="K561" s="117" t="s">
        <v>650</v>
      </c>
    </row>
    <row r="562" spans="2:11" x14ac:dyDescent="0.2">
      <c r="B562" s="111">
        <v>802</v>
      </c>
      <c r="C562" s="114" t="s">
        <v>522</v>
      </c>
      <c r="D562" s="114" t="s">
        <v>898</v>
      </c>
      <c r="E562" s="114" t="s">
        <v>1012</v>
      </c>
      <c r="F562" s="114"/>
      <c r="G562" s="114" t="s">
        <v>961</v>
      </c>
      <c r="H562" s="114" t="s">
        <v>1032</v>
      </c>
      <c r="I562" s="121">
        <v>0.50039999999999996</v>
      </c>
      <c r="J562" s="121" t="s">
        <v>919</v>
      </c>
      <c r="K562" s="118" t="s">
        <v>641</v>
      </c>
    </row>
    <row r="563" spans="2:11" x14ac:dyDescent="0.2">
      <c r="B563" s="109">
        <v>803</v>
      </c>
      <c r="C563" s="115" t="s">
        <v>523</v>
      </c>
      <c r="D563" s="115" t="s">
        <v>898</v>
      </c>
      <c r="E563" s="115" t="s">
        <v>1012</v>
      </c>
      <c r="F563" s="115"/>
      <c r="G563" s="115" t="s">
        <v>961</v>
      </c>
      <c r="H563" s="115" t="s">
        <v>1032</v>
      </c>
      <c r="I563" s="119">
        <v>0.82489999999999997</v>
      </c>
      <c r="J563" s="119" t="s">
        <v>927</v>
      </c>
      <c r="K563" s="116" t="s">
        <v>650</v>
      </c>
    </row>
    <row r="564" spans="2:11" x14ac:dyDescent="0.2">
      <c r="B564" s="110">
        <v>804</v>
      </c>
      <c r="C564" s="113" t="s">
        <v>524</v>
      </c>
      <c r="D564" s="113" t="s">
        <v>898</v>
      </c>
      <c r="E564" s="113" t="s">
        <v>1012</v>
      </c>
      <c r="F564" s="113"/>
      <c r="G564" s="113" t="s">
        <v>961</v>
      </c>
      <c r="H564" s="113" t="s">
        <v>1032</v>
      </c>
      <c r="I564" s="120">
        <v>0.61040000000000005</v>
      </c>
      <c r="J564" s="120" t="s">
        <v>927</v>
      </c>
      <c r="K564" s="117" t="s">
        <v>650</v>
      </c>
    </row>
    <row r="565" spans="2:11" x14ac:dyDescent="0.2">
      <c r="B565" s="110">
        <v>805</v>
      </c>
      <c r="C565" s="113" t="s">
        <v>525</v>
      </c>
      <c r="D565" s="113" t="s">
        <v>898</v>
      </c>
      <c r="E565" s="113" t="s">
        <v>1012</v>
      </c>
      <c r="F565" s="113"/>
      <c r="G565" s="113" t="s">
        <v>917</v>
      </c>
      <c r="H565" s="113" t="s">
        <v>1033</v>
      </c>
      <c r="I565" s="120">
        <v>1.9357</v>
      </c>
      <c r="J565" s="120" t="s">
        <v>954</v>
      </c>
      <c r="K565" s="117" t="s">
        <v>649</v>
      </c>
    </row>
    <row r="566" spans="2:11" x14ac:dyDescent="0.2">
      <c r="B566" s="110">
        <v>806</v>
      </c>
      <c r="C566" s="113" t="s">
        <v>886</v>
      </c>
      <c r="D566" s="113" t="s">
        <v>898</v>
      </c>
      <c r="E566" s="113" t="s">
        <v>1012</v>
      </c>
      <c r="F566" s="113"/>
      <c r="G566" s="113" t="s">
        <v>917</v>
      </c>
      <c r="H566" s="113" t="s">
        <v>1033</v>
      </c>
      <c r="I566" s="120">
        <v>0.69779999999999998</v>
      </c>
      <c r="J566" s="120" t="s">
        <v>954</v>
      </c>
      <c r="K566" s="117" t="s">
        <v>649</v>
      </c>
    </row>
    <row r="567" spans="2:11" x14ac:dyDescent="0.2">
      <c r="B567" s="111">
        <v>807</v>
      </c>
      <c r="C567" s="114" t="s">
        <v>887</v>
      </c>
      <c r="D567" s="114" t="s">
        <v>898</v>
      </c>
      <c r="E567" s="114" t="s">
        <v>1012</v>
      </c>
      <c r="F567" s="114"/>
      <c r="G567" s="114" t="s">
        <v>917</v>
      </c>
      <c r="H567" s="114" t="s">
        <v>1033</v>
      </c>
      <c r="I567" s="121">
        <v>1.1755</v>
      </c>
      <c r="J567" s="121" t="s">
        <v>954</v>
      </c>
      <c r="K567" s="118" t="s">
        <v>649</v>
      </c>
    </row>
    <row r="568" spans="2:11" x14ac:dyDescent="0.2">
      <c r="B568" s="109">
        <v>808</v>
      </c>
      <c r="C568" s="115" t="s">
        <v>526</v>
      </c>
      <c r="D568" s="115" t="s">
        <v>898</v>
      </c>
      <c r="E568" s="115" t="s">
        <v>1012</v>
      </c>
      <c r="F568" s="115"/>
      <c r="G568" s="115" t="s">
        <v>917</v>
      </c>
      <c r="H568" s="115" t="s">
        <v>1033</v>
      </c>
      <c r="I568" s="119">
        <v>0.83220000000000005</v>
      </c>
      <c r="J568" s="119" t="s">
        <v>954</v>
      </c>
      <c r="K568" s="116" t="s">
        <v>649</v>
      </c>
    </row>
    <row r="569" spans="2:11" x14ac:dyDescent="0.2">
      <c r="B569" s="110">
        <v>809</v>
      </c>
      <c r="C569" s="113" t="s">
        <v>527</v>
      </c>
      <c r="D569" s="113" t="s">
        <v>898</v>
      </c>
      <c r="E569" s="113" t="s">
        <v>1012</v>
      </c>
      <c r="F569" s="113"/>
      <c r="G569" s="113" t="s">
        <v>917</v>
      </c>
      <c r="H569" s="113" t="s">
        <v>1033</v>
      </c>
      <c r="I569" s="120">
        <v>0.53779999999999994</v>
      </c>
      <c r="J569" s="120" t="s">
        <v>954</v>
      </c>
      <c r="K569" s="117" t="s">
        <v>649</v>
      </c>
    </row>
    <row r="570" spans="2:11" x14ac:dyDescent="0.2">
      <c r="B570" s="110">
        <v>810</v>
      </c>
      <c r="C570" s="113" t="s">
        <v>528</v>
      </c>
      <c r="D570" s="113" t="s">
        <v>898</v>
      </c>
      <c r="E570" s="113" t="s">
        <v>1012</v>
      </c>
      <c r="F570" s="113"/>
      <c r="G570" s="113" t="s">
        <v>917</v>
      </c>
      <c r="H570" s="113" t="s">
        <v>1033</v>
      </c>
      <c r="I570" s="120">
        <v>0.52290000000000003</v>
      </c>
      <c r="J570" s="120" t="s">
        <v>954</v>
      </c>
      <c r="K570" s="117" t="s">
        <v>649</v>
      </c>
    </row>
    <row r="571" spans="2:11" x14ac:dyDescent="0.2">
      <c r="B571" s="110">
        <v>812</v>
      </c>
      <c r="C571" s="113" t="s">
        <v>529</v>
      </c>
      <c r="D571" s="113" t="s">
        <v>898</v>
      </c>
      <c r="E571" s="113" t="s">
        <v>1012</v>
      </c>
      <c r="F571" s="113"/>
      <c r="G571" s="113" t="s">
        <v>917</v>
      </c>
      <c r="H571" s="113" t="s">
        <v>1033</v>
      </c>
      <c r="I571" s="120">
        <v>0.71089999999999998</v>
      </c>
      <c r="J571" s="120" t="s">
        <v>954</v>
      </c>
      <c r="K571" s="117" t="s">
        <v>649</v>
      </c>
    </row>
    <row r="572" spans="2:11" x14ac:dyDescent="0.2">
      <c r="B572" s="111">
        <v>820</v>
      </c>
      <c r="C572" s="114" t="s">
        <v>530</v>
      </c>
      <c r="D572" s="114" t="s">
        <v>898</v>
      </c>
      <c r="E572" s="114" t="s">
        <v>1012</v>
      </c>
      <c r="F572" s="114"/>
      <c r="G572" s="114" t="s">
        <v>952</v>
      </c>
      <c r="H572" s="114" t="s">
        <v>1034</v>
      </c>
      <c r="I572" s="121">
        <v>0.71589999999999998</v>
      </c>
      <c r="J572" s="121" t="s">
        <v>899</v>
      </c>
      <c r="K572" s="118" t="s">
        <v>636</v>
      </c>
    </row>
    <row r="573" spans="2:11" x14ac:dyDescent="0.2">
      <c r="B573" s="109">
        <v>821</v>
      </c>
      <c r="C573" s="115" t="s">
        <v>531</v>
      </c>
      <c r="D573" s="115" t="s">
        <v>898</v>
      </c>
      <c r="E573" s="115" t="s">
        <v>1012</v>
      </c>
      <c r="F573" s="115"/>
      <c r="G573" s="115" t="s">
        <v>952</v>
      </c>
      <c r="H573" s="115" t="s">
        <v>1034</v>
      </c>
      <c r="I573" s="119">
        <v>0.53879999999999995</v>
      </c>
      <c r="J573" s="119" t="s">
        <v>899</v>
      </c>
      <c r="K573" s="116" t="s">
        <v>636</v>
      </c>
    </row>
    <row r="574" spans="2:11" x14ac:dyDescent="0.2">
      <c r="B574" s="110">
        <v>822</v>
      </c>
      <c r="C574" s="113" t="s">
        <v>532</v>
      </c>
      <c r="D574" s="113" t="s">
        <v>898</v>
      </c>
      <c r="E574" s="113" t="s">
        <v>1012</v>
      </c>
      <c r="F574" s="113"/>
      <c r="G574" s="113" t="s">
        <v>952</v>
      </c>
      <c r="H574" s="113" t="s">
        <v>1034</v>
      </c>
      <c r="I574" s="120">
        <v>0.7137</v>
      </c>
      <c r="J574" s="120" t="s">
        <v>899</v>
      </c>
      <c r="K574" s="117" t="s">
        <v>636</v>
      </c>
    </row>
    <row r="575" spans="2:11" x14ac:dyDescent="0.2">
      <c r="B575" s="110">
        <v>823</v>
      </c>
      <c r="C575" s="113" t="s">
        <v>533</v>
      </c>
      <c r="D575" s="113" t="s">
        <v>898</v>
      </c>
      <c r="E575" s="113" t="s">
        <v>1012</v>
      </c>
      <c r="F575" s="113"/>
      <c r="G575" s="113" t="s">
        <v>952</v>
      </c>
      <c r="H575" s="113" t="s">
        <v>1034</v>
      </c>
      <c r="I575" s="120">
        <v>0.53900000000000003</v>
      </c>
      <c r="J575" s="120" t="s">
        <v>899</v>
      </c>
      <c r="K575" s="117" t="s">
        <v>636</v>
      </c>
    </row>
    <row r="576" spans="2:11" x14ac:dyDescent="0.2">
      <c r="B576" s="110">
        <v>824</v>
      </c>
      <c r="C576" s="113" t="s">
        <v>534</v>
      </c>
      <c r="D576" s="113" t="s">
        <v>898</v>
      </c>
      <c r="E576" s="113" t="s">
        <v>1012</v>
      </c>
      <c r="F576" s="113"/>
      <c r="G576" s="113" t="s">
        <v>952</v>
      </c>
      <c r="H576" s="113" t="s">
        <v>1034</v>
      </c>
      <c r="I576" s="120">
        <v>0.45400000000000001</v>
      </c>
      <c r="J576" s="120" t="s">
        <v>899</v>
      </c>
      <c r="K576" s="117" t="s">
        <v>636</v>
      </c>
    </row>
    <row r="577" spans="2:11" x14ac:dyDescent="0.2">
      <c r="B577" s="111">
        <v>825</v>
      </c>
      <c r="C577" s="114" t="s">
        <v>535</v>
      </c>
      <c r="D577" s="114" t="s">
        <v>898</v>
      </c>
      <c r="E577" s="114" t="s">
        <v>1012</v>
      </c>
      <c r="F577" s="114"/>
      <c r="G577" s="114" t="s">
        <v>952</v>
      </c>
      <c r="H577" s="114" t="s">
        <v>1034</v>
      </c>
      <c r="I577" s="121">
        <v>0.50929999999999997</v>
      </c>
      <c r="J577" s="121" t="s">
        <v>899</v>
      </c>
      <c r="K577" s="118" t="s">
        <v>636</v>
      </c>
    </row>
    <row r="578" spans="2:11" x14ac:dyDescent="0.2">
      <c r="B578" s="109">
        <v>826</v>
      </c>
      <c r="C578" s="115" t="s">
        <v>536</v>
      </c>
      <c r="D578" s="115" t="s">
        <v>898</v>
      </c>
      <c r="E578" s="115" t="s">
        <v>1012</v>
      </c>
      <c r="F578" s="115"/>
      <c r="G578" s="115" t="s">
        <v>952</v>
      </c>
      <c r="H578" s="115" t="s">
        <v>1034</v>
      </c>
      <c r="I578" s="119">
        <v>0.71940000000000004</v>
      </c>
      <c r="J578" s="119" t="s">
        <v>899</v>
      </c>
      <c r="K578" s="116" t="s">
        <v>636</v>
      </c>
    </row>
    <row r="579" spans="2:11" x14ac:dyDescent="0.2">
      <c r="B579" s="110">
        <v>827</v>
      </c>
      <c r="C579" s="113" t="s">
        <v>537</v>
      </c>
      <c r="D579" s="113" t="s">
        <v>898</v>
      </c>
      <c r="E579" s="113" t="s">
        <v>1012</v>
      </c>
      <c r="F579" s="113"/>
      <c r="G579" s="113" t="s">
        <v>952</v>
      </c>
      <c r="H579" s="113" t="s">
        <v>1034</v>
      </c>
      <c r="I579" s="120">
        <v>0.44569999999999999</v>
      </c>
      <c r="J579" s="120" t="s">
        <v>899</v>
      </c>
      <c r="K579" s="117" t="s">
        <v>636</v>
      </c>
    </row>
    <row r="580" spans="2:11" x14ac:dyDescent="0.2">
      <c r="B580" s="110">
        <v>828</v>
      </c>
      <c r="C580" s="113" t="s">
        <v>538</v>
      </c>
      <c r="D580" s="113" t="s">
        <v>898</v>
      </c>
      <c r="E580" s="113" t="s">
        <v>1012</v>
      </c>
      <c r="F580" s="113"/>
      <c r="G580" s="113" t="s">
        <v>952</v>
      </c>
      <c r="H580" s="113" t="s">
        <v>1034</v>
      </c>
      <c r="I580" s="120">
        <v>0.52669999999999995</v>
      </c>
      <c r="J580" s="120" t="s">
        <v>899</v>
      </c>
      <c r="K580" s="117" t="s">
        <v>636</v>
      </c>
    </row>
    <row r="581" spans="2:11" x14ac:dyDescent="0.2">
      <c r="B581" s="110">
        <v>829</v>
      </c>
      <c r="C581" s="113" t="s">
        <v>539</v>
      </c>
      <c r="D581" s="113" t="s">
        <v>898</v>
      </c>
      <c r="E581" s="113" t="s">
        <v>1012</v>
      </c>
      <c r="F581" s="113"/>
      <c r="G581" s="113" t="s">
        <v>952</v>
      </c>
      <c r="H581" s="113" t="s">
        <v>1034</v>
      </c>
      <c r="I581" s="120">
        <v>0.55549999999999999</v>
      </c>
      <c r="J581" s="120" t="s">
        <v>899</v>
      </c>
      <c r="K581" s="117" t="s">
        <v>636</v>
      </c>
    </row>
    <row r="582" spans="2:11" x14ac:dyDescent="0.2">
      <c r="B582" s="111">
        <v>830</v>
      </c>
      <c r="C582" s="114" t="s">
        <v>540</v>
      </c>
      <c r="D582" s="114" t="s">
        <v>898</v>
      </c>
      <c r="E582" s="114" t="s">
        <v>1012</v>
      </c>
      <c r="F582" s="114"/>
      <c r="G582" s="114" t="s">
        <v>952</v>
      </c>
      <c r="H582" s="114" t="s">
        <v>1034</v>
      </c>
      <c r="I582" s="121">
        <v>0.52729999999999999</v>
      </c>
      <c r="J582" s="121" t="s">
        <v>899</v>
      </c>
      <c r="K582" s="118" t="s">
        <v>636</v>
      </c>
    </row>
    <row r="583" spans="2:11" x14ac:dyDescent="0.2">
      <c r="B583" s="109">
        <v>831</v>
      </c>
      <c r="C583" s="115" t="s">
        <v>541</v>
      </c>
      <c r="D583" s="115" t="s">
        <v>898</v>
      </c>
      <c r="E583" s="115" t="s">
        <v>1012</v>
      </c>
      <c r="F583" s="115"/>
      <c r="G583" s="115" t="s">
        <v>952</v>
      </c>
      <c r="H583" s="115" t="s">
        <v>1034</v>
      </c>
      <c r="I583" s="119">
        <v>0.72240000000000004</v>
      </c>
      <c r="J583" s="119" t="s">
        <v>899</v>
      </c>
      <c r="K583" s="116" t="s">
        <v>636</v>
      </c>
    </row>
    <row r="584" spans="2:11" x14ac:dyDescent="0.2">
      <c r="B584" s="110">
        <v>832</v>
      </c>
      <c r="C584" s="113" t="s">
        <v>542</v>
      </c>
      <c r="D584" s="113" t="s">
        <v>898</v>
      </c>
      <c r="E584" s="113" t="s">
        <v>1012</v>
      </c>
      <c r="F584" s="113"/>
      <c r="G584" s="113" t="s">
        <v>938</v>
      </c>
      <c r="H584" s="113" t="s">
        <v>1035</v>
      </c>
      <c r="I584" s="120">
        <v>1.617</v>
      </c>
      <c r="J584" s="120" t="s">
        <v>934</v>
      </c>
      <c r="K584" s="117" t="s">
        <v>615</v>
      </c>
    </row>
    <row r="585" spans="2:11" x14ac:dyDescent="0.2">
      <c r="B585" s="110">
        <v>840</v>
      </c>
      <c r="C585" s="113" t="s">
        <v>543</v>
      </c>
      <c r="D585" s="113" t="s">
        <v>898</v>
      </c>
      <c r="E585" s="113" t="s">
        <v>1012</v>
      </c>
      <c r="F585" s="113"/>
      <c r="G585" s="113" t="s">
        <v>953</v>
      </c>
      <c r="H585" s="113" t="s">
        <v>1036</v>
      </c>
      <c r="I585" s="120">
        <v>0.5887</v>
      </c>
      <c r="J585" s="120" t="s">
        <v>945</v>
      </c>
      <c r="K585" s="117" t="s">
        <v>655</v>
      </c>
    </row>
    <row r="586" spans="2:11" x14ac:dyDescent="0.2">
      <c r="B586" s="110">
        <v>841</v>
      </c>
      <c r="C586" s="113" t="s">
        <v>544</v>
      </c>
      <c r="D586" s="113" t="s">
        <v>898</v>
      </c>
      <c r="E586" s="113" t="s">
        <v>1012</v>
      </c>
      <c r="F586" s="113"/>
      <c r="G586" s="113" t="s">
        <v>953</v>
      </c>
      <c r="H586" s="113" t="s">
        <v>1036</v>
      </c>
      <c r="I586" s="120">
        <v>1.0421</v>
      </c>
      <c r="J586" s="120" t="s">
        <v>945</v>
      </c>
      <c r="K586" s="117" t="s">
        <v>655</v>
      </c>
    </row>
    <row r="587" spans="2:11" x14ac:dyDescent="0.2">
      <c r="B587" s="111">
        <v>842</v>
      </c>
      <c r="C587" s="114" t="s">
        <v>545</v>
      </c>
      <c r="D587" s="114" t="s">
        <v>898</v>
      </c>
      <c r="E587" s="114" t="s">
        <v>1012</v>
      </c>
      <c r="F587" s="114"/>
      <c r="G587" s="114" t="s">
        <v>953</v>
      </c>
      <c r="H587" s="114" t="s">
        <v>1036</v>
      </c>
      <c r="I587" s="121">
        <v>0.9627</v>
      </c>
      <c r="J587" s="121" t="s">
        <v>945</v>
      </c>
      <c r="K587" s="118" t="s">
        <v>655</v>
      </c>
    </row>
    <row r="588" spans="2:11" x14ac:dyDescent="0.2">
      <c r="B588" s="109">
        <v>843</v>
      </c>
      <c r="C588" s="115" t="s">
        <v>546</v>
      </c>
      <c r="D588" s="115" t="s">
        <v>898</v>
      </c>
      <c r="E588" s="115" t="s">
        <v>1012</v>
      </c>
      <c r="F588" s="115"/>
      <c r="G588" s="115" t="s">
        <v>953</v>
      </c>
      <c r="H588" s="115" t="s">
        <v>1036</v>
      </c>
      <c r="I588" s="119">
        <v>0.93820000000000003</v>
      </c>
      <c r="J588" s="119" t="s">
        <v>945</v>
      </c>
      <c r="K588" s="116" t="s">
        <v>655</v>
      </c>
    </row>
    <row r="589" spans="2:11" x14ac:dyDescent="0.2">
      <c r="B589" s="110">
        <v>850</v>
      </c>
      <c r="C589" s="113" t="s">
        <v>547</v>
      </c>
      <c r="D589" s="113" t="s">
        <v>898</v>
      </c>
      <c r="E589" s="113" t="s">
        <v>1012</v>
      </c>
      <c r="F589" s="113"/>
      <c r="G589" s="113" t="s">
        <v>938</v>
      </c>
      <c r="H589" s="113" t="s">
        <v>1035</v>
      </c>
      <c r="I589" s="120">
        <v>0.83120000000000005</v>
      </c>
      <c r="J589" s="120" t="s">
        <v>934</v>
      </c>
      <c r="K589" s="117" t="s">
        <v>615</v>
      </c>
    </row>
    <row r="590" spans="2:11" x14ac:dyDescent="0.2">
      <c r="B590" s="110">
        <v>851</v>
      </c>
      <c r="C590" s="113" t="s">
        <v>888</v>
      </c>
      <c r="D590" s="113" t="s">
        <v>898</v>
      </c>
      <c r="E590" s="113" t="s">
        <v>1012</v>
      </c>
      <c r="F590" s="113"/>
      <c r="G590" s="113" t="s">
        <v>938</v>
      </c>
      <c r="H590" s="113" t="s">
        <v>1035</v>
      </c>
      <c r="I590" s="120">
        <v>0.86109999999999998</v>
      </c>
      <c r="J590" s="120" t="s">
        <v>934</v>
      </c>
      <c r="K590" s="117" t="s">
        <v>615</v>
      </c>
    </row>
    <row r="591" spans="2:11" x14ac:dyDescent="0.2">
      <c r="B591" s="110">
        <v>852</v>
      </c>
      <c r="C591" s="113" t="s">
        <v>548</v>
      </c>
      <c r="D591" s="113" t="s">
        <v>898</v>
      </c>
      <c r="E591" s="113" t="s">
        <v>1012</v>
      </c>
      <c r="F591" s="113"/>
      <c r="G591" s="113" t="s">
        <v>938</v>
      </c>
      <c r="H591" s="113" t="s">
        <v>1035</v>
      </c>
      <c r="I591" s="120">
        <v>0.59750000000000003</v>
      </c>
      <c r="J591" s="120" t="s">
        <v>934</v>
      </c>
      <c r="K591" s="117" t="s">
        <v>615</v>
      </c>
    </row>
    <row r="592" spans="2:11" x14ac:dyDescent="0.2">
      <c r="B592" s="111">
        <v>853</v>
      </c>
      <c r="C592" s="114" t="s">
        <v>549</v>
      </c>
      <c r="D592" s="114" t="s">
        <v>898</v>
      </c>
      <c r="E592" s="114" t="s">
        <v>1012</v>
      </c>
      <c r="F592" s="114"/>
      <c r="G592" s="114" t="s">
        <v>938</v>
      </c>
      <c r="H592" s="114" t="s">
        <v>1035</v>
      </c>
      <c r="I592" s="121">
        <v>0.59899999999999998</v>
      </c>
      <c r="J592" s="121" t="s">
        <v>934</v>
      </c>
      <c r="K592" s="118" t="s">
        <v>615</v>
      </c>
    </row>
    <row r="593" spans="2:11" x14ac:dyDescent="0.2">
      <c r="B593" s="109">
        <v>854</v>
      </c>
      <c r="C593" s="115" t="s">
        <v>550</v>
      </c>
      <c r="D593" s="115" t="s">
        <v>898</v>
      </c>
      <c r="E593" s="115" t="s">
        <v>1012</v>
      </c>
      <c r="F593" s="115"/>
      <c r="G593" s="115" t="s">
        <v>938</v>
      </c>
      <c r="H593" s="115" t="s">
        <v>1035</v>
      </c>
      <c r="I593" s="119">
        <v>0.66620000000000001</v>
      </c>
      <c r="J593" s="119" t="s">
        <v>934</v>
      </c>
      <c r="K593" s="116" t="s">
        <v>615</v>
      </c>
    </row>
    <row r="594" spans="2:11" x14ac:dyDescent="0.2">
      <c r="B594" s="110">
        <v>860</v>
      </c>
      <c r="C594" s="113" t="s">
        <v>889</v>
      </c>
      <c r="D594" s="113" t="s">
        <v>898</v>
      </c>
      <c r="E594" s="113" t="s">
        <v>1012</v>
      </c>
      <c r="F594" s="113"/>
      <c r="G594" s="113" t="s">
        <v>962</v>
      </c>
      <c r="H594" s="113" t="s">
        <v>551</v>
      </c>
      <c r="I594" s="120">
        <v>0.63009999999999999</v>
      </c>
      <c r="J594" s="120" t="s">
        <v>930</v>
      </c>
      <c r="K594" s="117" t="s">
        <v>551</v>
      </c>
    </row>
    <row r="595" spans="2:11" x14ac:dyDescent="0.2">
      <c r="B595" s="110">
        <v>861</v>
      </c>
      <c r="C595" s="113" t="s">
        <v>890</v>
      </c>
      <c r="D595" s="113" t="s">
        <v>898</v>
      </c>
      <c r="E595" s="113" t="s">
        <v>1012</v>
      </c>
      <c r="F595" s="113"/>
      <c r="G595" s="113" t="s">
        <v>962</v>
      </c>
      <c r="H595" s="113" t="s">
        <v>551</v>
      </c>
      <c r="I595" s="120">
        <v>0.53339999999999999</v>
      </c>
      <c r="J595" s="120" t="s">
        <v>930</v>
      </c>
      <c r="K595" s="117" t="s">
        <v>551</v>
      </c>
    </row>
    <row r="596" spans="2:11" x14ac:dyDescent="0.2">
      <c r="B596" s="110">
        <v>867</v>
      </c>
      <c r="C596" s="113" t="s">
        <v>552</v>
      </c>
      <c r="D596" s="113" t="s">
        <v>898</v>
      </c>
      <c r="E596" s="113" t="s">
        <v>1012</v>
      </c>
      <c r="F596" s="113"/>
      <c r="G596" s="113" t="s">
        <v>940</v>
      </c>
      <c r="H596" s="113" t="s">
        <v>1019</v>
      </c>
      <c r="I596" s="120">
        <v>0.42699999999999999</v>
      </c>
      <c r="J596" s="120" t="s">
        <v>934</v>
      </c>
      <c r="K596" s="117" t="s">
        <v>615</v>
      </c>
    </row>
    <row r="597" spans="2:11" x14ac:dyDescent="0.2">
      <c r="B597" s="111">
        <v>869</v>
      </c>
      <c r="C597" s="114" t="s">
        <v>553</v>
      </c>
      <c r="D597" s="114" t="s">
        <v>898</v>
      </c>
      <c r="E597" s="114" t="s">
        <v>1012</v>
      </c>
      <c r="F597" s="114"/>
      <c r="G597" s="114" t="s">
        <v>940</v>
      </c>
      <c r="H597" s="114" t="s">
        <v>1019</v>
      </c>
      <c r="I597" s="121">
        <v>0.45900000000000002</v>
      </c>
      <c r="J597" s="121" t="s">
        <v>916</v>
      </c>
      <c r="K597" s="118" t="s">
        <v>0</v>
      </c>
    </row>
    <row r="598" spans="2:11" x14ac:dyDescent="0.2">
      <c r="B598" s="109">
        <v>870</v>
      </c>
      <c r="C598" s="115" t="s">
        <v>554</v>
      </c>
      <c r="D598" s="115" t="s">
        <v>898</v>
      </c>
      <c r="E598" s="115" t="s">
        <v>1012</v>
      </c>
      <c r="F598" s="115"/>
      <c r="G598" s="115" t="s">
        <v>940</v>
      </c>
      <c r="H598" s="115" t="s">
        <v>1019</v>
      </c>
      <c r="I598" s="119">
        <v>0.30170000000000002</v>
      </c>
      <c r="J598" s="119" t="s">
        <v>916</v>
      </c>
      <c r="K598" s="116" t="s">
        <v>0</v>
      </c>
    </row>
    <row r="599" spans="2:11" x14ac:dyDescent="0.2">
      <c r="B599" s="110">
        <v>871</v>
      </c>
      <c r="C599" s="113" t="s">
        <v>555</v>
      </c>
      <c r="D599" s="113" t="s">
        <v>898</v>
      </c>
      <c r="E599" s="113" t="s">
        <v>1012</v>
      </c>
      <c r="F599" s="113"/>
      <c r="G599" s="113" t="s">
        <v>940</v>
      </c>
      <c r="H599" s="113" t="s">
        <v>1019</v>
      </c>
      <c r="I599" s="120">
        <v>0.58830000000000005</v>
      </c>
      <c r="J599" s="120" t="s">
        <v>934</v>
      </c>
      <c r="K599" s="117" t="s">
        <v>615</v>
      </c>
    </row>
    <row r="600" spans="2:11" x14ac:dyDescent="0.2">
      <c r="B600" s="110">
        <v>872</v>
      </c>
      <c r="C600" s="113" t="s">
        <v>556</v>
      </c>
      <c r="D600" s="113" t="s">
        <v>898</v>
      </c>
      <c r="E600" s="113" t="s">
        <v>1012</v>
      </c>
      <c r="F600" s="113"/>
      <c r="G600" s="113" t="s">
        <v>940</v>
      </c>
      <c r="H600" s="113" t="s">
        <v>1019</v>
      </c>
      <c r="I600" s="120">
        <v>0.58809999999999996</v>
      </c>
      <c r="J600" s="120" t="s">
        <v>916</v>
      </c>
      <c r="K600" s="117" t="s">
        <v>0</v>
      </c>
    </row>
    <row r="601" spans="2:11" x14ac:dyDescent="0.2">
      <c r="B601" s="110">
        <v>873</v>
      </c>
      <c r="C601" s="113" t="s">
        <v>557</v>
      </c>
      <c r="D601" s="113" t="s">
        <v>898</v>
      </c>
      <c r="E601" s="113" t="s">
        <v>1012</v>
      </c>
      <c r="F601" s="113"/>
      <c r="G601" s="113" t="s">
        <v>940</v>
      </c>
      <c r="H601" s="113" t="s">
        <v>1019</v>
      </c>
      <c r="I601" s="120">
        <v>0.39119999999999999</v>
      </c>
      <c r="J601" s="120" t="s">
        <v>944</v>
      </c>
      <c r="K601" s="117" t="s">
        <v>654</v>
      </c>
    </row>
    <row r="602" spans="2:11" x14ac:dyDescent="0.2">
      <c r="B602" s="111">
        <v>874</v>
      </c>
      <c r="C602" s="114" t="s">
        <v>558</v>
      </c>
      <c r="D602" s="114" t="s">
        <v>898</v>
      </c>
      <c r="E602" s="114" t="s">
        <v>1012</v>
      </c>
      <c r="F602" s="114"/>
      <c r="G602" s="114" t="s">
        <v>940</v>
      </c>
      <c r="H602" s="114" t="s">
        <v>1019</v>
      </c>
      <c r="I602" s="121">
        <v>0.4536</v>
      </c>
      <c r="J602" s="121" t="s">
        <v>916</v>
      </c>
      <c r="K602" s="118" t="s">
        <v>0</v>
      </c>
    </row>
    <row r="603" spans="2:11" x14ac:dyDescent="0.2">
      <c r="B603" s="109">
        <v>875</v>
      </c>
      <c r="C603" s="115" t="s">
        <v>559</v>
      </c>
      <c r="D603" s="115" t="s">
        <v>898</v>
      </c>
      <c r="E603" s="115" t="s">
        <v>1012</v>
      </c>
      <c r="F603" s="115"/>
      <c r="G603" s="115" t="s">
        <v>940</v>
      </c>
      <c r="H603" s="115" t="s">
        <v>1019</v>
      </c>
      <c r="I603" s="119">
        <v>0.5202</v>
      </c>
      <c r="J603" s="119" t="s">
        <v>918</v>
      </c>
      <c r="K603" s="116" t="s">
        <v>643</v>
      </c>
    </row>
    <row r="604" spans="2:11" x14ac:dyDescent="0.2">
      <c r="B604" s="110">
        <v>876</v>
      </c>
      <c r="C604" s="113" t="s">
        <v>560</v>
      </c>
      <c r="D604" s="113" t="s">
        <v>898</v>
      </c>
      <c r="E604" s="113" t="s">
        <v>1012</v>
      </c>
      <c r="F604" s="113"/>
      <c r="G604" s="113" t="s">
        <v>946</v>
      </c>
      <c r="H604" s="113" t="s">
        <v>1037</v>
      </c>
      <c r="I604" s="120">
        <v>0.57620000000000005</v>
      </c>
      <c r="J604" s="120" t="s">
        <v>918</v>
      </c>
      <c r="K604" s="117" t="s">
        <v>643</v>
      </c>
    </row>
    <row r="605" spans="2:11" x14ac:dyDescent="0.2">
      <c r="B605" s="110">
        <v>877</v>
      </c>
      <c r="C605" s="113" t="s">
        <v>561</v>
      </c>
      <c r="D605" s="113" t="s">
        <v>898</v>
      </c>
      <c r="E605" s="113" t="s">
        <v>1012</v>
      </c>
      <c r="F605" s="113"/>
      <c r="G605" s="113" t="s">
        <v>946</v>
      </c>
      <c r="H605" s="113" t="s">
        <v>1037</v>
      </c>
      <c r="I605" s="120">
        <v>0.46179999999999999</v>
      </c>
      <c r="J605" s="120" t="s">
        <v>918</v>
      </c>
      <c r="K605" s="117" t="s">
        <v>643</v>
      </c>
    </row>
    <row r="606" spans="2:11" x14ac:dyDescent="0.2">
      <c r="B606" s="110">
        <v>878</v>
      </c>
      <c r="C606" s="113" t="s">
        <v>562</v>
      </c>
      <c r="D606" s="113" t="s">
        <v>898</v>
      </c>
      <c r="E606" s="113" t="s">
        <v>1012</v>
      </c>
      <c r="F606" s="113"/>
      <c r="G606" s="113" t="s">
        <v>946</v>
      </c>
      <c r="H606" s="113" t="s">
        <v>1037</v>
      </c>
      <c r="I606" s="120">
        <v>0.38590000000000002</v>
      </c>
      <c r="J606" s="120" t="s">
        <v>918</v>
      </c>
      <c r="K606" s="117" t="s">
        <v>643</v>
      </c>
    </row>
    <row r="607" spans="2:11" x14ac:dyDescent="0.2">
      <c r="B607" s="111">
        <v>879</v>
      </c>
      <c r="C607" s="114" t="s">
        <v>563</v>
      </c>
      <c r="D607" s="114" t="s">
        <v>898</v>
      </c>
      <c r="E607" s="114" t="s">
        <v>1012</v>
      </c>
      <c r="F607" s="114"/>
      <c r="G607" s="114" t="s">
        <v>946</v>
      </c>
      <c r="H607" s="114" t="s">
        <v>1037</v>
      </c>
      <c r="I607" s="121">
        <v>0.51700000000000002</v>
      </c>
      <c r="J607" s="121" t="s">
        <v>918</v>
      </c>
      <c r="K607" s="118" t="s">
        <v>643</v>
      </c>
    </row>
    <row r="608" spans="2:11" x14ac:dyDescent="0.2">
      <c r="B608" s="109">
        <v>880</v>
      </c>
      <c r="C608" s="115" t="s">
        <v>564</v>
      </c>
      <c r="D608" s="115" t="s">
        <v>898</v>
      </c>
      <c r="E608" s="115" t="s">
        <v>1012</v>
      </c>
      <c r="F608" s="115"/>
      <c r="G608" s="115" t="s">
        <v>907</v>
      </c>
      <c r="H608" s="115" t="s">
        <v>1038</v>
      </c>
      <c r="I608" s="119">
        <v>0.70750000000000002</v>
      </c>
      <c r="J608" s="119" t="s">
        <v>954</v>
      </c>
      <c r="K608" s="116" t="s">
        <v>649</v>
      </c>
    </row>
    <row r="609" spans="2:11" x14ac:dyDescent="0.2">
      <c r="B609" s="110">
        <v>881</v>
      </c>
      <c r="C609" s="113" t="s">
        <v>565</v>
      </c>
      <c r="D609" s="113" t="s">
        <v>898</v>
      </c>
      <c r="E609" s="113" t="s">
        <v>1012</v>
      </c>
      <c r="F609" s="113"/>
      <c r="G609" s="113" t="s">
        <v>907</v>
      </c>
      <c r="H609" s="113" t="s">
        <v>1038</v>
      </c>
      <c r="I609" s="120">
        <v>0.73050000000000004</v>
      </c>
      <c r="J609" s="120" t="s">
        <v>954</v>
      </c>
      <c r="K609" s="117" t="s">
        <v>649</v>
      </c>
    </row>
    <row r="610" spans="2:11" x14ac:dyDescent="0.2">
      <c r="B610" s="110">
        <v>882</v>
      </c>
      <c r="C610" s="113" t="s">
        <v>566</v>
      </c>
      <c r="D610" s="113" t="s">
        <v>898</v>
      </c>
      <c r="E610" s="113" t="s">
        <v>1012</v>
      </c>
      <c r="F610" s="113"/>
      <c r="G610" s="113" t="s">
        <v>946</v>
      </c>
      <c r="H610" s="113" t="s">
        <v>1037</v>
      </c>
      <c r="I610" s="120">
        <v>0.51170000000000004</v>
      </c>
      <c r="J610" s="120" t="s">
        <v>918</v>
      </c>
      <c r="K610" s="117" t="s">
        <v>643</v>
      </c>
    </row>
    <row r="611" spans="2:11" x14ac:dyDescent="0.2">
      <c r="B611" s="110">
        <v>883</v>
      </c>
      <c r="C611" s="113" t="s">
        <v>567</v>
      </c>
      <c r="D611" s="113" t="s">
        <v>898</v>
      </c>
      <c r="E611" s="113" t="s">
        <v>1012</v>
      </c>
      <c r="F611" s="113"/>
      <c r="G611" s="113" t="s">
        <v>943</v>
      </c>
      <c r="H611" s="113" t="s">
        <v>1014</v>
      </c>
      <c r="I611" s="120">
        <v>1.2846</v>
      </c>
      <c r="J611" s="120" t="s">
        <v>908</v>
      </c>
      <c r="K611" s="117" t="s">
        <v>635</v>
      </c>
    </row>
    <row r="612" spans="2:11" x14ac:dyDescent="0.2">
      <c r="B612" s="111">
        <v>993</v>
      </c>
      <c r="C612" s="114" t="s">
        <v>568</v>
      </c>
      <c r="D612" s="114" t="s">
        <v>910</v>
      </c>
      <c r="E612" s="114" t="s">
        <v>569</v>
      </c>
      <c r="F612" s="114"/>
      <c r="G612" s="114" t="s">
        <v>967</v>
      </c>
      <c r="H612" s="114" t="s">
        <v>1039</v>
      </c>
      <c r="I612" s="121">
        <v>0</v>
      </c>
      <c r="J612" s="121" t="s">
        <v>967</v>
      </c>
      <c r="K612" s="118" t="s">
        <v>569</v>
      </c>
    </row>
    <row r="613" spans="2:11" x14ac:dyDescent="0.2">
      <c r="B613" s="109">
        <v>994</v>
      </c>
      <c r="C613" s="115" t="s">
        <v>570</v>
      </c>
      <c r="D613" s="115" t="s">
        <v>910</v>
      </c>
      <c r="E613" s="115" t="s">
        <v>569</v>
      </c>
      <c r="F613" s="115"/>
      <c r="G613" s="115" t="s">
        <v>967</v>
      </c>
      <c r="H613" s="115" t="s">
        <v>1039</v>
      </c>
      <c r="I613" s="119">
        <v>0</v>
      </c>
      <c r="J613" s="119" t="s">
        <v>967</v>
      </c>
      <c r="K613" s="116" t="s">
        <v>569</v>
      </c>
    </row>
    <row r="614" spans="2:11" x14ac:dyDescent="0.2">
      <c r="B614" s="110">
        <v>999</v>
      </c>
      <c r="C614" s="113" t="s">
        <v>571</v>
      </c>
      <c r="D614" s="113" t="s">
        <v>910</v>
      </c>
      <c r="E614" s="113" t="s">
        <v>569</v>
      </c>
      <c r="F614" s="113"/>
      <c r="G614" s="113" t="s">
        <v>967</v>
      </c>
      <c r="H614" s="113" t="s">
        <v>1039</v>
      </c>
      <c r="I614" s="120">
        <v>0</v>
      </c>
      <c r="J614" s="120" t="s">
        <v>967</v>
      </c>
      <c r="K614" s="117" t="s">
        <v>569</v>
      </c>
    </row>
    <row r="615" spans="2:11" x14ac:dyDescent="0.2">
      <c r="B615" s="110">
        <v>1001</v>
      </c>
      <c r="C615" s="113" t="s">
        <v>572</v>
      </c>
      <c r="D615" s="113" t="s">
        <v>913</v>
      </c>
      <c r="E615" s="113" t="s">
        <v>1011</v>
      </c>
      <c r="F615" s="113" t="s">
        <v>895</v>
      </c>
      <c r="G615" s="113" t="s">
        <v>901</v>
      </c>
      <c r="H615" s="113" t="s">
        <v>990</v>
      </c>
      <c r="I615" s="120">
        <v>0</v>
      </c>
      <c r="J615" s="120" t="s">
        <v>963</v>
      </c>
      <c r="K615" s="117" t="s">
        <v>648</v>
      </c>
    </row>
    <row r="616" spans="2:11" x14ac:dyDescent="0.2">
      <c r="B616" s="110">
        <v>1002</v>
      </c>
      <c r="C616" s="113" t="s">
        <v>573</v>
      </c>
      <c r="D616" s="113" t="s">
        <v>913</v>
      </c>
      <c r="E616" s="113" t="s">
        <v>1011</v>
      </c>
      <c r="F616" s="113" t="s">
        <v>895</v>
      </c>
      <c r="G616" s="113" t="s">
        <v>901</v>
      </c>
      <c r="H616" s="113" t="s">
        <v>990</v>
      </c>
      <c r="I616" s="120">
        <v>0</v>
      </c>
      <c r="J616" s="120" t="s">
        <v>963</v>
      </c>
      <c r="K616" s="117" t="s">
        <v>648</v>
      </c>
    </row>
    <row r="617" spans="2:11" x14ac:dyDescent="0.2">
      <c r="B617" s="111">
        <v>1003</v>
      </c>
      <c r="C617" s="114" t="s">
        <v>574</v>
      </c>
      <c r="D617" s="114" t="s">
        <v>913</v>
      </c>
      <c r="E617" s="114" t="s">
        <v>1011</v>
      </c>
      <c r="F617" s="114" t="s">
        <v>895</v>
      </c>
      <c r="G617" s="114" t="s">
        <v>901</v>
      </c>
      <c r="H617" s="114" t="s">
        <v>990</v>
      </c>
      <c r="I617" s="121">
        <v>0</v>
      </c>
      <c r="J617" s="121" t="s">
        <v>963</v>
      </c>
      <c r="K617" s="118" t="s">
        <v>648</v>
      </c>
    </row>
    <row r="618" spans="2:11" x14ac:dyDescent="0.2">
      <c r="B618" s="109">
        <v>1004</v>
      </c>
      <c r="C618" s="115" t="s">
        <v>575</v>
      </c>
      <c r="D618" s="115" t="s">
        <v>913</v>
      </c>
      <c r="E618" s="115" t="s">
        <v>1011</v>
      </c>
      <c r="F618" s="115"/>
      <c r="G618" s="115" t="s">
        <v>901</v>
      </c>
      <c r="H618" s="115" t="s">
        <v>990</v>
      </c>
      <c r="I618" s="119">
        <v>0</v>
      </c>
      <c r="J618" s="119" t="s">
        <v>963</v>
      </c>
      <c r="K618" s="116" t="s">
        <v>648</v>
      </c>
    </row>
    <row r="619" spans="2:11" x14ac:dyDescent="0.2">
      <c r="B619" s="110">
        <v>1005</v>
      </c>
      <c r="C619" s="113" t="s">
        <v>576</v>
      </c>
      <c r="D619" s="113" t="s">
        <v>913</v>
      </c>
      <c r="E619" s="113" t="s">
        <v>1011</v>
      </c>
      <c r="F619" s="113"/>
      <c r="G619" s="113" t="s">
        <v>901</v>
      </c>
      <c r="H619" s="113" t="s">
        <v>990</v>
      </c>
      <c r="I619" s="120">
        <v>0</v>
      </c>
      <c r="J619" s="120" t="s">
        <v>963</v>
      </c>
      <c r="K619" s="117" t="s">
        <v>648</v>
      </c>
    </row>
    <row r="620" spans="2:11" x14ac:dyDescent="0.2">
      <c r="B620" s="110">
        <v>1006</v>
      </c>
      <c r="C620" s="113" t="s">
        <v>577</v>
      </c>
      <c r="D620" s="113" t="s">
        <v>913</v>
      </c>
      <c r="E620" s="113" t="s">
        <v>1011</v>
      </c>
      <c r="F620" s="113"/>
      <c r="G620" s="113" t="s">
        <v>901</v>
      </c>
      <c r="H620" s="113" t="s">
        <v>990</v>
      </c>
      <c r="I620" s="120">
        <v>0</v>
      </c>
      <c r="J620" s="120" t="s">
        <v>963</v>
      </c>
      <c r="K620" s="117" t="s">
        <v>648</v>
      </c>
    </row>
    <row r="621" spans="2:11" x14ac:dyDescent="0.2">
      <c r="B621" s="110">
        <v>1007</v>
      </c>
      <c r="C621" s="113" t="s">
        <v>578</v>
      </c>
      <c r="D621" s="113" t="s">
        <v>913</v>
      </c>
      <c r="E621" s="113" t="s">
        <v>1011</v>
      </c>
      <c r="F621" s="113"/>
      <c r="G621" s="113" t="s">
        <v>901</v>
      </c>
      <c r="H621" s="113" t="s">
        <v>990</v>
      </c>
      <c r="I621" s="120">
        <v>0</v>
      </c>
      <c r="J621" s="120" t="s">
        <v>963</v>
      </c>
      <c r="K621" s="117" t="s">
        <v>648</v>
      </c>
    </row>
    <row r="622" spans="2:11" x14ac:dyDescent="0.2">
      <c r="B622" s="111">
        <v>1008</v>
      </c>
      <c r="C622" s="114" t="s">
        <v>579</v>
      </c>
      <c r="D622" s="114" t="s">
        <v>913</v>
      </c>
      <c r="E622" s="114" t="s">
        <v>1011</v>
      </c>
      <c r="F622" s="114"/>
      <c r="G622" s="114" t="s">
        <v>901</v>
      </c>
      <c r="H622" s="114" t="s">
        <v>990</v>
      </c>
      <c r="I622" s="121">
        <v>0</v>
      </c>
      <c r="J622" s="121" t="s">
        <v>963</v>
      </c>
      <c r="K622" s="118" t="s">
        <v>648</v>
      </c>
    </row>
    <row r="623" spans="2:11" x14ac:dyDescent="0.2">
      <c r="B623" s="109">
        <v>1009</v>
      </c>
      <c r="C623" s="115" t="s">
        <v>580</v>
      </c>
      <c r="D623" s="115" t="s">
        <v>913</v>
      </c>
      <c r="E623" s="115" t="s">
        <v>1011</v>
      </c>
      <c r="F623" s="115"/>
      <c r="G623" s="115" t="s">
        <v>901</v>
      </c>
      <c r="H623" s="115" t="s">
        <v>990</v>
      </c>
      <c r="I623" s="119">
        <v>0</v>
      </c>
      <c r="J623" s="119" t="s">
        <v>963</v>
      </c>
      <c r="K623" s="116" t="s">
        <v>648</v>
      </c>
    </row>
    <row r="624" spans="2:11" x14ac:dyDescent="0.2">
      <c r="B624" s="110">
        <v>1010</v>
      </c>
      <c r="C624" s="113" t="s">
        <v>581</v>
      </c>
      <c r="D624" s="113" t="s">
        <v>913</v>
      </c>
      <c r="E624" s="113" t="s">
        <v>1011</v>
      </c>
      <c r="F624" s="113"/>
      <c r="G624" s="113" t="s">
        <v>901</v>
      </c>
      <c r="H624" s="113" t="s">
        <v>990</v>
      </c>
      <c r="I624" s="120">
        <v>0</v>
      </c>
      <c r="J624" s="120" t="s">
        <v>963</v>
      </c>
      <c r="K624" s="117" t="s">
        <v>648</v>
      </c>
    </row>
    <row r="625" spans="2:11" x14ac:dyDescent="0.2">
      <c r="B625" s="110">
        <v>1011</v>
      </c>
      <c r="C625" s="113" t="s">
        <v>582</v>
      </c>
      <c r="D625" s="113" t="s">
        <v>913</v>
      </c>
      <c r="E625" s="113" t="s">
        <v>1011</v>
      </c>
      <c r="F625" s="113"/>
      <c r="G625" s="113" t="s">
        <v>901</v>
      </c>
      <c r="H625" s="113" t="s">
        <v>990</v>
      </c>
      <c r="I625" s="120">
        <v>0</v>
      </c>
      <c r="J625" s="120" t="s">
        <v>963</v>
      </c>
      <c r="K625" s="117" t="s">
        <v>648</v>
      </c>
    </row>
    <row r="626" spans="2:11" x14ac:dyDescent="0.2">
      <c r="B626" s="110">
        <v>1012</v>
      </c>
      <c r="C626" s="113" t="s">
        <v>583</v>
      </c>
      <c r="D626" s="113" t="s">
        <v>913</v>
      </c>
      <c r="E626" s="113" t="s">
        <v>1011</v>
      </c>
      <c r="F626" s="113"/>
      <c r="G626" s="113" t="s">
        <v>901</v>
      </c>
      <c r="H626" s="113" t="s">
        <v>990</v>
      </c>
      <c r="I626" s="120">
        <v>0</v>
      </c>
      <c r="J626" s="120" t="s">
        <v>963</v>
      </c>
      <c r="K626" s="117" t="s">
        <v>648</v>
      </c>
    </row>
    <row r="627" spans="2:11" x14ac:dyDescent="0.2">
      <c r="B627" s="111">
        <v>1013</v>
      </c>
      <c r="C627" s="114" t="s">
        <v>584</v>
      </c>
      <c r="D627" s="114" t="s">
        <v>913</v>
      </c>
      <c r="E627" s="114" t="s">
        <v>1011</v>
      </c>
      <c r="F627" s="114"/>
      <c r="G627" s="114" t="s">
        <v>901</v>
      </c>
      <c r="H627" s="114" t="s">
        <v>990</v>
      </c>
      <c r="I627" s="121">
        <v>0</v>
      </c>
      <c r="J627" s="121" t="s">
        <v>963</v>
      </c>
      <c r="K627" s="118" t="s">
        <v>648</v>
      </c>
    </row>
    <row r="628" spans="2:11" x14ac:dyDescent="0.2">
      <c r="B628" s="109">
        <v>1014</v>
      </c>
      <c r="C628" s="115" t="s">
        <v>585</v>
      </c>
      <c r="D628" s="115" t="s">
        <v>913</v>
      </c>
      <c r="E628" s="115" t="s">
        <v>1011</v>
      </c>
      <c r="F628" s="115"/>
      <c r="G628" s="115" t="s">
        <v>901</v>
      </c>
      <c r="H628" s="115" t="s">
        <v>990</v>
      </c>
      <c r="I628" s="119">
        <v>0</v>
      </c>
      <c r="J628" s="119" t="s">
        <v>963</v>
      </c>
      <c r="K628" s="116" t="s">
        <v>648</v>
      </c>
    </row>
    <row r="629" spans="2:11" x14ac:dyDescent="0.2">
      <c r="B629" s="110">
        <v>1015</v>
      </c>
      <c r="C629" s="113" t="s">
        <v>586</v>
      </c>
      <c r="D629" s="113" t="s">
        <v>913</v>
      </c>
      <c r="E629" s="113" t="s">
        <v>1011</v>
      </c>
      <c r="F629" s="113"/>
      <c r="G629" s="113" t="s">
        <v>901</v>
      </c>
      <c r="H629" s="113" t="s">
        <v>990</v>
      </c>
      <c r="I629" s="120">
        <v>0</v>
      </c>
      <c r="J629" s="120" t="s">
        <v>963</v>
      </c>
      <c r="K629" s="117" t="s">
        <v>648</v>
      </c>
    </row>
    <row r="630" spans="2:11" x14ac:dyDescent="0.2">
      <c r="B630" s="110">
        <v>1016</v>
      </c>
      <c r="C630" s="113" t="s">
        <v>587</v>
      </c>
      <c r="D630" s="113" t="s">
        <v>913</v>
      </c>
      <c r="E630" s="113" t="s">
        <v>1011</v>
      </c>
      <c r="F630" s="113"/>
      <c r="G630" s="113" t="s">
        <v>901</v>
      </c>
      <c r="H630" s="113" t="s">
        <v>990</v>
      </c>
      <c r="I630" s="120">
        <v>0</v>
      </c>
      <c r="J630" s="120" t="s">
        <v>963</v>
      </c>
      <c r="K630" s="117" t="s">
        <v>648</v>
      </c>
    </row>
    <row r="631" spans="2:11" x14ac:dyDescent="0.2">
      <c r="B631" s="110">
        <v>1017</v>
      </c>
      <c r="C631" s="113" t="s">
        <v>588</v>
      </c>
      <c r="D631" s="113" t="s">
        <v>913</v>
      </c>
      <c r="E631" s="113" t="s">
        <v>1011</v>
      </c>
      <c r="F631" s="113"/>
      <c r="G631" s="113" t="s">
        <v>901</v>
      </c>
      <c r="H631" s="113" t="s">
        <v>990</v>
      </c>
      <c r="I631" s="120">
        <v>0</v>
      </c>
      <c r="J631" s="120" t="s">
        <v>963</v>
      </c>
      <c r="K631" s="117" t="s">
        <v>648</v>
      </c>
    </row>
    <row r="632" spans="2:11" x14ac:dyDescent="0.2">
      <c r="B632" s="111">
        <v>1018</v>
      </c>
      <c r="C632" s="114" t="s">
        <v>589</v>
      </c>
      <c r="D632" s="114" t="s">
        <v>913</v>
      </c>
      <c r="E632" s="114" t="s">
        <v>1011</v>
      </c>
      <c r="F632" s="114"/>
      <c r="G632" s="114" t="s">
        <v>901</v>
      </c>
      <c r="H632" s="114" t="s">
        <v>990</v>
      </c>
      <c r="I632" s="121">
        <v>0</v>
      </c>
      <c r="J632" s="121" t="s">
        <v>963</v>
      </c>
      <c r="K632" s="118" t="s">
        <v>648</v>
      </c>
    </row>
    <row r="633" spans="2:11" x14ac:dyDescent="0.2">
      <c r="B633" s="109">
        <v>1019</v>
      </c>
      <c r="C633" s="115" t="s">
        <v>590</v>
      </c>
      <c r="D633" s="115" t="s">
        <v>913</v>
      </c>
      <c r="E633" s="115" t="s">
        <v>1011</v>
      </c>
      <c r="F633" s="115"/>
      <c r="G633" s="115" t="s">
        <v>901</v>
      </c>
      <c r="H633" s="115" t="s">
        <v>990</v>
      </c>
      <c r="I633" s="119">
        <v>0</v>
      </c>
      <c r="J633" s="119" t="s">
        <v>963</v>
      </c>
      <c r="K633" s="116" t="s">
        <v>648</v>
      </c>
    </row>
    <row r="634" spans="2:11" x14ac:dyDescent="0.2">
      <c r="B634" s="110">
        <v>1020</v>
      </c>
      <c r="C634" s="113" t="s">
        <v>591</v>
      </c>
      <c r="D634" s="113" t="s">
        <v>913</v>
      </c>
      <c r="E634" s="113" t="s">
        <v>1011</v>
      </c>
      <c r="F634" s="113"/>
      <c r="G634" s="113" t="s">
        <v>901</v>
      </c>
      <c r="H634" s="113" t="s">
        <v>990</v>
      </c>
      <c r="I634" s="120">
        <v>0</v>
      </c>
      <c r="J634" s="120" t="s">
        <v>963</v>
      </c>
      <c r="K634" s="117" t="s">
        <v>648</v>
      </c>
    </row>
    <row r="635" spans="2:11" x14ac:dyDescent="0.2">
      <c r="B635" s="110">
        <v>1021</v>
      </c>
      <c r="C635" s="113" t="s">
        <v>592</v>
      </c>
      <c r="D635" s="113" t="s">
        <v>913</v>
      </c>
      <c r="E635" s="113" t="s">
        <v>1011</v>
      </c>
      <c r="F635" s="113"/>
      <c r="G635" s="113" t="s">
        <v>901</v>
      </c>
      <c r="H635" s="113" t="s">
        <v>990</v>
      </c>
      <c r="I635" s="120">
        <v>0</v>
      </c>
      <c r="J635" s="120" t="s">
        <v>963</v>
      </c>
      <c r="K635" s="117" t="s">
        <v>648</v>
      </c>
    </row>
    <row r="636" spans="2:11" x14ac:dyDescent="0.2">
      <c r="B636" s="110">
        <v>1030</v>
      </c>
      <c r="C636" s="113" t="s">
        <v>593</v>
      </c>
      <c r="D636" s="113" t="s">
        <v>900</v>
      </c>
      <c r="E636" s="113" t="s">
        <v>977</v>
      </c>
      <c r="F636" s="113" t="s">
        <v>895</v>
      </c>
      <c r="G636" s="113" t="s">
        <v>901</v>
      </c>
      <c r="H636" s="113" t="s">
        <v>990</v>
      </c>
      <c r="I636" s="120">
        <v>0</v>
      </c>
      <c r="J636" s="120" t="s">
        <v>936</v>
      </c>
      <c r="K636" s="117" t="s">
        <v>656</v>
      </c>
    </row>
    <row r="637" spans="2:11" x14ac:dyDescent="0.2">
      <c r="B637" s="111">
        <v>1090</v>
      </c>
      <c r="C637" s="114" t="s">
        <v>594</v>
      </c>
      <c r="D637" s="114" t="s">
        <v>916</v>
      </c>
      <c r="E637" s="114" t="s">
        <v>999</v>
      </c>
      <c r="F637" s="114"/>
      <c r="G637" s="114" t="s">
        <v>903</v>
      </c>
      <c r="H637" s="114" t="s">
        <v>1010</v>
      </c>
      <c r="I637" s="121">
        <v>0</v>
      </c>
      <c r="J637" s="121" t="s">
        <v>939</v>
      </c>
      <c r="K637" s="118" t="s">
        <v>647</v>
      </c>
    </row>
    <row r="638" spans="2:11" x14ac:dyDescent="0.2">
      <c r="B638" s="109">
        <v>2000</v>
      </c>
      <c r="C638" s="115" t="s">
        <v>595</v>
      </c>
      <c r="D638" s="115" t="s">
        <v>905</v>
      </c>
      <c r="E638" s="115" t="s">
        <v>987</v>
      </c>
      <c r="F638" s="115"/>
      <c r="G638" s="115" t="s">
        <v>922</v>
      </c>
      <c r="H638" s="115" t="s">
        <v>988</v>
      </c>
      <c r="I638" s="119">
        <v>0</v>
      </c>
      <c r="J638" s="119" t="s">
        <v>903</v>
      </c>
      <c r="K638" s="116" t="s">
        <v>642</v>
      </c>
    </row>
    <row r="639" spans="2:11" x14ac:dyDescent="0.2">
      <c r="B639" s="110">
        <v>2001</v>
      </c>
      <c r="C639" s="113" t="s">
        <v>596</v>
      </c>
      <c r="D639" s="113" t="s">
        <v>905</v>
      </c>
      <c r="E639" s="113" t="s">
        <v>987</v>
      </c>
      <c r="F639" s="113"/>
      <c r="G639" s="113" t="s">
        <v>922</v>
      </c>
      <c r="H639" s="113" t="s">
        <v>988</v>
      </c>
      <c r="I639" s="120">
        <v>0</v>
      </c>
      <c r="J639" s="120" t="s">
        <v>903</v>
      </c>
      <c r="K639" s="117" t="s">
        <v>642</v>
      </c>
    </row>
    <row r="640" spans="2:11" x14ac:dyDescent="0.2">
      <c r="B640" s="110">
        <v>2002</v>
      </c>
      <c r="C640" s="113" t="s">
        <v>597</v>
      </c>
      <c r="D640" s="113" t="s">
        <v>905</v>
      </c>
      <c r="E640" s="113" t="s">
        <v>987</v>
      </c>
      <c r="F640" s="113"/>
      <c r="G640" s="113" t="s">
        <v>922</v>
      </c>
      <c r="H640" s="113" t="s">
        <v>988</v>
      </c>
      <c r="I640" s="120">
        <v>0</v>
      </c>
      <c r="J640" s="120" t="s">
        <v>903</v>
      </c>
      <c r="K640" s="117" t="s">
        <v>642</v>
      </c>
    </row>
    <row r="641" spans="2:11" x14ac:dyDescent="0.2">
      <c r="B641" s="110">
        <v>2003</v>
      </c>
      <c r="C641" s="113" t="s">
        <v>598</v>
      </c>
      <c r="D641" s="113" t="s">
        <v>905</v>
      </c>
      <c r="E641" s="113" t="s">
        <v>987</v>
      </c>
      <c r="F641" s="113"/>
      <c r="G641" s="113" t="s">
        <v>922</v>
      </c>
      <c r="H641" s="113" t="s">
        <v>988</v>
      </c>
      <c r="I641" s="120">
        <v>0</v>
      </c>
      <c r="J641" s="120" t="s">
        <v>958</v>
      </c>
      <c r="K641" s="117" t="s">
        <v>625</v>
      </c>
    </row>
    <row r="642" spans="2:11" x14ac:dyDescent="0.2">
      <c r="B642" s="111">
        <v>2004</v>
      </c>
      <c r="C642" s="114" t="s">
        <v>599</v>
      </c>
      <c r="D642" s="114" t="s">
        <v>905</v>
      </c>
      <c r="E642" s="114" t="s">
        <v>987</v>
      </c>
      <c r="F642" s="114"/>
      <c r="G642" s="114" t="s">
        <v>922</v>
      </c>
      <c r="H642" s="114" t="s">
        <v>988</v>
      </c>
      <c r="I642" s="121">
        <v>0</v>
      </c>
      <c r="J642" s="121" t="s">
        <v>958</v>
      </c>
      <c r="K642" s="118" t="s">
        <v>625</v>
      </c>
    </row>
    <row r="643" spans="2:11" x14ac:dyDescent="0.2">
      <c r="B643" s="109">
        <v>2005</v>
      </c>
      <c r="C643" s="115" t="s">
        <v>600</v>
      </c>
      <c r="D643" s="115" t="s">
        <v>905</v>
      </c>
      <c r="E643" s="115" t="s">
        <v>987</v>
      </c>
      <c r="F643" s="115"/>
      <c r="G643" s="115" t="s">
        <v>922</v>
      </c>
      <c r="H643" s="115" t="s">
        <v>988</v>
      </c>
      <c r="I643" s="119">
        <v>0</v>
      </c>
      <c r="J643" s="119" t="s">
        <v>958</v>
      </c>
      <c r="K643" s="116" t="s">
        <v>625</v>
      </c>
    </row>
    <row r="644" spans="2:11" x14ac:dyDescent="0.2">
      <c r="B644" s="110">
        <v>2006</v>
      </c>
      <c r="C644" s="113" t="s">
        <v>601</v>
      </c>
      <c r="D644" s="113" t="s">
        <v>905</v>
      </c>
      <c r="E644" s="113" t="s">
        <v>987</v>
      </c>
      <c r="F644" s="113"/>
      <c r="G644" s="113" t="s">
        <v>922</v>
      </c>
      <c r="H644" s="113" t="s">
        <v>988</v>
      </c>
      <c r="I644" s="120">
        <v>0</v>
      </c>
      <c r="J644" s="120" t="s">
        <v>963</v>
      </c>
      <c r="K644" s="117" t="s">
        <v>648</v>
      </c>
    </row>
    <row r="645" spans="2:11" x14ac:dyDescent="0.2">
      <c r="B645" s="110">
        <v>2007</v>
      </c>
      <c r="C645" s="113" t="s">
        <v>602</v>
      </c>
      <c r="D645" s="113" t="s">
        <v>905</v>
      </c>
      <c r="E645" s="113" t="s">
        <v>987</v>
      </c>
      <c r="F645" s="113"/>
      <c r="G645" s="113" t="s">
        <v>922</v>
      </c>
      <c r="H645" s="113" t="s">
        <v>988</v>
      </c>
      <c r="I645" s="120">
        <v>0</v>
      </c>
      <c r="J645" s="120" t="s">
        <v>899</v>
      </c>
      <c r="K645" s="117" t="s">
        <v>636</v>
      </c>
    </row>
    <row r="646" spans="2:11" x14ac:dyDescent="0.2">
      <c r="B646" s="110">
        <v>2020</v>
      </c>
      <c r="C646" s="113" t="s">
        <v>603</v>
      </c>
      <c r="D646" s="113" t="s">
        <v>900</v>
      </c>
      <c r="E646" s="113" t="s">
        <v>977</v>
      </c>
      <c r="F646" s="113" t="s">
        <v>895</v>
      </c>
      <c r="G646" s="113" t="s">
        <v>900</v>
      </c>
      <c r="H646" s="113" t="s">
        <v>982</v>
      </c>
      <c r="I646" s="120">
        <v>0.43519999999999998</v>
      </c>
      <c r="J646" s="120" t="s">
        <v>900</v>
      </c>
      <c r="K646" s="117" t="s">
        <v>619</v>
      </c>
    </row>
    <row r="647" spans="2:11" x14ac:dyDescent="0.2">
      <c r="B647" s="111">
        <v>2030</v>
      </c>
      <c r="C647" s="114" t="s">
        <v>604</v>
      </c>
      <c r="D647" s="114" t="s">
        <v>900</v>
      </c>
      <c r="E647" s="114" t="s">
        <v>977</v>
      </c>
      <c r="F647" s="114" t="s">
        <v>895</v>
      </c>
      <c r="G647" s="114" t="s">
        <v>898</v>
      </c>
      <c r="H647" s="114" t="s">
        <v>980</v>
      </c>
      <c r="I647" s="121">
        <v>0.67510000000000003</v>
      </c>
      <c r="J647" s="121" t="s">
        <v>924</v>
      </c>
      <c r="K647" s="118" t="s">
        <v>617</v>
      </c>
    </row>
    <row r="648" spans="2:11" x14ac:dyDescent="0.2">
      <c r="B648" s="109">
        <v>2061</v>
      </c>
      <c r="C648" s="115" t="s">
        <v>605</v>
      </c>
      <c r="D648" s="115" t="s">
        <v>916</v>
      </c>
      <c r="E648" s="115" t="s">
        <v>999</v>
      </c>
      <c r="F648" s="115"/>
      <c r="G648" s="115" t="s">
        <v>947</v>
      </c>
      <c r="H648" s="115" t="s">
        <v>1040</v>
      </c>
      <c r="I648" s="119">
        <v>0.52180000000000004</v>
      </c>
      <c r="J648" s="119" t="s">
        <v>911</v>
      </c>
      <c r="K648" s="116" t="s">
        <v>626</v>
      </c>
    </row>
    <row r="649" spans="2:11" x14ac:dyDescent="0.2">
      <c r="B649" s="110">
        <v>2062</v>
      </c>
      <c r="C649" s="113" t="s">
        <v>606</v>
      </c>
      <c r="D649" s="113" t="s">
        <v>916</v>
      </c>
      <c r="E649" s="113" t="s">
        <v>999</v>
      </c>
      <c r="F649" s="113"/>
      <c r="G649" s="113" t="s">
        <v>947</v>
      </c>
      <c r="H649" s="113" t="s">
        <v>1040</v>
      </c>
      <c r="I649" s="120">
        <v>1.3112999999999999</v>
      </c>
      <c r="J649" s="120" t="s">
        <v>911</v>
      </c>
      <c r="K649" s="117" t="s">
        <v>626</v>
      </c>
    </row>
    <row r="650" spans="2:11" x14ac:dyDescent="0.2">
      <c r="B650" s="110">
        <v>3033</v>
      </c>
      <c r="C650" s="113" t="s">
        <v>607</v>
      </c>
      <c r="D650" s="113" t="s">
        <v>896</v>
      </c>
      <c r="E650" s="113" t="s">
        <v>978</v>
      </c>
      <c r="F650" s="113"/>
      <c r="G650" s="113" t="s">
        <v>913</v>
      </c>
      <c r="H650" s="113" t="s">
        <v>984</v>
      </c>
      <c r="I650" s="120">
        <v>12.2866</v>
      </c>
      <c r="J650" s="120" t="s">
        <v>896</v>
      </c>
      <c r="K650" s="117" t="s">
        <v>614</v>
      </c>
    </row>
    <row r="651" spans="2:11" x14ac:dyDescent="0.2">
      <c r="B651" s="110">
        <v>3035</v>
      </c>
      <c r="C651" s="113" t="s">
        <v>608</v>
      </c>
      <c r="D651" s="113" t="s">
        <v>896</v>
      </c>
      <c r="E651" s="113" t="s">
        <v>978</v>
      </c>
      <c r="F651" s="113"/>
      <c r="G651" s="113" t="s">
        <v>913</v>
      </c>
      <c r="H651" s="113" t="s">
        <v>984</v>
      </c>
      <c r="I651" s="120">
        <v>15.6959</v>
      </c>
      <c r="J651" s="120" t="s">
        <v>896</v>
      </c>
      <c r="K651" s="117" t="s">
        <v>614</v>
      </c>
    </row>
    <row r="652" spans="2:11" x14ac:dyDescent="0.2">
      <c r="B652" s="111">
        <v>3050</v>
      </c>
      <c r="C652" s="114" t="s">
        <v>609</v>
      </c>
      <c r="D652" s="114" t="s">
        <v>896</v>
      </c>
      <c r="E652" s="114" t="s">
        <v>978</v>
      </c>
      <c r="F652" s="114"/>
      <c r="G652" s="114" t="s">
        <v>927</v>
      </c>
      <c r="H652" s="114" t="s">
        <v>1041</v>
      </c>
      <c r="I652" s="121">
        <v>17.4514</v>
      </c>
      <c r="J652" s="121" t="s">
        <v>964</v>
      </c>
      <c r="K652" s="118" t="s">
        <v>657</v>
      </c>
    </row>
    <row r="653" spans="2:11" x14ac:dyDescent="0.2">
      <c r="B653" s="109">
        <v>4001</v>
      </c>
      <c r="C653" s="115" t="s">
        <v>610</v>
      </c>
      <c r="D653" s="115" t="s">
        <v>899</v>
      </c>
      <c r="E653" s="115" t="s">
        <v>975</v>
      </c>
      <c r="F653" s="115"/>
      <c r="G653" s="115" t="s">
        <v>920</v>
      </c>
      <c r="H653" s="115" t="s">
        <v>1042</v>
      </c>
      <c r="I653" s="119">
        <v>2.9819</v>
      </c>
      <c r="J653" s="119" t="s">
        <v>903</v>
      </c>
      <c r="K653" s="116" t="s">
        <v>642</v>
      </c>
    </row>
    <row r="654" spans="2:11" x14ac:dyDescent="0.2">
      <c r="B654" s="110">
        <v>4010</v>
      </c>
      <c r="C654" s="113" t="s">
        <v>611</v>
      </c>
      <c r="D654" s="113" t="s">
        <v>904</v>
      </c>
      <c r="E654" s="113" t="s">
        <v>1004</v>
      </c>
      <c r="F654" s="113"/>
      <c r="G654" s="113" t="s">
        <v>914</v>
      </c>
      <c r="H654" s="113" t="s">
        <v>1005</v>
      </c>
      <c r="I654" s="120">
        <v>0</v>
      </c>
      <c r="J654" s="120" t="s">
        <v>945</v>
      </c>
      <c r="K654" s="117" t="s">
        <v>655</v>
      </c>
    </row>
    <row r="655" spans="2:11" x14ac:dyDescent="0.2">
      <c r="B655" s="250">
        <v>4011</v>
      </c>
      <c r="C655" s="251" t="s">
        <v>612</v>
      </c>
      <c r="D655" s="251" t="s">
        <v>904</v>
      </c>
      <c r="E655" s="251" t="s">
        <v>1004</v>
      </c>
      <c r="F655" s="251"/>
      <c r="G655" s="251" t="s">
        <v>914</v>
      </c>
      <c r="H655" s="251" t="s">
        <v>1005</v>
      </c>
      <c r="I655" s="252">
        <v>0</v>
      </c>
      <c r="J655" s="252" t="s">
        <v>945</v>
      </c>
      <c r="K655" s="253" t="s">
        <v>655</v>
      </c>
    </row>
  </sheetData>
  <sheetProtection algorithmName="SHA-512" hashValue="MDwgsyVmOfME9NcIAGFMbr3YA5zXm4szmKXHsl7TLHGIVlg55xzChGnDBeD2iO0BwKzu750b0+vBVgDohmELXg==" saltValue="CBP2pqcGKMgP3biutCDSsQ==" spinCount="100000" sheet="1" autoFilter="0"/>
  <autoFilter ref="B7:K655" xr:uid="{00000000-0009-0000-0000-000004000000}"/>
  <printOptions horizontalCentered="1"/>
  <pageMargins left="0.25" right="0.25" top="0.75" bottom="0.75" header="0.3" footer="0.3"/>
  <pageSetup scale="42" orientation="landscape" r:id="rId1"/>
  <headerFooter>
    <oddFooter xml:space="preserve">&amp;R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757"/>
  <sheetViews>
    <sheetView zoomScale="85" zoomScaleNormal="85" zoomScaleSheetLayoutView="85" workbookViewId="0">
      <pane ySplit="5" topLeftCell="A6" activePane="bottomLeft" state="frozen"/>
      <selection pane="bottomLeft" activeCell="A6" sqref="A6"/>
    </sheetView>
  </sheetViews>
  <sheetFormatPr defaultColWidth="8.7109375" defaultRowHeight="15" x14ac:dyDescent="0.25"/>
  <cols>
    <col min="1" max="1" width="2.7109375" style="9" customWidth="1"/>
    <col min="2" max="3" width="15.140625" style="9" bestFit="1" customWidth="1"/>
    <col min="4" max="4" width="15.140625" style="9" customWidth="1"/>
    <col min="5" max="5" width="55.140625" style="9" bestFit="1" customWidth="1"/>
    <col min="6" max="6" width="17" style="9" bestFit="1" customWidth="1"/>
    <col min="7" max="7" width="23.85546875" style="9" customWidth="1"/>
    <col min="8" max="8" width="8.7109375" style="29"/>
    <col min="9" max="9" width="12.7109375" style="29" bestFit="1" customWidth="1"/>
    <col min="10" max="16384" width="8.7109375" style="29"/>
  </cols>
  <sheetData>
    <row r="1" spans="1:9" x14ac:dyDescent="0.25">
      <c r="A1" s="29"/>
      <c r="B1" s="30"/>
      <c r="C1" s="29"/>
      <c r="D1" s="29"/>
      <c r="E1" s="29"/>
      <c r="F1" s="29"/>
      <c r="G1" s="29"/>
    </row>
    <row r="2" spans="1:9" ht="26.25" x14ac:dyDescent="0.25">
      <c r="A2" s="29"/>
      <c r="B2" s="97" t="s">
        <v>686</v>
      </c>
      <c r="C2" s="105"/>
      <c r="D2" s="105"/>
      <c r="E2" s="105"/>
      <c r="F2" s="105"/>
      <c r="G2" s="105"/>
    </row>
    <row r="3" spans="1:9" ht="15.75" x14ac:dyDescent="0.25">
      <c r="A3" s="29"/>
      <c r="B3" s="98" t="str">
        <f>'Cover Page'!$B$7</f>
        <v>Rate Year (RY) 2022; Updated March 16, 2022</v>
      </c>
      <c r="C3" s="106"/>
      <c r="D3" s="106"/>
      <c r="E3" s="106"/>
      <c r="F3" s="106"/>
      <c r="G3" s="106"/>
    </row>
    <row r="4" spans="1:9" ht="15.75" x14ac:dyDescent="0.25">
      <c r="A4" s="29"/>
      <c r="B4" s="99" t="s">
        <v>668</v>
      </c>
      <c r="C4" s="107"/>
      <c r="D4" s="107"/>
      <c r="E4" s="107"/>
      <c r="F4" s="107"/>
      <c r="G4" s="107"/>
    </row>
    <row r="5" spans="1:9" x14ac:dyDescent="0.25">
      <c r="A5" s="29"/>
      <c r="B5" s="36" t="s">
        <v>688</v>
      </c>
      <c r="C5" s="37" t="s">
        <v>5</v>
      </c>
      <c r="D5" s="37" t="s">
        <v>687</v>
      </c>
      <c r="E5" s="64" t="s">
        <v>2</v>
      </c>
      <c r="F5" s="64" t="s">
        <v>3</v>
      </c>
      <c r="G5" s="38" t="s">
        <v>4</v>
      </c>
    </row>
    <row r="6" spans="1:9" x14ac:dyDescent="0.25">
      <c r="A6" s="29"/>
      <c r="B6" s="112">
        <v>11013700</v>
      </c>
      <c r="C6" s="72">
        <v>520096</v>
      </c>
      <c r="D6" s="72">
        <v>1639123284</v>
      </c>
      <c r="E6" s="40" t="s">
        <v>692</v>
      </c>
      <c r="F6" s="40" t="s">
        <v>892</v>
      </c>
      <c r="G6" s="124">
        <v>94.89</v>
      </c>
      <c r="I6" s="147"/>
    </row>
    <row r="7" spans="1:9" x14ac:dyDescent="0.25">
      <c r="A7" s="29"/>
      <c r="B7" s="110">
        <v>11012400</v>
      </c>
      <c r="C7" s="70">
        <v>520078</v>
      </c>
      <c r="D7" s="70">
        <v>1225087190</v>
      </c>
      <c r="E7" s="160" t="s">
        <v>693</v>
      </c>
      <c r="F7" s="160" t="s">
        <v>892</v>
      </c>
      <c r="G7" s="122">
        <v>91.84</v>
      </c>
      <c r="I7" s="147"/>
    </row>
    <row r="8" spans="1:9" x14ac:dyDescent="0.25">
      <c r="A8" s="29"/>
      <c r="B8" s="110">
        <v>11008300</v>
      </c>
      <c r="C8" s="70">
        <v>520027</v>
      </c>
      <c r="D8" s="70">
        <v>1316000706</v>
      </c>
      <c r="E8" s="160" t="s">
        <v>695</v>
      </c>
      <c r="F8" s="160" t="s">
        <v>892</v>
      </c>
      <c r="G8" s="122">
        <v>91.84</v>
      </c>
      <c r="I8" s="147"/>
    </row>
    <row r="9" spans="1:9" x14ac:dyDescent="0.25">
      <c r="A9" s="29"/>
      <c r="B9" s="110">
        <v>11010300</v>
      </c>
      <c r="C9" s="70">
        <v>520051</v>
      </c>
      <c r="D9" s="70">
        <v>1871656082</v>
      </c>
      <c r="E9" s="160" t="s">
        <v>696</v>
      </c>
      <c r="F9" s="160" t="s">
        <v>892</v>
      </c>
      <c r="G9" s="122">
        <v>100.43</v>
      </c>
      <c r="I9" s="147"/>
    </row>
    <row r="10" spans="1:9" x14ac:dyDescent="0.25">
      <c r="A10" s="29"/>
      <c r="B10" s="111">
        <v>11006700</v>
      </c>
      <c r="C10" s="71">
        <v>520009</v>
      </c>
      <c r="D10" s="71">
        <v>1407803638</v>
      </c>
      <c r="E10" s="39" t="s">
        <v>699</v>
      </c>
      <c r="F10" s="39" t="s">
        <v>892</v>
      </c>
      <c r="G10" s="123">
        <v>92.88</v>
      </c>
      <c r="I10" s="147"/>
    </row>
    <row r="11" spans="1:9" x14ac:dyDescent="0.25">
      <c r="A11" s="29"/>
      <c r="B11" s="112">
        <v>100099167</v>
      </c>
      <c r="C11" s="72">
        <v>520009</v>
      </c>
      <c r="D11" s="72">
        <v>1912527193</v>
      </c>
      <c r="E11" s="40" t="s">
        <v>700</v>
      </c>
      <c r="F11" s="40" t="s">
        <v>892</v>
      </c>
      <c r="G11" s="124">
        <v>92.85</v>
      </c>
      <c r="I11" s="147"/>
    </row>
    <row r="12" spans="1:9" x14ac:dyDescent="0.25">
      <c r="A12" s="29"/>
      <c r="B12" s="110">
        <v>11000700</v>
      </c>
      <c r="C12" s="70">
        <v>520019</v>
      </c>
      <c r="D12" s="70">
        <v>1356391247</v>
      </c>
      <c r="E12" s="259" t="s">
        <v>702</v>
      </c>
      <c r="F12" s="259" t="s">
        <v>892</v>
      </c>
      <c r="G12" s="122">
        <v>92.62</v>
      </c>
      <c r="I12" s="147"/>
    </row>
    <row r="13" spans="1:9" x14ac:dyDescent="0.25">
      <c r="A13" s="29"/>
      <c r="B13" s="110">
        <v>11019400</v>
      </c>
      <c r="C13" s="70">
        <v>520136</v>
      </c>
      <c r="D13" s="70">
        <v>1427007384</v>
      </c>
      <c r="E13" s="259" t="s">
        <v>704</v>
      </c>
      <c r="F13" s="259" t="s">
        <v>892</v>
      </c>
      <c r="G13" s="122">
        <v>98.27</v>
      </c>
      <c r="I13" s="147"/>
    </row>
    <row r="14" spans="1:9" x14ac:dyDescent="0.25">
      <c r="A14" s="29"/>
      <c r="B14" s="110">
        <v>11017100</v>
      </c>
      <c r="C14" s="70">
        <v>520136</v>
      </c>
      <c r="D14" s="70">
        <v>1427007384</v>
      </c>
      <c r="E14" s="259" t="s">
        <v>705</v>
      </c>
      <c r="F14" s="259" t="s">
        <v>892</v>
      </c>
      <c r="G14" s="122">
        <v>97.85</v>
      </c>
      <c r="I14" s="147"/>
    </row>
    <row r="15" spans="1:9" x14ac:dyDescent="0.25">
      <c r="A15" s="29"/>
      <c r="B15" s="111">
        <v>100079350</v>
      </c>
      <c r="C15" s="71">
        <v>520136</v>
      </c>
      <c r="D15" s="71">
        <v>1427007384</v>
      </c>
      <c r="E15" s="39" t="s">
        <v>706</v>
      </c>
      <c r="F15" s="39" t="s">
        <v>892</v>
      </c>
      <c r="G15" s="123">
        <v>97.94</v>
      </c>
      <c r="I15" s="147"/>
    </row>
    <row r="16" spans="1:9" x14ac:dyDescent="0.25">
      <c r="A16" s="29"/>
      <c r="B16" s="112">
        <v>11006100</v>
      </c>
      <c r="C16" s="72">
        <v>520002</v>
      </c>
      <c r="D16" s="72">
        <v>1538112230</v>
      </c>
      <c r="E16" s="40" t="s">
        <v>707</v>
      </c>
      <c r="F16" s="40" t="s">
        <v>892</v>
      </c>
      <c r="G16" s="124">
        <v>92.25</v>
      </c>
      <c r="I16" s="147"/>
    </row>
    <row r="17" spans="1:9" x14ac:dyDescent="0.25">
      <c r="A17" s="29"/>
      <c r="B17" s="110">
        <v>11008800</v>
      </c>
      <c r="C17" s="70">
        <v>520033</v>
      </c>
      <c r="D17" s="70">
        <v>1295754844</v>
      </c>
      <c r="E17" s="259" t="s">
        <v>710</v>
      </c>
      <c r="F17" s="259" t="s">
        <v>892</v>
      </c>
      <c r="G17" s="122">
        <v>91.84</v>
      </c>
      <c r="I17" s="147"/>
    </row>
    <row r="18" spans="1:9" x14ac:dyDescent="0.25">
      <c r="A18" s="29"/>
      <c r="B18" s="110">
        <v>100095321</v>
      </c>
      <c r="C18" s="70">
        <v>520030</v>
      </c>
      <c r="D18" s="70">
        <v>1598375271</v>
      </c>
      <c r="E18" s="259" t="s">
        <v>1059</v>
      </c>
      <c r="F18" s="259" t="s">
        <v>892</v>
      </c>
      <c r="G18" s="122">
        <v>91.84</v>
      </c>
      <c r="I18" s="147"/>
    </row>
    <row r="19" spans="1:9" x14ac:dyDescent="0.25">
      <c r="A19" s="29"/>
      <c r="B19" s="110">
        <v>11008500</v>
      </c>
      <c r="C19" s="70">
        <v>520030</v>
      </c>
      <c r="D19" s="70">
        <v>1558363986</v>
      </c>
      <c r="E19" s="259" t="s">
        <v>711</v>
      </c>
      <c r="F19" s="259" t="s">
        <v>892</v>
      </c>
      <c r="G19" s="122">
        <v>92.55</v>
      </c>
      <c r="I19" s="147"/>
    </row>
    <row r="20" spans="1:9" x14ac:dyDescent="0.25">
      <c r="A20" s="29"/>
      <c r="B20" s="111">
        <v>11023500</v>
      </c>
      <c r="C20" s="71">
        <v>520193</v>
      </c>
      <c r="D20" s="71">
        <v>1255387726</v>
      </c>
      <c r="E20" s="39" t="s">
        <v>712</v>
      </c>
      <c r="F20" s="39" t="s">
        <v>892</v>
      </c>
      <c r="G20" s="123">
        <v>91.84</v>
      </c>
      <c r="I20" s="147"/>
    </row>
    <row r="21" spans="1:9" x14ac:dyDescent="0.25">
      <c r="A21" s="29"/>
      <c r="B21" s="112">
        <v>11021600</v>
      </c>
      <c r="C21" s="72">
        <v>520102</v>
      </c>
      <c r="D21" s="72">
        <v>1972628006</v>
      </c>
      <c r="E21" s="40" t="s">
        <v>713</v>
      </c>
      <c r="F21" s="40" t="s">
        <v>892</v>
      </c>
      <c r="G21" s="124">
        <v>93.98</v>
      </c>
      <c r="I21" s="147"/>
    </row>
    <row r="22" spans="1:9" x14ac:dyDescent="0.25">
      <c r="A22" s="29"/>
      <c r="B22" s="110">
        <v>100091842</v>
      </c>
      <c r="C22" s="70">
        <v>520113</v>
      </c>
      <c r="D22" s="70">
        <v>1043397177</v>
      </c>
      <c r="E22" s="259" t="s">
        <v>714</v>
      </c>
      <c r="F22" s="259" t="s">
        <v>892</v>
      </c>
      <c r="G22" s="122">
        <v>91.84</v>
      </c>
      <c r="I22" s="147"/>
    </row>
    <row r="23" spans="1:9" x14ac:dyDescent="0.25">
      <c r="A23" s="29"/>
      <c r="B23" s="110">
        <v>100013538</v>
      </c>
      <c r="C23" s="70">
        <v>520207</v>
      </c>
      <c r="D23" s="70">
        <v>1265740195</v>
      </c>
      <c r="E23" s="259" t="s">
        <v>715</v>
      </c>
      <c r="F23" s="259" t="s">
        <v>892</v>
      </c>
      <c r="G23" s="122">
        <v>92.2</v>
      </c>
      <c r="I23" s="147"/>
    </row>
    <row r="24" spans="1:9" x14ac:dyDescent="0.25">
      <c r="A24" s="29"/>
      <c r="B24" s="110">
        <v>11022500</v>
      </c>
      <c r="C24" s="70">
        <v>520189</v>
      </c>
      <c r="D24" s="70">
        <v>1225156888</v>
      </c>
      <c r="E24" s="259" t="s">
        <v>716</v>
      </c>
      <c r="F24" s="259" t="s">
        <v>892</v>
      </c>
      <c r="G24" s="122">
        <v>91.84</v>
      </c>
      <c r="I24" s="147"/>
    </row>
    <row r="25" spans="1:9" x14ac:dyDescent="0.25">
      <c r="A25" s="29"/>
      <c r="B25" s="111">
        <v>100190675</v>
      </c>
      <c r="C25" s="71">
        <v>520189</v>
      </c>
      <c r="D25" s="71">
        <v>1497406821</v>
      </c>
      <c r="E25" s="39" t="s">
        <v>1152</v>
      </c>
      <c r="F25" s="39" t="s">
        <v>892</v>
      </c>
      <c r="G25" s="123">
        <v>91.84</v>
      </c>
      <c r="I25" s="147"/>
    </row>
    <row r="26" spans="1:9" x14ac:dyDescent="0.25">
      <c r="A26" s="29"/>
      <c r="B26" s="112">
        <v>100009852</v>
      </c>
      <c r="C26" s="72">
        <v>520206</v>
      </c>
      <c r="D26" s="72">
        <v>1699008029</v>
      </c>
      <c r="E26" s="40" t="s">
        <v>717</v>
      </c>
      <c r="F26" s="40" t="s">
        <v>892</v>
      </c>
      <c r="G26" s="124">
        <v>91.95</v>
      </c>
      <c r="I26" s="147"/>
    </row>
    <row r="27" spans="1:9" x14ac:dyDescent="0.25">
      <c r="A27" s="29"/>
      <c r="B27" s="110">
        <v>11008900</v>
      </c>
      <c r="C27" s="70">
        <v>520034</v>
      </c>
      <c r="D27" s="70">
        <v>1477508687</v>
      </c>
      <c r="E27" s="259" t="s">
        <v>718</v>
      </c>
      <c r="F27" s="259" t="s">
        <v>892</v>
      </c>
      <c r="G27" s="122">
        <v>91.84</v>
      </c>
      <c r="I27" s="147"/>
    </row>
    <row r="28" spans="1:9" x14ac:dyDescent="0.25">
      <c r="A28" s="29"/>
      <c r="B28" s="110">
        <v>11024300</v>
      </c>
      <c r="C28" s="70">
        <v>520198</v>
      </c>
      <c r="D28" s="70">
        <v>1275578064</v>
      </c>
      <c r="E28" s="259" t="s">
        <v>719</v>
      </c>
      <c r="F28" s="259" t="s">
        <v>892</v>
      </c>
      <c r="G28" s="122">
        <v>91.84</v>
      </c>
      <c r="I28" s="147"/>
    </row>
    <row r="29" spans="1:9" x14ac:dyDescent="0.25">
      <c r="A29" s="29"/>
      <c r="B29" s="110">
        <v>11009200</v>
      </c>
      <c r="C29" s="70">
        <v>520038</v>
      </c>
      <c r="D29" s="70">
        <v>1760420103</v>
      </c>
      <c r="E29" s="259" t="s">
        <v>720</v>
      </c>
      <c r="F29" s="259" t="s">
        <v>892</v>
      </c>
      <c r="G29" s="122">
        <v>91.84</v>
      </c>
      <c r="I29" s="147"/>
    </row>
    <row r="30" spans="1:9" x14ac:dyDescent="0.25">
      <c r="A30" s="29"/>
      <c r="B30" s="111">
        <v>11010900</v>
      </c>
      <c r="C30" s="71">
        <v>520059</v>
      </c>
      <c r="D30" s="71">
        <v>1861557753</v>
      </c>
      <c r="E30" s="39" t="s">
        <v>721</v>
      </c>
      <c r="F30" s="39" t="s">
        <v>892</v>
      </c>
      <c r="G30" s="123">
        <v>91.84</v>
      </c>
      <c r="I30" s="147"/>
    </row>
    <row r="31" spans="1:9" x14ac:dyDescent="0.25">
      <c r="A31" s="29"/>
      <c r="B31" s="112">
        <v>11009000</v>
      </c>
      <c r="C31" s="72">
        <v>520035</v>
      </c>
      <c r="D31" s="72">
        <v>1922053107</v>
      </c>
      <c r="E31" s="40" t="s">
        <v>723</v>
      </c>
      <c r="F31" s="40" t="s">
        <v>892</v>
      </c>
      <c r="G31" s="124">
        <v>91.84</v>
      </c>
      <c r="I31" s="147"/>
    </row>
    <row r="32" spans="1:9" x14ac:dyDescent="0.25">
      <c r="A32" s="29"/>
      <c r="B32" s="110">
        <v>11020400</v>
      </c>
      <c r="C32" s="70">
        <v>520138</v>
      </c>
      <c r="D32" s="70">
        <v>1861447179</v>
      </c>
      <c r="E32" s="259" t="s">
        <v>724</v>
      </c>
      <c r="F32" s="259" t="s">
        <v>892</v>
      </c>
      <c r="G32" s="122">
        <v>99.2</v>
      </c>
      <c r="I32" s="147"/>
    </row>
    <row r="33" spans="1:9" x14ac:dyDescent="0.25">
      <c r="A33" s="29"/>
      <c r="B33" s="110">
        <v>11017200</v>
      </c>
      <c r="C33" s="70">
        <v>520138</v>
      </c>
      <c r="D33" s="70">
        <v>1861447179</v>
      </c>
      <c r="E33" s="259" t="s">
        <v>725</v>
      </c>
      <c r="F33" s="259" t="s">
        <v>892</v>
      </c>
      <c r="G33" s="122">
        <v>98.61</v>
      </c>
      <c r="I33" s="147"/>
    </row>
    <row r="34" spans="1:9" x14ac:dyDescent="0.25">
      <c r="A34" s="29"/>
      <c r="B34" s="110">
        <v>100061838</v>
      </c>
      <c r="C34" s="70">
        <v>520138</v>
      </c>
      <c r="D34" s="70">
        <v>1861447179</v>
      </c>
      <c r="E34" s="259" t="s">
        <v>726</v>
      </c>
      <c r="F34" s="259" t="s">
        <v>892</v>
      </c>
      <c r="G34" s="122">
        <v>98.9</v>
      </c>
      <c r="I34" s="147"/>
    </row>
    <row r="35" spans="1:9" x14ac:dyDescent="0.25">
      <c r="A35" s="29"/>
      <c r="B35" s="111">
        <v>11017300</v>
      </c>
      <c r="C35" s="71">
        <v>520139</v>
      </c>
      <c r="D35" s="71">
        <v>1407801640</v>
      </c>
      <c r="E35" s="39" t="s">
        <v>727</v>
      </c>
      <c r="F35" s="39" t="s">
        <v>892</v>
      </c>
      <c r="G35" s="123">
        <v>92.24</v>
      </c>
      <c r="I35" s="147"/>
    </row>
    <row r="36" spans="1:9" x14ac:dyDescent="0.25">
      <c r="A36" s="29"/>
      <c r="B36" s="112">
        <v>11012200</v>
      </c>
      <c r="C36" s="72">
        <v>520076</v>
      </c>
      <c r="D36" s="72">
        <v>1023187416</v>
      </c>
      <c r="E36" s="40" t="s">
        <v>728</v>
      </c>
      <c r="F36" s="40" t="s">
        <v>892</v>
      </c>
      <c r="G36" s="124">
        <v>91.84</v>
      </c>
      <c r="I36" s="147"/>
    </row>
    <row r="37" spans="1:9" x14ac:dyDescent="0.25">
      <c r="A37" s="29"/>
      <c r="B37" s="110">
        <v>11010200</v>
      </c>
      <c r="C37" s="70">
        <v>520049</v>
      </c>
      <c r="D37" s="70">
        <v>1891740585</v>
      </c>
      <c r="E37" s="259" t="s">
        <v>730</v>
      </c>
      <c r="F37" s="259" t="s">
        <v>892</v>
      </c>
      <c r="G37" s="122">
        <v>91.84</v>
      </c>
      <c r="I37" s="147"/>
    </row>
    <row r="38" spans="1:9" x14ac:dyDescent="0.25">
      <c r="A38" s="29"/>
      <c r="B38" s="110">
        <v>11014000</v>
      </c>
      <c r="C38" s="70">
        <v>520100</v>
      </c>
      <c r="D38" s="70">
        <v>1982780094</v>
      </c>
      <c r="E38" s="259" t="s">
        <v>732</v>
      </c>
      <c r="F38" s="259" t="s">
        <v>892</v>
      </c>
      <c r="G38" s="122">
        <v>91.84</v>
      </c>
      <c r="I38" s="147"/>
    </row>
    <row r="39" spans="1:9" x14ac:dyDescent="0.25">
      <c r="A39" s="29"/>
      <c r="B39" s="110">
        <v>11021800</v>
      </c>
      <c r="C39" s="70">
        <v>243302</v>
      </c>
      <c r="D39" s="70">
        <v>1881793750</v>
      </c>
      <c r="E39" s="259" t="s">
        <v>736</v>
      </c>
      <c r="F39" s="259" t="s">
        <v>892</v>
      </c>
      <c r="G39" s="122">
        <v>91.84</v>
      </c>
      <c r="I39" s="147"/>
    </row>
    <row r="40" spans="1:9" x14ac:dyDescent="0.25">
      <c r="A40" s="29"/>
      <c r="B40" s="111">
        <v>11021900</v>
      </c>
      <c r="C40" s="71">
        <v>243302</v>
      </c>
      <c r="D40" s="71">
        <v>1629161781</v>
      </c>
      <c r="E40" s="39" t="s">
        <v>737</v>
      </c>
      <c r="F40" s="39" t="s">
        <v>892</v>
      </c>
      <c r="G40" s="123">
        <v>91.84</v>
      </c>
      <c r="I40" s="147"/>
    </row>
    <row r="41" spans="1:9" x14ac:dyDescent="0.25">
      <c r="A41" s="29"/>
      <c r="B41" s="112">
        <v>11019700</v>
      </c>
      <c r="C41" s="72">
        <v>523300</v>
      </c>
      <c r="D41" s="72">
        <v>1750482022</v>
      </c>
      <c r="E41" s="40" t="s">
        <v>738</v>
      </c>
      <c r="F41" s="40" t="s">
        <v>892</v>
      </c>
      <c r="G41" s="124">
        <v>115.56</v>
      </c>
      <c r="I41" s="147"/>
    </row>
    <row r="42" spans="1:9" x14ac:dyDescent="0.25">
      <c r="A42" s="29"/>
      <c r="B42" s="110">
        <v>11023400</v>
      </c>
      <c r="C42" s="70">
        <v>523302</v>
      </c>
      <c r="D42" s="70">
        <v>1881780302</v>
      </c>
      <c r="E42" s="259" t="s">
        <v>739</v>
      </c>
      <c r="F42" s="259" t="s">
        <v>892</v>
      </c>
      <c r="G42" s="122">
        <v>91.84</v>
      </c>
      <c r="I42" s="147"/>
    </row>
    <row r="43" spans="1:9" x14ac:dyDescent="0.25">
      <c r="A43" s="29"/>
      <c r="B43" s="110">
        <v>11014300</v>
      </c>
      <c r="C43" s="70">
        <v>520103</v>
      </c>
      <c r="D43" s="70">
        <v>1609822881</v>
      </c>
      <c r="E43" s="259" t="s">
        <v>741</v>
      </c>
      <c r="F43" s="259" t="s">
        <v>892</v>
      </c>
      <c r="G43" s="122">
        <v>98.68</v>
      </c>
      <c r="I43" s="147"/>
    </row>
    <row r="44" spans="1:9" x14ac:dyDescent="0.25">
      <c r="A44" s="29"/>
      <c r="B44" s="110">
        <v>11002900</v>
      </c>
      <c r="C44" s="70">
        <v>230055</v>
      </c>
      <c r="D44" s="70">
        <v>1801887013</v>
      </c>
      <c r="E44" s="259" t="s">
        <v>744</v>
      </c>
      <c r="F44" s="259" t="s">
        <v>892</v>
      </c>
      <c r="G44" s="122">
        <v>91.84</v>
      </c>
      <c r="I44" s="147"/>
    </row>
    <row r="45" spans="1:9" x14ac:dyDescent="0.25">
      <c r="A45" s="29"/>
      <c r="B45" s="111">
        <v>11009500</v>
      </c>
      <c r="C45" s="71">
        <v>520041</v>
      </c>
      <c r="D45" s="71">
        <v>1124083894</v>
      </c>
      <c r="E45" s="39" t="s">
        <v>745</v>
      </c>
      <c r="F45" s="39" t="s">
        <v>892</v>
      </c>
      <c r="G45" s="123">
        <v>91.84</v>
      </c>
      <c r="I45" s="147"/>
    </row>
    <row r="46" spans="1:9" x14ac:dyDescent="0.25">
      <c r="A46" s="29"/>
      <c r="B46" s="112">
        <v>11005500</v>
      </c>
      <c r="C46" s="72">
        <v>240080</v>
      </c>
      <c r="D46" s="72">
        <v>1013994359</v>
      </c>
      <c r="E46" s="40" t="s">
        <v>748</v>
      </c>
      <c r="F46" s="40" t="s">
        <v>892</v>
      </c>
      <c r="G46" s="124">
        <v>91.84</v>
      </c>
      <c r="I46" s="147"/>
    </row>
    <row r="47" spans="1:9" x14ac:dyDescent="0.25">
      <c r="A47" s="29"/>
      <c r="B47" s="110">
        <v>11011900</v>
      </c>
      <c r="C47" s="70">
        <v>520071</v>
      </c>
      <c r="D47" s="70">
        <v>1811916281</v>
      </c>
      <c r="E47" s="259" t="s">
        <v>751</v>
      </c>
      <c r="F47" s="259" t="s">
        <v>892</v>
      </c>
      <c r="G47" s="122">
        <v>91.84</v>
      </c>
      <c r="I47" s="147"/>
    </row>
    <row r="48" spans="1:9" x14ac:dyDescent="0.25">
      <c r="A48" s="29"/>
      <c r="B48" s="110">
        <v>100182836</v>
      </c>
      <c r="C48" s="70" t="s">
        <v>1155</v>
      </c>
      <c r="D48" s="70">
        <v>1902474430</v>
      </c>
      <c r="E48" s="259" t="s">
        <v>1154</v>
      </c>
      <c r="F48" s="259" t="s">
        <v>892</v>
      </c>
      <c r="G48" s="122">
        <v>91.84</v>
      </c>
      <c r="I48" s="147"/>
    </row>
    <row r="49" spans="1:9" x14ac:dyDescent="0.25">
      <c r="A49" s="29"/>
      <c r="B49" s="110">
        <v>100134259</v>
      </c>
      <c r="C49" s="70">
        <v>520213</v>
      </c>
      <c r="D49" s="70">
        <v>1730710898</v>
      </c>
      <c r="E49" s="259" t="s">
        <v>1060</v>
      </c>
      <c r="F49" s="259" t="s">
        <v>892</v>
      </c>
      <c r="G49" s="122">
        <v>91.84</v>
      </c>
      <c r="I49" s="147"/>
    </row>
    <row r="50" spans="1:9" x14ac:dyDescent="0.25">
      <c r="A50" s="29"/>
      <c r="B50" s="111">
        <v>100183379</v>
      </c>
      <c r="C50" s="71" t="s">
        <v>1155</v>
      </c>
      <c r="D50" s="71">
        <v>1134794506</v>
      </c>
      <c r="E50" s="39" t="s">
        <v>1156</v>
      </c>
      <c r="F50" s="39" t="s">
        <v>892</v>
      </c>
      <c r="G50" s="123">
        <v>91.84</v>
      </c>
      <c r="I50" s="147"/>
    </row>
    <row r="51" spans="1:9" x14ac:dyDescent="0.25">
      <c r="A51" s="29"/>
      <c r="B51" s="112">
        <v>100135070</v>
      </c>
      <c r="C51" s="72">
        <v>520213</v>
      </c>
      <c r="D51" s="72">
        <v>1740805423</v>
      </c>
      <c r="E51" s="40" t="s">
        <v>1061</v>
      </c>
      <c r="F51" s="40" t="s">
        <v>892</v>
      </c>
      <c r="G51" s="124">
        <v>91.84</v>
      </c>
      <c r="I51" s="147"/>
    </row>
    <row r="52" spans="1:9" x14ac:dyDescent="0.25">
      <c r="A52" s="29"/>
      <c r="B52" s="110">
        <v>11000400</v>
      </c>
      <c r="C52" s="70">
        <v>520177</v>
      </c>
      <c r="D52" s="70">
        <v>1255334173</v>
      </c>
      <c r="E52" s="259" t="s">
        <v>752</v>
      </c>
      <c r="F52" s="259" t="s">
        <v>892</v>
      </c>
      <c r="G52" s="122">
        <v>116.66</v>
      </c>
      <c r="I52" s="147"/>
    </row>
    <row r="53" spans="1:9" x14ac:dyDescent="0.25">
      <c r="A53" s="29"/>
      <c r="B53" s="110">
        <v>11007800</v>
      </c>
      <c r="C53" s="70">
        <v>520021</v>
      </c>
      <c r="D53" s="70">
        <v>1003831132</v>
      </c>
      <c r="E53" s="259" t="s">
        <v>753</v>
      </c>
      <c r="F53" s="259" t="s">
        <v>892</v>
      </c>
      <c r="G53" s="122">
        <v>91.84</v>
      </c>
      <c r="I53" s="147"/>
    </row>
    <row r="54" spans="1:9" x14ac:dyDescent="0.25">
      <c r="A54" s="29"/>
      <c r="B54" s="110">
        <v>11012900</v>
      </c>
      <c r="C54" s="70">
        <v>520087</v>
      </c>
      <c r="D54" s="70">
        <v>1376593442</v>
      </c>
      <c r="E54" s="259" t="s">
        <v>755</v>
      </c>
      <c r="F54" s="259" t="s">
        <v>892</v>
      </c>
      <c r="G54" s="122">
        <v>103.11</v>
      </c>
      <c r="I54" s="147"/>
    </row>
    <row r="55" spans="1:9" x14ac:dyDescent="0.25">
      <c r="A55" s="29"/>
      <c r="B55" s="111">
        <v>100161517</v>
      </c>
      <c r="C55" s="71">
        <v>520107</v>
      </c>
      <c r="D55" s="71">
        <v>1700998697</v>
      </c>
      <c r="E55" s="39" t="s">
        <v>759</v>
      </c>
      <c r="F55" s="39" t="s">
        <v>892</v>
      </c>
      <c r="G55" s="123">
        <v>91.84</v>
      </c>
      <c r="I55" s="147"/>
    </row>
    <row r="56" spans="1:9" x14ac:dyDescent="0.25">
      <c r="A56" s="29"/>
      <c r="B56" s="112">
        <v>11013300</v>
      </c>
      <c r="C56" s="72">
        <v>520091</v>
      </c>
      <c r="D56" s="72">
        <v>1134183171</v>
      </c>
      <c r="E56" s="40" t="s">
        <v>760</v>
      </c>
      <c r="F56" s="40" t="s">
        <v>892</v>
      </c>
      <c r="G56" s="124">
        <v>91.84</v>
      </c>
      <c r="I56" s="147"/>
    </row>
    <row r="57" spans="1:9" x14ac:dyDescent="0.25">
      <c r="A57" s="29"/>
      <c r="B57" s="110">
        <v>11005400</v>
      </c>
      <c r="C57" s="70">
        <v>240066</v>
      </c>
      <c r="D57" s="70">
        <v>1538138003</v>
      </c>
      <c r="E57" s="259" t="s">
        <v>763</v>
      </c>
      <c r="F57" s="259" t="s">
        <v>892</v>
      </c>
      <c r="G57" s="122">
        <v>91.84</v>
      </c>
      <c r="I57" s="147"/>
    </row>
    <row r="58" spans="1:9" x14ac:dyDescent="0.25">
      <c r="A58" s="29"/>
      <c r="B58" s="110">
        <v>11006900</v>
      </c>
      <c r="C58" s="70">
        <v>520011</v>
      </c>
      <c r="D58" s="70">
        <v>1154415024</v>
      </c>
      <c r="E58" s="259" t="s">
        <v>764</v>
      </c>
      <c r="F58" s="259" t="s">
        <v>892</v>
      </c>
      <c r="G58" s="122">
        <v>91.84</v>
      </c>
      <c r="I58" s="147"/>
    </row>
    <row r="59" spans="1:9" x14ac:dyDescent="0.25">
      <c r="A59" s="29"/>
      <c r="B59" s="110">
        <v>100085640</v>
      </c>
      <c r="C59" s="70">
        <v>520210</v>
      </c>
      <c r="D59" s="70">
        <v>1952809816</v>
      </c>
      <c r="E59" s="259" t="s">
        <v>765</v>
      </c>
      <c r="F59" s="259" t="s">
        <v>892</v>
      </c>
      <c r="G59" s="122">
        <v>91.84</v>
      </c>
      <c r="I59" s="147"/>
    </row>
    <row r="60" spans="1:9" x14ac:dyDescent="0.25">
      <c r="A60" s="29"/>
      <c r="B60" s="111">
        <v>100070193</v>
      </c>
      <c r="C60" s="71">
        <v>520037</v>
      </c>
      <c r="D60" s="71">
        <v>1942749387</v>
      </c>
      <c r="E60" s="39" t="s">
        <v>767</v>
      </c>
      <c r="F60" s="39" t="s">
        <v>892</v>
      </c>
      <c r="G60" s="123">
        <v>98.94</v>
      </c>
      <c r="I60" s="147"/>
    </row>
    <row r="61" spans="1:9" x14ac:dyDescent="0.25">
      <c r="A61" s="29"/>
      <c r="B61" s="112">
        <v>100102130</v>
      </c>
      <c r="C61" s="72">
        <v>520212</v>
      </c>
      <c r="D61" s="72">
        <v>1376197665</v>
      </c>
      <c r="E61" s="40" t="s">
        <v>1062</v>
      </c>
      <c r="F61" s="40" t="s">
        <v>892</v>
      </c>
      <c r="G61" s="124">
        <v>91.84</v>
      </c>
      <c r="I61" s="147"/>
    </row>
    <row r="62" spans="1:9" x14ac:dyDescent="0.25">
      <c r="A62" s="29"/>
      <c r="B62" s="110">
        <v>100102362</v>
      </c>
      <c r="C62" s="70">
        <v>520202</v>
      </c>
      <c r="D62" s="70">
        <v>1902437650</v>
      </c>
      <c r="E62" s="259" t="s">
        <v>768</v>
      </c>
      <c r="F62" s="259" t="s">
        <v>892</v>
      </c>
      <c r="G62" s="122">
        <v>91.84</v>
      </c>
      <c r="I62" s="147"/>
    </row>
    <row r="63" spans="1:9" x14ac:dyDescent="0.25">
      <c r="A63" s="29"/>
      <c r="B63" s="110">
        <v>11011800</v>
      </c>
      <c r="C63" s="70">
        <v>520070</v>
      </c>
      <c r="D63" s="70">
        <v>1629027578</v>
      </c>
      <c r="E63" s="259" t="s">
        <v>771</v>
      </c>
      <c r="F63" s="259" t="s">
        <v>892</v>
      </c>
      <c r="G63" s="122">
        <v>94.18</v>
      </c>
      <c r="I63" s="147"/>
    </row>
    <row r="64" spans="1:9" x14ac:dyDescent="0.25">
      <c r="A64" s="29"/>
      <c r="B64" s="110">
        <v>11006300</v>
      </c>
      <c r="C64" s="70">
        <v>520004</v>
      </c>
      <c r="D64" s="70">
        <v>1801874227</v>
      </c>
      <c r="E64" s="259" t="s">
        <v>773</v>
      </c>
      <c r="F64" s="259" t="s">
        <v>892</v>
      </c>
      <c r="G64" s="122">
        <v>96.16</v>
      </c>
      <c r="I64" s="147"/>
    </row>
    <row r="65" spans="1:9" x14ac:dyDescent="0.25">
      <c r="A65" s="29"/>
      <c r="B65" s="111">
        <v>11011400</v>
      </c>
      <c r="C65" s="71">
        <v>520066</v>
      </c>
      <c r="D65" s="71">
        <v>1093768962</v>
      </c>
      <c r="E65" s="39" t="s">
        <v>779</v>
      </c>
      <c r="F65" s="39" t="s">
        <v>892</v>
      </c>
      <c r="G65" s="123">
        <v>95.16</v>
      </c>
      <c r="I65" s="147"/>
    </row>
    <row r="66" spans="1:9" x14ac:dyDescent="0.25">
      <c r="A66" s="29"/>
      <c r="B66" s="112">
        <v>11001700</v>
      </c>
      <c r="C66" s="72">
        <v>520089</v>
      </c>
      <c r="D66" s="72">
        <v>1114920048</v>
      </c>
      <c r="E66" s="40" t="s">
        <v>781</v>
      </c>
      <c r="F66" s="40" t="s">
        <v>892</v>
      </c>
      <c r="G66" s="124">
        <v>99.8</v>
      </c>
      <c r="I66" s="147"/>
    </row>
    <row r="67" spans="1:9" x14ac:dyDescent="0.25">
      <c r="A67" s="29"/>
      <c r="B67" s="110">
        <v>100005464</v>
      </c>
      <c r="C67" s="70">
        <v>520205</v>
      </c>
      <c r="D67" s="70">
        <v>1861635971</v>
      </c>
      <c r="E67" s="259" t="s">
        <v>782</v>
      </c>
      <c r="F67" s="259" t="s">
        <v>892</v>
      </c>
      <c r="G67" s="122">
        <v>91.92</v>
      </c>
      <c r="I67" s="147"/>
    </row>
    <row r="68" spans="1:9" x14ac:dyDescent="0.25">
      <c r="A68" s="29"/>
      <c r="B68" s="110">
        <v>11014700</v>
      </c>
      <c r="C68" s="70">
        <v>520109</v>
      </c>
      <c r="D68" s="70">
        <v>1568487411</v>
      </c>
      <c r="E68" s="259" t="s">
        <v>783</v>
      </c>
      <c r="F68" s="259" t="s">
        <v>892</v>
      </c>
      <c r="G68" s="122">
        <v>91.84</v>
      </c>
      <c r="I68" s="147"/>
    </row>
    <row r="69" spans="1:9" x14ac:dyDescent="0.25">
      <c r="A69" s="29"/>
      <c r="B69" s="110">
        <v>11008400</v>
      </c>
      <c r="C69" s="70">
        <v>520028</v>
      </c>
      <c r="D69" s="70">
        <v>1740291491</v>
      </c>
      <c r="E69" s="259" t="s">
        <v>785</v>
      </c>
      <c r="F69" s="259" t="s">
        <v>892</v>
      </c>
      <c r="G69" s="122">
        <v>97.37</v>
      </c>
      <c r="I69" s="147"/>
    </row>
    <row r="70" spans="1:9" x14ac:dyDescent="0.25">
      <c r="A70" s="29"/>
      <c r="B70" s="111">
        <v>11023800</v>
      </c>
      <c r="C70" s="71">
        <v>520196</v>
      </c>
      <c r="D70" s="71">
        <v>1669463832</v>
      </c>
      <c r="E70" s="39" t="s">
        <v>787</v>
      </c>
      <c r="F70" s="39" t="s">
        <v>892</v>
      </c>
      <c r="G70" s="123">
        <v>91.84</v>
      </c>
      <c r="I70" s="147"/>
    </row>
    <row r="71" spans="1:9" x14ac:dyDescent="0.25">
      <c r="A71" s="29"/>
      <c r="B71" s="112">
        <v>11011100</v>
      </c>
      <c r="C71" s="72">
        <v>520062</v>
      </c>
      <c r="D71" s="72">
        <v>1366420531</v>
      </c>
      <c r="E71" s="40" t="s">
        <v>788</v>
      </c>
      <c r="F71" s="40" t="s">
        <v>892</v>
      </c>
      <c r="G71" s="124">
        <v>91.84</v>
      </c>
      <c r="I71" s="147"/>
    </row>
    <row r="72" spans="1:9" x14ac:dyDescent="0.25">
      <c r="A72" s="29"/>
      <c r="B72" s="110">
        <v>11023600</v>
      </c>
      <c r="C72" s="70">
        <v>520194</v>
      </c>
      <c r="D72" s="70">
        <v>1669584983</v>
      </c>
      <c r="E72" s="259" t="s">
        <v>789</v>
      </c>
      <c r="F72" s="259" t="s">
        <v>892</v>
      </c>
      <c r="G72" s="122">
        <v>91.84</v>
      </c>
      <c r="I72" s="147"/>
    </row>
    <row r="73" spans="1:9" x14ac:dyDescent="0.25">
      <c r="A73" s="29"/>
      <c r="B73" s="110">
        <v>100190015</v>
      </c>
      <c r="C73" s="70">
        <v>520008</v>
      </c>
      <c r="D73" s="70">
        <v>1629056890</v>
      </c>
      <c r="E73" s="259" t="s">
        <v>1153</v>
      </c>
      <c r="F73" s="259" t="s">
        <v>892</v>
      </c>
      <c r="G73" s="122">
        <v>91.84</v>
      </c>
      <c r="I73" s="147"/>
    </row>
    <row r="74" spans="1:9" x14ac:dyDescent="0.25">
      <c r="A74" s="29"/>
      <c r="B74" s="110">
        <v>11005600</v>
      </c>
      <c r="C74" s="70">
        <v>240106</v>
      </c>
      <c r="D74" s="70">
        <v>1629006457</v>
      </c>
      <c r="E74" s="259" t="s">
        <v>793</v>
      </c>
      <c r="F74" s="259" t="s">
        <v>892</v>
      </c>
      <c r="G74" s="122">
        <v>91.84</v>
      </c>
      <c r="I74" s="147"/>
    </row>
    <row r="75" spans="1:9" x14ac:dyDescent="0.25">
      <c r="A75" s="29"/>
      <c r="B75" s="111">
        <v>11002400</v>
      </c>
      <c r="C75" s="71">
        <v>140239</v>
      </c>
      <c r="D75" s="71">
        <v>1629118609</v>
      </c>
      <c r="E75" s="39" t="s">
        <v>797</v>
      </c>
      <c r="F75" s="39" t="s">
        <v>892</v>
      </c>
      <c r="G75" s="123">
        <v>91.84</v>
      </c>
      <c r="I75" s="147"/>
    </row>
    <row r="76" spans="1:9" x14ac:dyDescent="0.25">
      <c r="A76" s="29"/>
      <c r="B76" s="112">
        <v>11007100</v>
      </c>
      <c r="C76" s="72">
        <v>520013</v>
      </c>
      <c r="D76" s="72">
        <v>1205811221</v>
      </c>
      <c r="E76" s="40" t="s">
        <v>799</v>
      </c>
      <c r="F76" s="40" t="s">
        <v>892</v>
      </c>
      <c r="G76" s="124">
        <v>95.48</v>
      </c>
      <c r="I76" s="147"/>
    </row>
    <row r="77" spans="1:9" x14ac:dyDescent="0.25">
      <c r="A77" s="29"/>
      <c r="B77" s="110">
        <v>11013600</v>
      </c>
      <c r="C77" s="70">
        <v>520095</v>
      </c>
      <c r="D77" s="70">
        <v>1861466153</v>
      </c>
      <c r="E77" s="259" t="s">
        <v>800</v>
      </c>
      <c r="F77" s="259" t="s">
        <v>892</v>
      </c>
      <c r="G77" s="122">
        <v>92.09</v>
      </c>
      <c r="I77" s="147"/>
    </row>
    <row r="78" spans="1:9" x14ac:dyDescent="0.25">
      <c r="A78" s="29"/>
      <c r="B78" s="110">
        <v>11013000</v>
      </c>
      <c r="C78" s="70">
        <v>520088</v>
      </c>
      <c r="D78" s="70">
        <v>1346228541</v>
      </c>
      <c r="E78" s="259" t="s">
        <v>803</v>
      </c>
      <c r="F78" s="259" t="s">
        <v>892</v>
      </c>
      <c r="G78" s="122">
        <v>91.84</v>
      </c>
      <c r="I78" s="147"/>
    </row>
    <row r="79" spans="1:9" x14ac:dyDescent="0.25">
      <c r="A79" s="29"/>
      <c r="B79" s="110">
        <v>11022800</v>
      </c>
      <c r="C79" s="70">
        <v>520057</v>
      </c>
      <c r="D79" s="70">
        <v>1386641207</v>
      </c>
      <c r="E79" s="259" t="s">
        <v>804</v>
      </c>
      <c r="F79" s="259" t="s">
        <v>892</v>
      </c>
      <c r="G79" s="122">
        <v>97.05</v>
      </c>
      <c r="I79" s="147"/>
    </row>
    <row r="80" spans="1:9" x14ac:dyDescent="0.25">
      <c r="A80" s="29"/>
      <c r="B80" s="111">
        <v>11011200</v>
      </c>
      <c r="C80" s="71">
        <v>520063</v>
      </c>
      <c r="D80" s="71">
        <v>1851336044</v>
      </c>
      <c r="E80" s="39" t="s">
        <v>808</v>
      </c>
      <c r="F80" s="39" t="s">
        <v>892</v>
      </c>
      <c r="G80" s="123">
        <v>91.84</v>
      </c>
      <c r="I80" s="147"/>
    </row>
    <row r="81" spans="1:9" x14ac:dyDescent="0.25">
      <c r="A81" s="29"/>
      <c r="B81" s="112">
        <v>11007500</v>
      </c>
      <c r="C81" s="72">
        <v>520017</v>
      </c>
      <c r="D81" s="72">
        <v>1164429908</v>
      </c>
      <c r="E81" s="40" t="s">
        <v>809</v>
      </c>
      <c r="F81" s="40" t="s">
        <v>892</v>
      </c>
      <c r="G81" s="124">
        <v>91.84</v>
      </c>
      <c r="I81" s="147"/>
    </row>
    <row r="82" spans="1:9" x14ac:dyDescent="0.25">
      <c r="A82" s="29"/>
      <c r="B82" s="110">
        <v>11022900</v>
      </c>
      <c r="C82" s="70">
        <v>520083</v>
      </c>
      <c r="D82" s="70">
        <v>1184621211</v>
      </c>
      <c r="E82" s="259" t="s">
        <v>810</v>
      </c>
      <c r="F82" s="259" t="s">
        <v>892</v>
      </c>
      <c r="G82" s="122">
        <v>96.89</v>
      </c>
      <c r="I82" s="147"/>
    </row>
    <row r="83" spans="1:9" x14ac:dyDescent="0.25">
      <c r="A83" s="29"/>
      <c r="B83" s="110">
        <v>11013800</v>
      </c>
      <c r="C83" s="70">
        <v>520097</v>
      </c>
      <c r="D83" s="70">
        <v>1649246877</v>
      </c>
      <c r="E83" s="259" t="s">
        <v>811</v>
      </c>
      <c r="F83" s="259" t="s">
        <v>892</v>
      </c>
      <c r="G83" s="122">
        <v>91.84</v>
      </c>
      <c r="I83" s="147"/>
    </row>
    <row r="84" spans="1:9" x14ac:dyDescent="0.25">
      <c r="A84" s="29"/>
      <c r="B84" s="110">
        <v>11009800</v>
      </c>
      <c r="C84" s="70">
        <v>520044</v>
      </c>
      <c r="D84" s="70">
        <v>1730184342</v>
      </c>
      <c r="E84" s="259" t="s">
        <v>813</v>
      </c>
      <c r="F84" s="259" t="s">
        <v>892</v>
      </c>
      <c r="G84" s="122">
        <v>91.84</v>
      </c>
      <c r="I84" s="147"/>
    </row>
    <row r="85" spans="1:9" x14ac:dyDescent="0.25">
      <c r="A85" s="29"/>
      <c r="B85" s="111">
        <v>11012100</v>
      </c>
      <c r="C85" s="71">
        <v>520075</v>
      </c>
      <c r="D85" s="71">
        <v>1114908001</v>
      </c>
      <c r="E85" s="39" t="s">
        <v>814</v>
      </c>
      <c r="F85" s="39" t="s">
        <v>892</v>
      </c>
      <c r="G85" s="123">
        <v>91.84</v>
      </c>
      <c r="I85" s="147"/>
    </row>
    <row r="86" spans="1:9" x14ac:dyDescent="0.25">
      <c r="A86" s="29"/>
      <c r="B86" s="112">
        <v>11004500</v>
      </c>
      <c r="C86" s="72">
        <v>240047</v>
      </c>
      <c r="D86" s="72">
        <v>1801835970</v>
      </c>
      <c r="E86" s="40" t="s">
        <v>815</v>
      </c>
      <c r="F86" s="40" t="s">
        <v>892</v>
      </c>
      <c r="G86" s="124">
        <v>91.84</v>
      </c>
      <c r="I86" s="147"/>
    </row>
    <row r="87" spans="1:9" x14ac:dyDescent="0.25">
      <c r="A87" s="29"/>
      <c r="B87" s="110">
        <v>11004100</v>
      </c>
      <c r="C87" s="70">
        <v>240010</v>
      </c>
      <c r="D87" s="70">
        <v>1841266194</v>
      </c>
      <c r="E87" s="259" t="s">
        <v>816</v>
      </c>
      <c r="F87" s="259" t="s">
        <v>892</v>
      </c>
      <c r="G87" s="122">
        <v>91.84</v>
      </c>
      <c r="I87" s="147"/>
    </row>
    <row r="88" spans="1:9" x14ac:dyDescent="0.25">
      <c r="A88" s="29"/>
      <c r="B88" s="110">
        <v>100021887</v>
      </c>
      <c r="C88" s="70">
        <v>520208</v>
      </c>
      <c r="D88" s="70">
        <v>1194004408</v>
      </c>
      <c r="E88" s="259" t="s">
        <v>817</v>
      </c>
      <c r="F88" s="259" t="s">
        <v>892</v>
      </c>
      <c r="G88" s="122">
        <v>91.84</v>
      </c>
      <c r="I88" s="147"/>
    </row>
    <row r="89" spans="1:9" x14ac:dyDescent="0.25">
      <c r="A89" s="29"/>
      <c r="B89" s="110">
        <v>11003900</v>
      </c>
      <c r="C89" s="70">
        <v>240002</v>
      </c>
      <c r="D89" s="70">
        <v>1457393035</v>
      </c>
      <c r="E89" s="259" t="s">
        <v>818</v>
      </c>
      <c r="F89" s="259" t="s">
        <v>892</v>
      </c>
      <c r="G89" s="122">
        <v>91.84</v>
      </c>
      <c r="I89" s="147"/>
    </row>
    <row r="90" spans="1:9" x14ac:dyDescent="0.25">
      <c r="A90" s="29"/>
      <c r="B90" s="111">
        <v>11019000</v>
      </c>
      <c r="C90" s="71">
        <v>520160</v>
      </c>
      <c r="D90" s="71">
        <v>1902832306</v>
      </c>
      <c r="E90" s="39" t="s">
        <v>821</v>
      </c>
      <c r="F90" s="39" t="s">
        <v>892</v>
      </c>
      <c r="G90" s="123">
        <v>95.91</v>
      </c>
      <c r="I90" s="147"/>
    </row>
    <row r="91" spans="1:9" x14ac:dyDescent="0.25">
      <c r="A91" s="29"/>
      <c r="B91" s="112">
        <v>11009900</v>
      </c>
      <c r="C91" s="72">
        <v>520045</v>
      </c>
      <c r="D91" s="72">
        <v>1518993880</v>
      </c>
      <c r="E91" s="40" t="s">
        <v>823</v>
      </c>
      <c r="F91" s="40" t="s">
        <v>892</v>
      </c>
      <c r="G91" s="124">
        <v>91.84</v>
      </c>
      <c r="I91" s="147"/>
    </row>
    <row r="92" spans="1:9" x14ac:dyDescent="0.25">
      <c r="A92" s="29"/>
      <c r="B92" s="110">
        <v>11000900</v>
      </c>
      <c r="C92" s="70">
        <v>240038</v>
      </c>
      <c r="D92" s="70">
        <v>1457319485</v>
      </c>
      <c r="E92" s="259" t="s">
        <v>829</v>
      </c>
      <c r="F92" s="259" t="s">
        <v>892</v>
      </c>
      <c r="G92" s="122">
        <v>91.84</v>
      </c>
      <c r="I92" s="147"/>
    </row>
    <row r="93" spans="1:9" x14ac:dyDescent="0.25">
      <c r="A93" s="29"/>
      <c r="B93" s="110">
        <v>11022000</v>
      </c>
      <c r="C93" s="70">
        <v>520098</v>
      </c>
      <c r="D93" s="70">
        <v>1922043744</v>
      </c>
      <c r="E93" s="259" t="s">
        <v>830</v>
      </c>
      <c r="F93" s="259" t="s">
        <v>892</v>
      </c>
      <c r="G93" s="122">
        <v>107.06</v>
      </c>
      <c r="I93" s="147"/>
    </row>
    <row r="94" spans="1:9" x14ac:dyDescent="0.25">
      <c r="A94" s="29"/>
      <c r="B94" s="110">
        <v>100051765</v>
      </c>
      <c r="C94" s="70">
        <v>520116</v>
      </c>
      <c r="D94" s="70">
        <v>1992776041</v>
      </c>
      <c r="E94" s="259" t="s">
        <v>833</v>
      </c>
      <c r="F94" s="259" t="s">
        <v>892</v>
      </c>
      <c r="G94" s="122">
        <v>91.84</v>
      </c>
      <c r="I94" s="147"/>
    </row>
    <row r="95" spans="1:9" x14ac:dyDescent="0.25">
      <c r="A95" s="29"/>
      <c r="B95" s="111">
        <v>11006600</v>
      </c>
      <c r="C95" s="71">
        <v>520008</v>
      </c>
      <c r="D95" s="71">
        <v>1629056890</v>
      </c>
      <c r="E95" s="39" t="s">
        <v>834</v>
      </c>
      <c r="F95" s="39" t="s">
        <v>892</v>
      </c>
      <c r="G95" s="123">
        <v>95.77</v>
      </c>
      <c r="I95" s="147"/>
    </row>
    <row r="96" spans="1:9" x14ac:dyDescent="0.25">
      <c r="A96" s="29"/>
      <c r="B96" s="112">
        <v>11007600</v>
      </c>
      <c r="C96" s="72">
        <v>521308</v>
      </c>
      <c r="D96" s="72">
        <v>1093763518</v>
      </c>
      <c r="E96" s="40" t="s">
        <v>691</v>
      </c>
      <c r="F96" s="40" t="s">
        <v>891</v>
      </c>
      <c r="G96" s="124">
        <v>475.15319618000694</v>
      </c>
      <c r="I96" s="147"/>
    </row>
    <row r="97" spans="1:9" x14ac:dyDescent="0.25">
      <c r="A97" s="29"/>
      <c r="B97" s="110">
        <v>11015300</v>
      </c>
      <c r="C97" s="70">
        <v>521317</v>
      </c>
      <c r="D97" s="70">
        <v>1376541748</v>
      </c>
      <c r="E97" s="259" t="s">
        <v>694</v>
      </c>
      <c r="F97" s="259" t="s">
        <v>891</v>
      </c>
      <c r="G97" s="122">
        <v>492.08141919388027</v>
      </c>
      <c r="I97" s="147"/>
    </row>
    <row r="98" spans="1:9" x14ac:dyDescent="0.25">
      <c r="A98" s="29"/>
      <c r="B98" s="110">
        <v>11018900</v>
      </c>
      <c r="C98" s="70">
        <v>521300</v>
      </c>
      <c r="D98" s="70">
        <v>1346204385</v>
      </c>
      <c r="E98" s="259" t="s">
        <v>697</v>
      </c>
      <c r="F98" s="259" t="s">
        <v>891</v>
      </c>
      <c r="G98" s="122">
        <v>492.31674505567031</v>
      </c>
      <c r="I98" s="147"/>
    </row>
    <row r="99" spans="1:9" x14ac:dyDescent="0.25">
      <c r="A99" s="29"/>
      <c r="B99" s="110">
        <v>11007300</v>
      </c>
      <c r="C99" s="70">
        <v>521339</v>
      </c>
      <c r="D99" s="70">
        <v>1124084678</v>
      </c>
      <c r="E99" s="259" t="s">
        <v>698</v>
      </c>
      <c r="F99" s="259" t="s">
        <v>891</v>
      </c>
      <c r="G99" s="122">
        <v>425.54164631664327</v>
      </c>
      <c r="I99" s="147"/>
    </row>
    <row r="100" spans="1:9" x14ac:dyDescent="0.25">
      <c r="A100" s="29"/>
      <c r="B100" s="111">
        <v>11006500</v>
      </c>
      <c r="C100" s="71">
        <v>521311</v>
      </c>
      <c r="D100" s="71">
        <v>1053391730</v>
      </c>
      <c r="E100" s="39" t="s">
        <v>701</v>
      </c>
      <c r="F100" s="39" t="s">
        <v>891</v>
      </c>
      <c r="G100" s="123">
        <v>632.02498036122438</v>
      </c>
      <c r="I100" s="147"/>
    </row>
    <row r="101" spans="1:9" x14ac:dyDescent="0.25">
      <c r="A101" s="29"/>
      <c r="B101" s="112">
        <v>11000800</v>
      </c>
      <c r="C101" s="72">
        <v>521313</v>
      </c>
      <c r="D101" s="72">
        <v>1598715401</v>
      </c>
      <c r="E101" s="40" t="s">
        <v>703</v>
      </c>
      <c r="F101" s="40" t="s">
        <v>891</v>
      </c>
      <c r="G101" s="124">
        <v>656.67377280711582</v>
      </c>
      <c r="I101" s="147"/>
    </row>
    <row r="102" spans="1:9" x14ac:dyDescent="0.25">
      <c r="A102" s="29"/>
      <c r="B102" s="110">
        <v>11018100</v>
      </c>
      <c r="C102" s="70">
        <v>521350</v>
      </c>
      <c r="D102" s="70">
        <v>1639187412</v>
      </c>
      <c r="E102" s="259" t="s">
        <v>708</v>
      </c>
      <c r="F102" s="259" t="s">
        <v>891</v>
      </c>
      <c r="G102" s="122">
        <v>352.68405652242672</v>
      </c>
      <c r="I102" s="147"/>
    </row>
    <row r="103" spans="1:9" x14ac:dyDescent="0.25">
      <c r="A103" s="29"/>
      <c r="B103" s="110">
        <v>11006400</v>
      </c>
      <c r="C103" s="70">
        <v>521324</v>
      </c>
      <c r="D103" s="70">
        <v>1619079597</v>
      </c>
      <c r="E103" s="259" t="s">
        <v>709</v>
      </c>
      <c r="F103" s="259" t="s">
        <v>891</v>
      </c>
      <c r="G103" s="122">
        <v>544.59910245209971</v>
      </c>
      <c r="I103" s="147"/>
    </row>
    <row r="104" spans="1:9" x14ac:dyDescent="0.25">
      <c r="A104" s="29"/>
      <c r="B104" s="110">
        <v>11024600</v>
      </c>
      <c r="C104" s="70">
        <v>521356</v>
      </c>
      <c r="D104" s="70">
        <v>1356373302</v>
      </c>
      <c r="E104" s="259" t="s">
        <v>729</v>
      </c>
      <c r="F104" s="259" t="s">
        <v>891</v>
      </c>
      <c r="G104" s="122">
        <v>497.63668662237978</v>
      </c>
      <c r="I104" s="147"/>
    </row>
    <row r="105" spans="1:9" x14ac:dyDescent="0.25">
      <c r="A105" s="29"/>
      <c r="B105" s="111">
        <v>11018300</v>
      </c>
      <c r="C105" s="71">
        <v>521333</v>
      </c>
      <c r="D105" s="71">
        <v>1811940331</v>
      </c>
      <c r="E105" s="39" t="s">
        <v>733</v>
      </c>
      <c r="F105" s="39" t="s">
        <v>891</v>
      </c>
      <c r="G105" s="123">
        <v>528.06658634813368</v>
      </c>
      <c r="I105" s="147"/>
    </row>
    <row r="106" spans="1:9" x14ac:dyDescent="0.25">
      <c r="A106" s="29"/>
      <c r="B106" s="112">
        <v>11015200</v>
      </c>
      <c r="C106" s="72">
        <v>521344</v>
      </c>
      <c r="D106" s="72">
        <v>1760459846</v>
      </c>
      <c r="E106" s="40" t="s">
        <v>734</v>
      </c>
      <c r="F106" s="40" t="s">
        <v>891</v>
      </c>
      <c r="G106" s="124">
        <v>569.2274311113033</v>
      </c>
      <c r="I106" s="147"/>
    </row>
    <row r="107" spans="1:9" x14ac:dyDescent="0.25">
      <c r="A107" s="29"/>
      <c r="B107" s="110">
        <v>11016600</v>
      </c>
      <c r="C107" s="70">
        <v>521331</v>
      </c>
      <c r="D107" s="70">
        <v>1225191687</v>
      </c>
      <c r="E107" s="259" t="s">
        <v>735</v>
      </c>
      <c r="F107" s="259" t="s">
        <v>891</v>
      </c>
      <c r="G107" s="122">
        <v>721.92275839707338</v>
      </c>
      <c r="I107" s="147"/>
    </row>
    <row r="108" spans="1:9" x14ac:dyDescent="0.25">
      <c r="A108" s="29"/>
      <c r="B108" s="110">
        <v>11000500</v>
      </c>
      <c r="C108" s="70">
        <v>521307</v>
      </c>
      <c r="D108" s="70">
        <v>1194737817</v>
      </c>
      <c r="E108" s="259" t="s">
        <v>740</v>
      </c>
      <c r="F108" s="259" t="s">
        <v>891</v>
      </c>
      <c r="G108" s="122">
        <v>675.72186787470253</v>
      </c>
      <c r="I108" s="147"/>
    </row>
    <row r="109" spans="1:9" x14ac:dyDescent="0.25">
      <c r="A109" s="29"/>
      <c r="B109" s="110">
        <v>11016900</v>
      </c>
      <c r="C109" s="70">
        <v>521330</v>
      </c>
      <c r="D109" s="70">
        <v>1619024197</v>
      </c>
      <c r="E109" s="259" t="s">
        <v>742</v>
      </c>
      <c r="F109" s="259" t="s">
        <v>891</v>
      </c>
      <c r="G109" s="122">
        <v>669.6368528133105</v>
      </c>
      <c r="I109" s="147"/>
    </row>
    <row r="110" spans="1:9" x14ac:dyDescent="0.25">
      <c r="A110" s="29"/>
      <c r="B110" s="111">
        <v>11011600</v>
      </c>
      <c r="C110" s="71">
        <v>521353</v>
      </c>
      <c r="D110" s="71">
        <v>1831243757</v>
      </c>
      <c r="E110" s="39" t="s">
        <v>743</v>
      </c>
      <c r="F110" s="39" t="s">
        <v>891</v>
      </c>
      <c r="G110" s="123">
        <v>660.99495985444344</v>
      </c>
      <c r="I110" s="147"/>
    </row>
    <row r="111" spans="1:9" x14ac:dyDescent="0.25">
      <c r="A111" s="29"/>
      <c r="B111" s="112">
        <v>11018400</v>
      </c>
      <c r="C111" s="72">
        <v>521358</v>
      </c>
      <c r="D111" s="72">
        <v>1093743874</v>
      </c>
      <c r="E111" s="40" t="s">
        <v>746</v>
      </c>
      <c r="F111" s="40" t="s">
        <v>891</v>
      </c>
      <c r="G111" s="124">
        <v>406.81175396797079</v>
      </c>
      <c r="I111" s="147"/>
    </row>
    <row r="112" spans="1:9" x14ac:dyDescent="0.25">
      <c r="A112" s="29"/>
      <c r="B112" s="110">
        <v>11008600</v>
      </c>
      <c r="C112" s="70">
        <v>521319</v>
      </c>
      <c r="D112" s="70">
        <v>1154350049</v>
      </c>
      <c r="E112" s="259" t="s">
        <v>747</v>
      </c>
      <c r="F112" s="259" t="s">
        <v>891</v>
      </c>
      <c r="G112" s="122">
        <v>800.54397645782819</v>
      </c>
      <c r="I112" s="147"/>
    </row>
    <row r="113" spans="1:9" x14ac:dyDescent="0.25">
      <c r="A113" s="29"/>
      <c r="B113" s="110">
        <v>11016700</v>
      </c>
      <c r="C113" s="70">
        <v>521325</v>
      </c>
      <c r="D113" s="70">
        <v>1700963048</v>
      </c>
      <c r="E113" s="259" t="s">
        <v>749</v>
      </c>
      <c r="F113" s="259" t="s">
        <v>891</v>
      </c>
      <c r="G113" s="122">
        <v>878.95253161197604</v>
      </c>
      <c r="I113" s="147"/>
    </row>
    <row r="114" spans="1:9" x14ac:dyDescent="0.25">
      <c r="A114" s="29"/>
      <c r="B114" s="110">
        <v>11018000</v>
      </c>
      <c r="C114" s="70">
        <v>521322</v>
      </c>
      <c r="D114" s="70">
        <v>1255339867</v>
      </c>
      <c r="E114" s="259" t="s">
        <v>754</v>
      </c>
      <c r="F114" s="259" t="s">
        <v>891</v>
      </c>
      <c r="G114" s="122">
        <v>422.81893357186988</v>
      </c>
      <c r="I114" s="147"/>
    </row>
    <row r="115" spans="1:9" x14ac:dyDescent="0.25">
      <c r="A115" s="29"/>
      <c r="B115" s="111">
        <v>11016000</v>
      </c>
      <c r="C115" s="71">
        <v>521316</v>
      </c>
      <c r="D115" s="71">
        <v>1124063573</v>
      </c>
      <c r="E115" s="39" t="s">
        <v>756</v>
      </c>
      <c r="F115" s="39" t="s">
        <v>891</v>
      </c>
      <c r="G115" s="123">
        <v>633.31044955254606</v>
      </c>
      <c r="I115" s="147"/>
    </row>
    <row r="116" spans="1:9" x14ac:dyDescent="0.25">
      <c r="A116" s="29"/>
      <c r="B116" s="112">
        <v>11012000</v>
      </c>
      <c r="C116" s="72">
        <v>521309</v>
      </c>
      <c r="D116" s="72">
        <v>1710939533</v>
      </c>
      <c r="E116" s="40" t="s">
        <v>757</v>
      </c>
      <c r="F116" s="40" t="s">
        <v>891</v>
      </c>
      <c r="G116" s="124">
        <v>904.1970229929243</v>
      </c>
      <c r="I116" s="147"/>
    </row>
    <row r="117" spans="1:9" x14ac:dyDescent="0.25">
      <c r="A117" s="29"/>
      <c r="B117" s="110">
        <v>11001600</v>
      </c>
      <c r="C117" s="70">
        <v>521336</v>
      </c>
      <c r="D117" s="70">
        <v>1912992827</v>
      </c>
      <c r="E117" s="259" t="s">
        <v>758</v>
      </c>
      <c r="F117" s="259" t="s">
        <v>891</v>
      </c>
      <c r="G117" s="122">
        <v>405.06150961048587</v>
      </c>
      <c r="I117" s="147"/>
    </row>
    <row r="118" spans="1:9" x14ac:dyDescent="0.25">
      <c r="A118" s="29"/>
      <c r="B118" s="110">
        <v>11018700</v>
      </c>
      <c r="C118" s="70">
        <v>521335</v>
      </c>
      <c r="D118" s="70">
        <v>1396849303</v>
      </c>
      <c r="E118" s="259" t="s">
        <v>761</v>
      </c>
      <c r="F118" s="259" t="s">
        <v>891</v>
      </c>
      <c r="G118" s="122">
        <v>384.49647995084217</v>
      </c>
      <c r="I118" s="147"/>
    </row>
    <row r="119" spans="1:9" x14ac:dyDescent="0.25">
      <c r="A119" s="29"/>
      <c r="B119" s="110">
        <v>11020700</v>
      </c>
      <c r="C119" s="70">
        <v>521342</v>
      </c>
      <c r="D119" s="70">
        <v>1568438125</v>
      </c>
      <c r="E119" s="259" t="s">
        <v>762</v>
      </c>
      <c r="F119" s="259" t="s">
        <v>891</v>
      </c>
      <c r="G119" s="122">
        <v>792.99272494587854</v>
      </c>
      <c r="I119" s="147"/>
    </row>
    <row r="120" spans="1:9" x14ac:dyDescent="0.25">
      <c r="A120" s="29"/>
      <c r="B120" s="111">
        <v>100083361</v>
      </c>
      <c r="C120" s="71">
        <v>521328</v>
      </c>
      <c r="D120" s="71">
        <v>1952890873</v>
      </c>
      <c r="E120" s="39" t="s">
        <v>766</v>
      </c>
      <c r="F120" s="39" t="s">
        <v>891</v>
      </c>
      <c r="G120" s="123">
        <v>472.56975243483942</v>
      </c>
      <c r="I120" s="147"/>
    </row>
    <row r="121" spans="1:9" x14ac:dyDescent="0.25">
      <c r="A121" s="29"/>
      <c r="B121" s="112">
        <v>100074033</v>
      </c>
      <c r="C121" s="72">
        <v>521314</v>
      </c>
      <c r="D121" s="72">
        <v>1700837812</v>
      </c>
      <c r="E121" s="40" t="s">
        <v>769</v>
      </c>
      <c r="F121" s="40" t="s">
        <v>891</v>
      </c>
      <c r="G121" s="124">
        <v>592.15543161158939</v>
      </c>
      <c r="I121" s="147"/>
    </row>
    <row r="122" spans="1:9" x14ac:dyDescent="0.25">
      <c r="A122" s="29"/>
      <c r="B122" s="110">
        <v>100073978</v>
      </c>
      <c r="C122" s="70">
        <v>521302</v>
      </c>
      <c r="D122" s="70">
        <v>1912958026</v>
      </c>
      <c r="E122" s="259" t="s">
        <v>770</v>
      </c>
      <c r="F122" s="259" t="s">
        <v>891</v>
      </c>
      <c r="G122" s="122">
        <v>647.73177812456458</v>
      </c>
      <c r="I122" s="147"/>
    </row>
    <row r="123" spans="1:9" x14ac:dyDescent="0.25">
      <c r="A123" s="29"/>
      <c r="B123" s="110">
        <v>11015900</v>
      </c>
      <c r="C123" s="70">
        <v>521305</v>
      </c>
      <c r="D123" s="70">
        <v>1841278637</v>
      </c>
      <c r="E123" s="259" t="s">
        <v>772</v>
      </c>
      <c r="F123" s="259" t="s">
        <v>891</v>
      </c>
      <c r="G123" s="122">
        <v>507.18743264615324</v>
      </c>
      <c r="I123" s="147"/>
    </row>
    <row r="124" spans="1:9" x14ac:dyDescent="0.25">
      <c r="A124" s="29"/>
      <c r="B124" s="110">
        <v>100074070</v>
      </c>
      <c r="C124" s="70">
        <v>521315</v>
      </c>
      <c r="D124" s="70">
        <v>1740239557</v>
      </c>
      <c r="E124" s="259" t="s">
        <v>774</v>
      </c>
      <c r="F124" s="259" t="s">
        <v>891</v>
      </c>
      <c r="G124" s="122">
        <v>456.41093456185052</v>
      </c>
      <c r="I124" s="147"/>
    </row>
    <row r="125" spans="1:9" x14ac:dyDescent="0.25">
      <c r="A125" s="29"/>
      <c r="B125" s="111">
        <v>100074084</v>
      </c>
      <c r="C125" s="71">
        <v>521340</v>
      </c>
      <c r="D125" s="71">
        <v>1154372944</v>
      </c>
      <c r="E125" s="39" t="s">
        <v>775</v>
      </c>
      <c r="F125" s="39" t="s">
        <v>891</v>
      </c>
      <c r="G125" s="123">
        <v>415.65430660799791</v>
      </c>
      <c r="I125" s="147"/>
    </row>
    <row r="126" spans="1:9" x14ac:dyDescent="0.25">
      <c r="A126" s="29"/>
      <c r="B126" s="112">
        <v>11010500</v>
      </c>
      <c r="C126" s="72">
        <v>521323</v>
      </c>
      <c r="D126" s="72">
        <v>1346239373</v>
      </c>
      <c r="E126" s="40" t="s">
        <v>776</v>
      </c>
      <c r="F126" s="40" t="s">
        <v>891</v>
      </c>
      <c r="G126" s="124">
        <v>634.4933150272841</v>
      </c>
      <c r="I126" s="147"/>
    </row>
    <row r="127" spans="1:9" x14ac:dyDescent="0.25">
      <c r="A127" s="29"/>
      <c r="B127" s="110">
        <v>11014800</v>
      </c>
      <c r="C127" s="70">
        <v>521312</v>
      </c>
      <c r="D127" s="70">
        <v>1114987054</v>
      </c>
      <c r="E127" s="259" t="s">
        <v>777</v>
      </c>
      <c r="F127" s="259" t="s">
        <v>891</v>
      </c>
      <c r="G127" s="122">
        <v>604.25783962127127</v>
      </c>
      <c r="I127" s="147"/>
    </row>
    <row r="128" spans="1:9" x14ac:dyDescent="0.25">
      <c r="A128" s="29"/>
      <c r="B128" s="110">
        <v>11019500</v>
      </c>
      <c r="C128" s="70">
        <v>521359</v>
      </c>
      <c r="D128" s="70">
        <v>1437179231</v>
      </c>
      <c r="E128" s="259" t="s">
        <v>778</v>
      </c>
      <c r="F128" s="259" t="s">
        <v>891</v>
      </c>
      <c r="G128" s="122">
        <v>437.28209674608047</v>
      </c>
      <c r="I128" s="147"/>
    </row>
    <row r="129" spans="1:9" x14ac:dyDescent="0.25">
      <c r="A129" s="29"/>
      <c r="B129" s="110">
        <v>11024900</v>
      </c>
      <c r="C129" s="70">
        <v>521357</v>
      </c>
      <c r="D129" s="70">
        <v>1699728550</v>
      </c>
      <c r="E129" s="259" t="s">
        <v>780</v>
      </c>
      <c r="F129" s="259" t="s">
        <v>891</v>
      </c>
      <c r="G129" s="122">
        <v>419.34722718598891</v>
      </c>
      <c r="I129" s="147"/>
    </row>
    <row r="130" spans="1:9" x14ac:dyDescent="0.25">
      <c r="A130" s="29"/>
      <c r="B130" s="111">
        <v>11018800</v>
      </c>
      <c r="C130" s="71">
        <v>521318</v>
      </c>
      <c r="D130" s="71">
        <v>1467560227</v>
      </c>
      <c r="E130" s="39" t="s">
        <v>790</v>
      </c>
      <c r="F130" s="39" t="s">
        <v>891</v>
      </c>
      <c r="G130" s="123">
        <v>486.19291776581622</v>
      </c>
      <c r="I130" s="147"/>
    </row>
    <row r="131" spans="1:9" x14ac:dyDescent="0.25">
      <c r="A131" s="29"/>
      <c r="B131" s="112">
        <v>11012800</v>
      </c>
      <c r="C131" s="72">
        <v>521338</v>
      </c>
      <c r="D131" s="72">
        <v>1841376183</v>
      </c>
      <c r="E131" s="40" t="s">
        <v>791</v>
      </c>
      <c r="F131" s="40" t="s">
        <v>891</v>
      </c>
      <c r="G131" s="124">
        <v>460.05975493817317</v>
      </c>
      <c r="I131" s="147"/>
    </row>
    <row r="132" spans="1:9" x14ac:dyDescent="0.25">
      <c r="A132" s="29"/>
      <c r="B132" s="110">
        <v>11001500</v>
      </c>
      <c r="C132" s="70">
        <v>521351</v>
      </c>
      <c r="D132" s="70">
        <v>1891796710</v>
      </c>
      <c r="E132" s="259" t="s">
        <v>792</v>
      </c>
      <c r="F132" s="259" t="s">
        <v>891</v>
      </c>
      <c r="G132" s="122">
        <v>523.81713632897493</v>
      </c>
      <c r="I132" s="147"/>
    </row>
    <row r="133" spans="1:9" x14ac:dyDescent="0.25">
      <c r="A133" s="29"/>
      <c r="B133" s="110">
        <v>11015500</v>
      </c>
      <c r="C133" s="70">
        <v>521341</v>
      </c>
      <c r="D133" s="70">
        <v>1659301273</v>
      </c>
      <c r="E133" s="259" t="s">
        <v>794</v>
      </c>
      <c r="F133" s="259" t="s">
        <v>891</v>
      </c>
      <c r="G133" s="122">
        <v>564.67800288291801</v>
      </c>
      <c r="I133" s="147"/>
    </row>
    <row r="134" spans="1:9" x14ac:dyDescent="0.25">
      <c r="A134" s="29"/>
      <c r="B134" s="110">
        <v>11013200</v>
      </c>
      <c r="C134" s="70">
        <v>521321</v>
      </c>
      <c r="D134" s="70">
        <v>1053362624</v>
      </c>
      <c r="E134" s="259" t="s">
        <v>795</v>
      </c>
      <c r="F134" s="259" t="s">
        <v>891</v>
      </c>
      <c r="G134" s="122">
        <v>501.42704352763906</v>
      </c>
      <c r="I134" s="147"/>
    </row>
    <row r="135" spans="1:9" x14ac:dyDescent="0.25">
      <c r="A135" s="29"/>
      <c r="B135" s="111">
        <v>11006800</v>
      </c>
      <c r="C135" s="71">
        <v>521349</v>
      </c>
      <c r="D135" s="71">
        <v>1285691725</v>
      </c>
      <c r="E135" s="39" t="s">
        <v>796</v>
      </c>
      <c r="F135" s="39" t="s">
        <v>891</v>
      </c>
      <c r="G135" s="123">
        <v>582.85873743304489</v>
      </c>
      <c r="I135" s="147"/>
    </row>
    <row r="136" spans="1:9" x14ac:dyDescent="0.25">
      <c r="A136" s="29"/>
      <c r="B136" s="112">
        <v>11000600</v>
      </c>
      <c r="C136" s="72">
        <v>521354</v>
      </c>
      <c r="D136" s="72">
        <v>1831279793</v>
      </c>
      <c r="E136" s="40" t="s">
        <v>801</v>
      </c>
      <c r="F136" s="40" t="s">
        <v>891</v>
      </c>
      <c r="G136" s="124">
        <v>368.56302676821571</v>
      </c>
      <c r="I136" s="147"/>
    </row>
    <row r="137" spans="1:9" x14ac:dyDescent="0.25">
      <c r="A137" s="29"/>
      <c r="B137" s="110">
        <v>11010000</v>
      </c>
      <c r="C137" s="70">
        <v>521332</v>
      </c>
      <c r="D137" s="70">
        <v>1518982628</v>
      </c>
      <c r="E137" s="259" t="s">
        <v>802</v>
      </c>
      <c r="F137" s="259" t="s">
        <v>891</v>
      </c>
      <c r="G137" s="122">
        <v>498.3434600690415</v>
      </c>
      <c r="I137" s="147"/>
    </row>
    <row r="138" spans="1:9" x14ac:dyDescent="0.25">
      <c r="A138" s="29"/>
      <c r="B138" s="110">
        <v>11014100</v>
      </c>
      <c r="C138" s="70">
        <v>521310</v>
      </c>
      <c r="D138" s="70">
        <v>1851477913</v>
      </c>
      <c r="E138" s="259" t="s">
        <v>805</v>
      </c>
      <c r="F138" s="259" t="s">
        <v>891</v>
      </c>
      <c r="G138" s="122">
        <v>449.21074756577303</v>
      </c>
      <c r="I138" s="147"/>
    </row>
    <row r="139" spans="1:9" x14ac:dyDescent="0.25">
      <c r="A139" s="29"/>
      <c r="B139" s="110">
        <v>11015000</v>
      </c>
      <c r="C139" s="70">
        <v>521337</v>
      </c>
      <c r="D139" s="70">
        <v>1043240922</v>
      </c>
      <c r="E139" s="259" t="s">
        <v>806</v>
      </c>
      <c r="F139" s="259" t="s">
        <v>891</v>
      </c>
      <c r="G139" s="122">
        <v>350.71076933696236</v>
      </c>
      <c r="I139" s="147"/>
    </row>
    <row r="140" spans="1:9" x14ac:dyDescent="0.25">
      <c r="A140" s="29"/>
      <c r="B140" s="111">
        <v>11007400</v>
      </c>
      <c r="C140" s="71">
        <v>521304</v>
      </c>
      <c r="D140" s="71">
        <v>1972591410</v>
      </c>
      <c r="E140" s="39" t="s">
        <v>807</v>
      </c>
      <c r="F140" s="39" t="s">
        <v>891</v>
      </c>
      <c r="G140" s="123">
        <v>588.00092065318154</v>
      </c>
      <c r="I140" s="147"/>
    </row>
    <row r="141" spans="1:9" x14ac:dyDescent="0.25">
      <c r="A141" s="29"/>
      <c r="B141" s="112">
        <v>11022400</v>
      </c>
      <c r="C141" s="72">
        <v>521329</v>
      </c>
      <c r="D141" s="72">
        <v>1083657886</v>
      </c>
      <c r="E141" s="40" t="s">
        <v>812</v>
      </c>
      <c r="F141" s="40" t="s">
        <v>891</v>
      </c>
      <c r="G141" s="124">
        <v>491.22108354525278</v>
      </c>
      <c r="I141" s="147"/>
    </row>
    <row r="142" spans="1:9" x14ac:dyDescent="0.25">
      <c r="A142" s="29"/>
      <c r="B142" s="110">
        <v>11007200</v>
      </c>
      <c r="C142" s="70">
        <v>521343</v>
      </c>
      <c r="D142" s="70">
        <v>1679558647</v>
      </c>
      <c r="E142" s="259" t="s">
        <v>820</v>
      </c>
      <c r="F142" s="259" t="s">
        <v>891</v>
      </c>
      <c r="G142" s="122">
        <v>340.68068135074208</v>
      </c>
      <c r="I142" s="147"/>
    </row>
    <row r="143" spans="1:9" x14ac:dyDescent="0.25">
      <c r="A143" s="29"/>
      <c r="B143" s="110">
        <v>11011000</v>
      </c>
      <c r="C143" s="70">
        <v>521355</v>
      </c>
      <c r="D143" s="70">
        <v>1760413777</v>
      </c>
      <c r="E143" s="259" t="s">
        <v>822</v>
      </c>
      <c r="F143" s="259" t="s">
        <v>891</v>
      </c>
      <c r="G143" s="122">
        <v>411.08905986706782</v>
      </c>
      <c r="I143" s="147"/>
    </row>
    <row r="144" spans="1:9" x14ac:dyDescent="0.25">
      <c r="A144" s="29"/>
      <c r="B144" s="110">
        <v>11010400</v>
      </c>
      <c r="C144" s="70">
        <v>521326</v>
      </c>
      <c r="D144" s="70">
        <v>1538127220</v>
      </c>
      <c r="E144" s="259" t="s">
        <v>824</v>
      </c>
      <c r="F144" s="259" t="s">
        <v>891</v>
      </c>
      <c r="G144" s="122">
        <v>430.78277118063312</v>
      </c>
      <c r="I144" s="147"/>
    </row>
    <row r="145" spans="1:9" x14ac:dyDescent="0.25">
      <c r="A145" s="29"/>
      <c r="B145" s="111">
        <v>11013400</v>
      </c>
      <c r="C145" s="71">
        <v>521346</v>
      </c>
      <c r="D145" s="71">
        <v>1548260839</v>
      </c>
      <c r="E145" s="39" t="s">
        <v>825</v>
      </c>
      <c r="F145" s="39" t="s">
        <v>891</v>
      </c>
      <c r="G145" s="123">
        <v>417.34774282749282</v>
      </c>
      <c r="I145" s="147"/>
    </row>
    <row r="146" spans="1:9" x14ac:dyDescent="0.25">
      <c r="A146" s="29"/>
      <c r="B146" s="112">
        <v>11018600</v>
      </c>
      <c r="C146" s="72">
        <v>521334</v>
      </c>
      <c r="D146" s="72">
        <v>1013995521</v>
      </c>
      <c r="E146" s="40" t="s">
        <v>826</v>
      </c>
      <c r="F146" s="40" t="s">
        <v>891</v>
      </c>
      <c r="G146" s="124">
        <v>416.76638991554188</v>
      </c>
      <c r="I146" s="147"/>
    </row>
    <row r="147" spans="1:9" x14ac:dyDescent="0.25">
      <c r="A147" s="29"/>
      <c r="B147" s="110">
        <v>11018200</v>
      </c>
      <c r="C147" s="70">
        <v>521303</v>
      </c>
      <c r="D147" s="70">
        <v>1043263999</v>
      </c>
      <c r="E147" s="259" t="s">
        <v>827</v>
      </c>
      <c r="F147" s="259" t="s">
        <v>891</v>
      </c>
      <c r="G147" s="122">
        <v>568.66100353759475</v>
      </c>
      <c r="I147" s="147"/>
    </row>
    <row r="148" spans="1:9" x14ac:dyDescent="0.25">
      <c r="A148" s="29"/>
      <c r="B148" s="110">
        <v>11017800</v>
      </c>
      <c r="C148" s="70">
        <v>521320</v>
      </c>
      <c r="D148" s="70">
        <v>1184765240</v>
      </c>
      <c r="E148" s="259" t="s">
        <v>828</v>
      </c>
      <c r="F148" s="259" t="s">
        <v>891</v>
      </c>
      <c r="G148" s="122">
        <v>418.29705183972555</v>
      </c>
      <c r="I148" s="147"/>
    </row>
    <row r="149" spans="1:9" x14ac:dyDescent="0.25">
      <c r="A149" s="29"/>
      <c r="B149" s="110">
        <v>11008700</v>
      </c>
      <c r="C149" s="70">
        <v>521352</v>
      </c>
      <c r="D149" s="70">
        <v>1487745501</v>
      </c>
      <c r="E149" s="259" t="s">
        <v>831</v>
      </c>
      <c r="F149" s="259" t="s">
        <v>891</v>
      </c>
      <c r="G149" s="122">
        <v>380.93914584710643</v>
      </c>
      <c r="I149" s="147"/>
    </row>
    <row r="150" spans="1:9" x14ac:dyDescent="0.25">
      <c r="A150" s="29"/>
      <c r="B150" s="111">
        <v>11008000</v>
      </c>
      <c r="C150" s="71">
        <v>521348</v>
      </c>
      <c r="D150" s="71">
        <v>1497750921</v>
      </c>
      <c r="E150" s="39" t="s">
        <v>832</v>
      </c>
      <c r="F150" s="39" t="s">
        <v>891</v>
      </c>
      <c r="G150" s="123">
        <v>456.96095676468383</v>
      </c>
      <c r="I150" s="147"/>
    </row>
    <row r="151" spans="1:9" x14ac:dyDescent="0.25">
      <c r="A151" s="29"/>
      <c r="B151" s="112">
        <v>11008100</v>
      </c>
      <c r="C151" s="72">
        <v>521327</v>
      </c>
      <c r="D151" s="72">
        <v>1548248644</v>
      </c>
      <c r="E151" s="40" t="s">
        <v>835</v>
      </c>
      <c r="F151" s="40" t="s">
        <v>891</v>
      </c>
      <c r="G151" s="124">
        <v>547.38396386097475</v>
      </c>
      <c r="I151" s="147"/>
    </row>
    <row r="152" spans="1:9" x14ac:dyDescent="0.25">
      <c r="A152" s="29"/>
      <c r="B152" s="110">
        <v>11016100</v>
      </c>
      <c r="C152" s="70">
        <v>521347</v>
      </c>
      <c r="D152" s="70">
        <v>1467496133</v>
      </c>
      <c r="E152" s="259" t="s">
        <v>836</v>
      </c>
      <c r="F152" s="259" t="s">
        <v>891</v>
      </c>
      <c r="G152" s="122">
        <v>728.78201566221014</v>
      </c>
      <c r="I152" s="147"/>
    </row>
    <row r="153" spans="1:9" x14ac:dyDescent="0.25">
      <c r="B153" s="110">
        <v>11008200</v>
      </c>
      <c r="C153" s="70">
        <v>521345</v>
      </c>
      <c r="D153" s="70">
        <v>1881640183</v>
      </c>
      <c r="E153" s="259" t="s">
        <v>837</v>
      </c>
      <c r="F153" s="259" t="s">
        <v>891</v>
      </c>
      <c r="G153" s="122">
        <v>325.81646498100559</v>
      </c>
      <c r="I153" s="147"/>
    </row>
    <row r="154" spans="1:9" x14ac:dyDescent="0.25">
      <c r="A154" s="29"/>
      <c r="B154" s="110">
        <v>11022100</v>
      </c>
      <c r="C154" s="70" t="s">
        <v>1084</v>
      </c>
      <c r="D154" s="70">
        <v>1396726873</v>
      </c>
      <c r="E154" s="259" t="s">
        <v>1085</v>
      </c>
      <c r="F154" s="259" t="s">
        <v>1086</v>
      </c>
      <c r="G154" s="122">
        <v>91.84</v>
      </c>
      <c r="I154" s="147"/>
    </row>
    <row r="155" spans="1:9" x14ac:dyDescent="0.25">
      <c r="A155" s="29"/>
      <c r="B155" s="111">
        <v>11025100</v>
      </c>
      <c r="C155" s="71" t="s">
        <v>1087</v>
      </c>
      <c r="D155" s="71">
        <v>1679521868</v>
      </c>
      <c r="E155" s="39" t="s">
        <v>1088</v>
      </c>
      <c r="F155" s="39" t="s">
        <v>1086</v>
      </c>
      <c r="G155" s="123">
        <v>91.84</v>
      </c>
      <c r="I155" s="147"/>
    </row>
    <row r="156" spans="1:9" x14ac:dyDescent="0.25">
      <c r="A156" s="29"/>
      <c r="B156" s="112">
        <v>11023200</v>
      </c>
      <c r="C156" s="72" t="s">
        <v>1089</v>
      </c>
      <c r="D156" s="72">
        <v>1447250105</v>
      </c>
      <c r="E156" s="40" t="s">
        <v>1090</v>
      </c>
      <c r="F156" s="40" t="s">
        <v>1086</v>
      </c>
      <c r="G156" s="124">
        <v>91.84</v>
      </c>
      <c r="I156" s="147"/>
    </row>
    <row r="157" spans="1:9" x14ac:dyDescent="0.25">
      <c r="A157" s="29"/>
      <c r="B157" s="110">
        <v>100090081</v>
      </c>
      <c r="C157" s="70">
        <v>521308</v>
      </c>
      <c r="D157" s="70">
        <v>1093763518</v>
      </c>
      <c r="E157" s="259" t="s">
        <v>1151</v>
      </c>
      <c r="F157" s="259" t="s">
        <v>893</v>
      </c>
      <c r="G157" s="122">
        <v>190.32</v>
      </c>
      <c r="I157" s="147"/>
    </row>
    <row r="158" spans="1:9" x14ac:dyDescent="0.25">
      <c r="A158" s="29"/>
      <c r="B158" s="110">
        <v>10062800</v>
      </c>
      <c r="C158" s="70">
        <v>524000</v>
      </c>
      <c r="D158" s="70">
        <v>1881627438</v>
      </c>
      <c r="E158" s="259" t="s">
        <v>722</v>
      </c>
      <c r="F158" s="259" t="s">
        <v>893</v>
      </c>
      <c r="G158" s="122">
        <v>184.31</v>
      </c>
      <c r="I158" s="147"/>
    </row>
    <row r="159" spans="1:9" x14ac:dyDescent="0.25">
      <c r="B159" s="110">
        <v>10065900</v>
      </c>
      <c r="C159" s="70">
        <v>524038</v>
      </c>
      <c r="D159" s="70">
        <v>1801824305</v>
      </c>
      <c r="E159" s="259" t="s">
        <v>731</v>
      </c>
      <c r="F159" s="259" t="s">
        <v>893</v>
      </c>
      <c r="G159" s="122">
        <v>225.57</v>
      </c>
      <c r="I159" s="147"/>
    </row>
    <row r="160" spans="1:9" x14ac:dyDescent="0.25">
      <c r="B160" s="111">
        <v>10064500</v>
      </c>
      <c r="C160" s="71" t="s">
        <v>1091</v>
      </c>
      <c r="D160" s="71">
        <v>1801908975</v>
      </c>
      <c r="E160" s="39" t="s">
        <v>1092</v>
      </c>
      <c r="F160" s="39" t="s">
        <v>893</v>
      </c>
      <c r="G160" s="123">
        <v>190.32</v>
      </c>
      <c r="I160" s="147"/>
    </row>
    <row r="161" spans="2:9" x14ac:dyDescent="0.25">
      <c r="B161" s="112">
        <v>10062400</v>
      </c>
      <c r="C161" s="72">
        <v>524025</v>
      </c>
      <c r="D161" s="72">
        <v>1235252024</v>
      </c>
      <c r="E161" s="40" t="s">
        <v>750</v>
      </c>
      <c r="F161" s="40" t="s">
        <v>893</v>
      </c>
      <c r="G161" s="124">
        <v>71.84</v>
      </c>
      <c r="I161" s="147"/>
    </row>
    <row r="162" spans="2:9" x14ac:dyDescent="0.25">
      <c r="B162" s="110">
        <v>10063400</v>
      </c>
      <c r="C162" s="70" t="s">
        <v>1093</v>
      </c>
      <c r="D162" s="70">
        <v>1437253648</v>
      </c>
      <c r="E162" s="259" t="s">
        <v>1094</v>
      </c>
      <c r="F162" s="259" t="s">
        <v>893</v>
      </c>
      <c r="G162" s="122">
        <v>190.32</v>
      </c>
      <c r="I162" s="147"/>
    </row>
    <row r="163" spans="2:9" x14ac:dyDescent="0.25">
      <c r="B163" s="110">
        <v>10062900</v>
      </c>
      <c r="C163" s="70">
        <v>524001</v>
      </c>
      <c r="D163" s="70">
        <v>1083728612</v>
      </c>
      <c r="E163" s="259" t="s">
        <v>784</v>
      </c>
      <c r="F163" s="259" t="s">
        <v>893</v>
      </c>
      <c r="G163" s="122">
        <v>1129.57</v>
      </c>
      <c r="I163" s="147"/>
    </row>
    <row r="164" spans="2:9" x14ac:dyDescent="0.25">
      <c r="B164" s="110">
        <v>1001912621</v>
      </c>
      <c r="C164" s="70" t="s">
        <v>1155</v>
      </c>
      <c r="D164" s="70">
        <v>1003413816</v>
      </c>
      <c r="E164" s="259" t="s">
        <v>1157</v>
      </c>
      <c r="F164" s="259" t="s">
        <v>893</v>
      </c>
      <c r="G164" s="122">
        <v>190.32</v>
      </c>
      <c r="I164" s="147"/>
    </row>
    <row r="165" spans="2:9" x14ac:dyDescent="0.25">
      <c r="B165" s="111">
        <v>10063700</v>
      </c>
      <c r="C165" s="71">
        <v>524017</v>
      </c>
      <c r="D165" s="71">
        <v>1306850177</v>
      </c>
      <c r="E165" s="39" t="s">
        <v>786</v>
      </c>
      <c r="F165" s="39" t="s">
        <v>893</v>
      </c>
      <c r="G165" s="123">
        <v>622.88</v>
      </c>
      <c r="I165" s="147"/>
    </row>
    <row r="166" spans="2:9" x14ac:dyDescent="0.25">
      <c r="B166" s="112">
        <v>100112954</v>
      </c>
      <c r="C166" s="72">
        <v>524017</v>
      </c>
      <c r="D166" s="72">
        <v>1932714292</v>
      </c>
      <c r="E166" s="40" t="s">
        <v>786</v>
      </c>
      <c r="F166" s="40" t="s">
        <v>893</v>
      </c>
      <c r="G166" s="124">
        <v>190.32</v>
      </c>
      <c r="I166" s="147"/>
    </row>
    <row r="167" spans="2:9" x14ac:dyDescent="0.25">
      <c r="B167" s="110">
        <v>10063900</v>
      </c>
      <c r="C167" s="70" t="s">
        <v>1095</v>
      </c>
      <c r="D167" s="70">
        <v>1508840844</v>
      </c>
      <c r="E167" s="259" t="s">
        <v>1096</v>
      </c>
      <c r="F167" s="259" t="s">
        <v>893</v>
      </c>
      <c r="G167" s="122">
        <v>190.32</v>
      </c>
      <c r="I167" s="147"/>
    </row>
    <row r="168" spans="2:9" x14ac:dyDescent="0.25">
      <c r="B168" s="110">
        <v>100046413</v>
      </c>
      <c r="C168" s="70" t="s">
        <v>1097</v>
      </c>
      <c r="D168" s="70">
        <v>1053329581</v>
      </c>
      <c r="E168" s="259" t="s">
        <v>1098</v>
      </c>
      <c r="F168" s="259" t="s">
        <v>893</v>
      </c>
      <c r="G168" s="122">
        <v>190.32</v>
      </c>
      <c r="I168" s="147"/>
    </row>
    <row r="169" spans="2:9" x14ac:dyDescent="0.25">
      <c r="B169" s="110">
        <v>10066300</v>
      </c>
      <c r="C169" s="70" t="s">
        <v>1097</v>
      </c>
      <c r="D169" s="70">
        <v>1053329581</v>
      </c>
      <c r="E169" s="259" t="s">
        <v>1099</v>
      </c>
      <c r="F169" s="259" t="s">
        <v>893</v>
      </c>
      <c r="G169" s="122">
        <v>190.32</v>
      </c>
      <c r="I169" s="147"/>
    </row>
    <row r="170" spans="2:9" x14ac:dyDescent="0.25">
      <c r="B170" s="111">
        <v>10063800</v>
      </c>
      <c r="C170" s="71">
        <v>524018</v>
      </c>
      <c r="D170" s="71">
        <v>1053329581</v>
      </c>
      <c r="E170" s="39" t="s">
        <v>798</v>
      </c>
      <c r="F170" s="39" t="s">
        <v>893</v>
      </c>
      <c r="G170" s="123">
        <v>135.19</v>
      </c>
      <c r="I170" s="147"/>
    </row>
    <row r="171" spans="2:9" x14ac:dyDescent="0.25">
      <c r="B171" s="112">
        <v>100055669</v>
      </c>
      <c r="C171" s="72">
        <v>520075</v>
      </c>
      <c r="D171" s="72">
        <v>1609248269</v>
      </c>
      <c r="E171" s="40" t="s">
        <v>819</v>
      </c>
      <c r="F171" s="40" t="s">
        <v>893</v>
      </c>
      <c r="G171" s="124">
        <v>140.62</v>
      </c>
      <c r="I171" s="147"/>
    </row>
    <row r="172" spans="2:9" x14ac:dyDescent="0.25">
      <c r="B172" s="110">
        <v>10063300</v>
      </c>
      <c r="C172" s="70" t="s">
        <v>1100</v>
      </c>
      <c r="D172" s="70">
        <v>1407988892</v>
      </c>
      <c r="E172" s="259" t="s">
        <v>1101</v>
      </c>
      <c r="F172" s="259" t="s">
        <v>893</v>
      </c>
      <c r="G172" s="122">
        <v>190.32</v>
      </c>
      <c r="I172" s="147"/>
    </row>
    <row r="173" spans="2:9" x14ac:dyDescent="0.25">
      <c r="B173" s="110">
        <v>100065978</v>
      </c>
      <c r="C173" s="70">
        <v>524041</v>
      </c>
      <c r="D173" s="70">
        <v>1922556778</v>
      </c>
      <c r="E173" s="259" t="s">
        <v>838</v>
      </c>
      <c r="F173" s="259" t="s">
        <v>893</v>
      </c>
      <c r="G173" s="122">
        <v>333.21</v>
      </c>
      <c r="I173" s="147"/>
    </row>
    <row r="174" spans="2:9" x14ac:dyDescent="0.25">
      <c r="B174" s="110">
        <v>10063000</v>
      </c>
      <c r="C174" s="70" t="s">
        <v>1102</v>
      </c>
      <c r="D174" s="70">
        <v>1164516506</v>
      </c>
      <c r="E174" s="259" t="s">
        <v>1103</v>
      </c>
      <c r="F174" s="259" t="s">
        <v>893</v>
      </c>
      <c r="G174" s="122">
        <v>190.32</v>
      </c>
      <c r="I174" s="147"/>
    </row>
    <row r="175" spans="2:9" x14ac:dyDescent="0.25">
      <c r="B175" s="111">
        <v>11020000</v>
      </c>
      <c r="C175" s="71">
        <v>523025</v>
      </c>
      <c r="D175" s="71" t="s">
        <v>1058</v>
      </c>
      <c r="E175" s="39" t="s">
        <v>1057</v>
      </c>
      <c r="F175" s="39" t="s">
        <v>1135</v>
      </c>
      <c r="G175" s="123">
        <v>91.84</v>
      </c>
      <c r="I175" s="147"/>
    </row>
    <row r="176" spans="2:9" x14ac:dyDescent="0.25">
      <c r="B176" s="112">
        <v>10051500</v>
      </c>
      <c r="C176" s="72" t="s">
        <v>1104</v>
      </c>
      <c r="D176" s="72">
        <v>1194787465</v>
      </c>
      <c r="E176" s="40" t="s">
        <v>1105</v>
      </c>
      <c r="F176" s="40" t="s">
        <v>1135</v>
      </c>
      <c r="G176" s="124">
        <v>91.84</v>
      </c>
      <c r="I176" s="147"/>
    </row>
    <row r="177" spans="1:9" x14ac:dyDescent="0.25">
      <c r="B177" s="110">
        <v>100002426</v>
      </c>
      <c r="C177" s="70" t="s">
        <v>1106</v>
      </c>
      <c r="D177" s="70">
        <v>1417120197</v>
      </c>
      <c r="E177" s="259" t="s">
        <v>1107</v>
      </c>
      <c r="F177" s="259" t="s">
        <v>1135</v>
      </c>
      <c r="G177" s="122">
        <v>91.84</v>
      </c>
      <c r="I177" s="147"/>
    </row>
    <row r="178" spans="1:9" x14ac:dyDescent="0.25">
      <c r="B178" s="110">
        <v>11022600</v>
      </c>
      <c r="C178" s="70" t="s">
        <v>1108</v>
      </c>
      <c r="D178" s="70">
        <v>1033153895</v>
      </c>
      <c r="E178" s="259" t="s">
        <v>1109</v>
      </c>
      <c r="F178" s="259" t="s">
        <v>1135</v>
      </c>
      <c r="G178" s="122">
        <v>91.84</v>
      </c>
      <c r="I178" s="147"/>
    </row>
    <row r="179" spans="1:9" x14ac:dyDescent="0.25">
      <c r="B179" s="110">
        <v>100055308</v>
      </c>
      <c r="C179" s="70" t="s">
        <v>1110</v>
      </c>
      <c r="D179" s="70">
        <v>1831583145</v>
      </c>
      <c r="E179" s="259" t="s">
        <v>1111</v>
      </c>
      <c r="F179" s="259" t="s">
        <v>1135</v>
      </c>
      <c r="G179" s="122">
        <v>91.84</v>
      </c>
      <c r="I179" s="147"/>
    </row>
    <row r="180" spans="1:9" x14ac:dyDescent="0.25">
      <c r="A180" s="29"/>
      <c r="B180" s="111">
        <v>82794800</v>
      </c>
      <c r="C180" s="71" t="s">
        <v>1112</v>
      </c>
      <c r="D180" s="71">
        <v>1215901970</v>
      </c>
      <c r="E180" s="39" t="s">
        <v>1113</v>
      </c>
      <c r="F180" s="39" t="s">
        <v>1135</v>
      </c>
      <c r="G180" s="123">
        <v>91.84</v>
      </c>
      <c r="I180" s="147"/>
    </row>
    <row r="181" spans="1:9" x14ac:dyDescent="0.25">
      <c r="A181" s="29"/>
      <c r="B181" s="260" t="s">
        <v>1078</v>
      </c>
      <c r="C181" s="261" t="s">
        <v>1078</v>
      </c>
      <c r="D181" s="261" t="s">
        <v>1078</v>
      </c>
      <c r="E181" s="262" t="s">
        <v>1079</v>
      </c>
      <c r="F181" s="262" t="s">
        <v>892</v>
      </c>
      <c r="G181" s="263">
        <v>91.84</v>
      </c>
      <c r="I181" s="147"/>
    </row>
    <row r="182" spans="1:9" x14ac:dyDescent="0.25">
      <c r="B182" s="241"/>
      <c r="C182" s="241"/>
      <c r="D182" s="241"/>
      <c r="E182" s="242"/>
      <c r="F182" s="242"/>
      <c r="G182" s="243"/>
      <c r="I182" s="147"/>
    </row>
    <row r="183" spans="1:9" x14ac:dyDescent="0.25">
      <c r="B183" s="35"/>
      <c r="C183" s="35"/>
      <c r="D183" s="35"/>
      <c r="E183" s="69"/>
      <c r="F183" s="69"/>
      <c r="G183" s="63"/>
      <c r="I183" s="147"/>
    </row>
    <row r="184" spans="1:9" x14ac:dyDescent="0.25">
      <c r="B184" s="35"/>
      <c r="C184" s="35"/>
      <c r="D184" s="35"/>
      <c r="E184" s="69"/>
      <c r="F184" s="69"/>
      <c r="G184" s="63"/>
      <c r="I184" s="147"/>
    </row>
    <row r="185" spans="1:9" x14ac:dyDescent="0.25">
      <c r="B185" s="35"/>
      <c r="C185" s="35"/>
      <c r="D185" s="35"/>
      <c r="E185" s="69"/>
      <c r="F185" s="69"/>
      <c r="G185" s="63"/>
      <c r="I185" s="147"/>
    </row>
    <row r="186" spans="1:9" x14ac:dyDescent="0.25">
      <c r="B186" s="35"/>
      <c r="C186" s="35"/>
      <c r="D186" s="35"/>
      <c r="E186" s="69"/>
      <c r="F186" s="69"/>
      <c r="G186" s="63"/>
      <c r="I186" s="147"/>
    </row>
    <row r="187" spans="1:9" x14ac:dyDescent="0.25">
      <c r="B187" s="35"/>
      <c r="C187" s="35"/>
      <c r="D187" s="35"/>
      <c r="E187" s="69"/>
      <c r="F187" s="69"/>
      <c r="G187" s="63"/>
      <c r="I187" s="147"/>
    </row>
    <row r="188" spans="1:9" x14ac:dyDescent="0.25">
      <c r="B188" s="35"/>
      <c r="C188" s="35"/>
      <c r="D188" s="35"/>
      <c r="E188" s="69"/>
      <c r="F188" s="69"/>
      <c r="G188" s="63"/>
      <c r="I188" s="147"/>
    </row>
    <row r="189" spans="1:9" x14ac:dyDescent="0.25">
      <c r="B189" s="35"/>
      <c r="C189" s="35"/>
      <c r="D189" s="35"/>
      <c r="E189" s="69"/>
      <c r="F189" s="69"/>
      <c r="G189" s="63"/>
      <c r="I189" s="147"/>
    </row>
    <row r="190" spans="1:9" x14ac:dyDescent="0.25">
      <c r="B190" s="35"/>
      <c r="C190" s="35"/>
      <c r="D190" s="35"/>
      <c r="E190" s="69"/>
      <c r="F190" s="69"/>
      <c r="G190" s="63"/>
      <c r="I190" s="147"/>
    </row>
    <row r="191" spans="1:9" x14ac:dyDescent="0.25">
      <c r="B191" s="35"/>
      <c r="C191" s="35"/>
      <c r="D191" s="35"/>
      <c r="E191" s="69"/>
      <c r="F191" s="69"/>
      <c r="G191" s="63"/>
      <c r="I191" s="147"/>
    </row>
    <row r="192" spans="1:9" x14ac:dyDescent="0.25">
      <c r="B192" s="35"/>
      <c r="C192" s="35"/>
      <c r="D192" s="35"/>
      <c r="E192" s="69"/>
      <c r="F192" s="69"/>
      <c r="G192" s="63"/>
      <c r="I192" s="147"/>
    </row>
    <row r="193" spans="2:9" x14ac:dyDescent="0.25">
      <c r="B193" s="35"/>
      <c r="C193" s="35"/>
      <c r="D193" s="35"/>
      <c r="E193" s="69"/>
      <c r="F193" s="69"/>
      <c r="G193" s="63"/>
      <c r="I193" s="147"/>
    </row>
    <row r="194" spans="2:9" x14ac:dyDescent="0.25">
      <c r="B194" s="35"/>
      <c r="C194" s="35"/>
      <c r="D194" s="35"/>
      <c r="E194" s="69"/>
      <c r="F194" s="69"/>
      <c r="G194" s="63"/>
      <c r="I194" s="147"/>
    </row>
    <row r="195" spans="2:9" x14ac:dyDescent="0.25">
      <c r="B195" s="35"/>
      <c r="C195" s="35"/>
      <c r="D195" s="35"/>
      <c r="E195" s="69"/>
      <c r="F195" s="69"/>
      <c r="G195" s="63"/>
      <c r="I195" s="147"/>
    </row>
    <row r="196" spans="2:9" x14ac:dyDescent="0.25">
      <c r="B196" s="35"/>
      <c r="C196" s="35"/>
      <c r="D196" s="35"/>
      <c r="E196" s="69"/>
      <c r="F196" s="69"/>
      <c r="G196" s="63"/>
      <c r="I196" s="147"/>
    </row>
    <row r="197" spans="2:9" x14ac:dyDescent="0.25">
      <c r="B197" s="35"/>
      <c r="C197" s="35"/>
      <c r="D197" s="35"/>
      <c r="E197" s="69"/>
      <c r="F197" s="69"/>
      <c r="G197" s="63"/>
      <c r="I197" s="147"/>
    </row>
    <row r="198" spans="2:9" x14ac:dyDescent="0.25">
      <c r="B198" s="35"/>
      <c r="C198" s="35"/>
      <c r="D198" s="35"/>
      <c r="E198" s="69"/>
      <c r="F198" s="69"/>
      <c r="G198" s="63"/>
      <c r="I198" s="147"/>
    </row>
    <row r="199" spans="2:9" x14ac:dyDescent="0.25">
      <c r="B199" s="35"/>
      <c r="C199" s="35"/>
      <c r="D199" s="35"/>
      <c r="E199" s="69"/>
      <c r="F199" s="69"/>
      <c r="G199" s="63"/>
      <c r="I199" s="147"/>
    </row>
    <row r="200" spans="2:9" x14ac:dyDescent="0.25">
      <c r="B200" s="35"/>
      <c r="C200" s="35"/>
      <c r="D200" s="35"/>
      <c r="E200" s="69"/>
      <c r="F200" s="69"/>
      <c r="G200" s="63"/>
      <c r="I200" s="147"/>
    </row>
    <row r="201" spans="2:9" x14ac:dyDescent="0.25">
      <c r="B201" s="35"/>
      <c r="C201" s="35"/>
      <c r="D201" s="35"/>
      <c r="E201" s="69"/>
      <c r="F201" s="69"/>
      <c r="G201" s="63"/>
      <c r="I201" s="147"/>
    </row>
    <row r="202" spans="2:9" x14ac:dyDescent="0.25">
      <c r="B202" s="35"/>
      <c r="C202" s="35"/>
      <c r="D202" s="35"/>
      <c r="E202" s="69"/>
      <c r="F202" s="69"/>
      <c r="G202" s="63"/>
      <c r="I202" s="147"/>
    </row>
    <row r="203" spans="2:9" x14ac:dyDescent="0.25">
      <c r="B203" s="35"/>
      <c r="C203" s="35"/>
      <c r="D203" s="35"/>
      <c r="E203" s="69"/>
      <c r="F203" s="69"/>
      <c r="G203" s="63"/>
      <c r="I203" s="147"/>
    </row>
    <row r="204" spans="2:9" x14ac:dyDescent="0.25">
      <c r="B204" s="35"/>
      <c r="C204" s="35"/>
      <c r="D204" s="35"/>
      <c r="E204" s="69"/>
      <c r="F204" s="69"/>
      <c r="G204" s="63"/>
    </row>
    <row r="205" spans="2:9" x14ac:dyDescent="0.25">
      <c r="B205" s="35"/>
      <c r="C205" s="35"/>
      <c r="D205" s="35"/>
      <c r="E205" s="69"/>
      <c r="F205" s="69"/>
      <c r="G205" s="63"/>
    </row>
    <row r="206" spans="2:9" x14ac:dyDescent="0.25">
      <c r="B206" s="35"/>
      <c r="C206" s="35"/>
      <c r="D206" s="35"/>
      <c r="E206" s="69"/>
      <c r="F206" s="69"/>
      <c r="G206" s="63"/>
    </row>
    <row r="207" spans="2:9" x14ac:dyDescent="0.25">
      <c r="B207" s="108"/>
      <c r="C207" s="35"/>
      <c r="D207" s="35"/>
      <c r="E207" s="69"/>
      <c r="F207" s="69"/>
      <c r="G207" s="63"/>
    </row>
    <row r="208" spans="2:9" x14ac:dyDescent="0.25">
      <c r="B208" s="35"/>
      <c r="C208" s="35"/>
      <c r="D208" s="35"/>
      <c r="E208" s="69"/>
      <c r="F208" s="69"/>
      <c r="G208" s="63"/>
    </row>
    <row r="209" spans="2:7" x14ac:dyDescent="0.25">
      <c r="B209" s="35"/>
      <c r="C209" s="35"/>
      <c r="D209" s="35"/>
      <c r="E209" s="69"/>
      <c r="F209" s="69"/>
      <c r="G209" s="63"/>
    </row>
    <row r="210" spans="2:7" x14ac:dyDescent="0.25">
      <c r="B210" s="35"/>
      <c r="C210" s="35"/>
      <c r="D210" s="35"/>
      <c r="E210" s="69"/>
      <c r="F210" s="69"/>
      <c r="G210" s="63"/>
    </row>
    <row r="211" spans="2:7" x14ac:dyDescent="0.25">
      <c r="B211" s="35"/>
      <c r="C211" s="35"/>
      <c r="D211" s="35"/>
      <c r="E211" s="69"/>
      <c r="F211" s="69"/>
      <c r="G211" s="63"/>
    </row>
    <row r="212" spans="2:7" x14ac:dyDescent="0.25">
      <c r="B212" s="35"/>
      <c r="C212" s="35"/>
      <c r="D212" s="35"/>
      <c r="E212" s="69"/>
      <c r="F212" s="69"/>
      <c r="G212" s="63"/>
    </row>
    <row r="213" spans="2:7" x14ac:dyDescent="0.25">
      <c r="B213" s="35"/>
      <c r="C213" s="35"/>
      <c r="D213" s="35"/>
      <c r="E213" s="69"/>
      <c r="F213" s="69"/>
      <c r="G213" s="63"/>
    </row>
    <row r="214" spans="2:7" x14ac:dyDescent="0.25">
      <c r="B214" s="35"/>
      <c r="C214" s="35"/>
      <c r="D214" s="35"/>
      <c r="E214" s="69"/>
      <c r="F214" s="69"/>
      <c r="G214" s="63"/>
    </row>
    <row r="215" spans="2:7" x14ac:dyDescent="0.25">
      <c r="B215" s="35"/>
      <c r="C215" s="35"/>
      <c r="D215" s="35"/>
      <c r="E215" s="69"/>
      <c r="F215" s="69"/>
      <c r="G215" s="63"/>
    </row>
    <row r="216" spans="2:7" x14ac:dyDescent="0.25">
      <c r="B216" s="35"/>
      <c r="C216" s="35"/>
      <c r="D216" s="35"/>
      <c r="E216" s="69"/>
      <c r="F216" s="69"/>
      <c r="G216" s="63"/>
    </row>
    <row r="217" spans="2:7" x14ac:dyDescent="0.25">
      <c r="B217" s="35"/>
      <c r="C217" s="35"/>
      <c r="D217" s="35"/>
      <c r="E217" s="69"/>
      <c r="F217" s="69"/>
      <c r="G217" s="63"/>
    </row>
    <row r="218" spans="2:7" x14ac:dyDescent="0.25">
      <c r="B218" s="35"/>
      <c r="C218" s="35"/>
      <c r="D218" s="35"/>
      <c r="E218" s="69"/>
      <c r="F218" s="69"/>
      <c r="G218" s="63"/>
    </row>
    <row r="219" spans="2:7" x14ac:dyDescent="0.25">
      <c r="B219" s="35"/>
      <c r="C219" s="35"/>
      <c r="D219" s="35"/>
      <c r="E219" s="69"/>
      <c r="F219" s="69"/>
      <c r="G219" s="63"/>
    </row>
    <row r="220" spans="2:7" x14ac:dyDescent="0.25">
      <c r="B220" s="35"/>
      <c r="C220" s="35"/>
      <c r="D220" s="35"/>
      <c r="E220" s="69"/>
      <c r="F220" s="69"/>
      <c r="G220" s="63"/>
    </row>
    <row r="221" spans="2:7" x14ac:dyDescent="0.25">
      <c r="B221" s="35"/>
      <c r="C221" s="35"/>
      <c r="D221" s="35"/>
      <c r="E221" s="69"/>
      <c r="F221" s="69"/>
      <c r="G221" s="63"/>
    </row>
    <row r="222" spans="2:7" x14ac:dyDescent="0.25">
      <c r="B222" s="35"/>
      <c r="C222" s="35"/>
      <c r="D222" s="35"/>
      <c r="E222" s="69"/>
      <c r="F222" s="69"/>
      <c r="G222" s="63"/>
    </row>
    <row r="223" spans="2:7" x14ac:dyDescent="0.25">
      <c r="B223" s="35"/>
      <c r="C223" s="35"/>
      <c r="D223" s="35"/>
      <c r="E223" s="69"/>
      <c r="F223" s="69"/>
      <c r="G223" s="63"/>
    </row>
    <row r="224" spans="2:7" x14ac:dyDescent="0.25">
      <c r="B224" s="35"/>
      <c r="C224" s="35"/>
      <c r="D224" s="35"/>
      <c r="E224" s="69"/>
      <c r="F224" s="69"/>
      <c r="G224" s="63"/>
    </row>
    <row r="225" spans="2:7" x14ac:dyDescent="0.25">
      <c r="B225" s="35"/>
      <c r="C225" s="35"/>
      <c r="D225" s="35"/>
      <c r="E225" s="69"/>
      <c r="F225" s="69"/>
      <c r="G225" s="63"/>
    </row>
    <row r="226" spans="2:7" x14ac:dyDescent="0.25">
      <c r="B226" s="35"/>
      <c r="C226" s="35"/>
      <c r="D226" s="35"/>
      <c r="E226" s="69"/>
      <c r="F226" s="69"/>
      <c r="G226" s="63"/>
    </row>
    <row r="227" spans="2:7" x14ac:dyDescent="0.25">
      <c r="B227" s="35"/>
      <c r="C227" s="35"/>
      <c r="D227" s="35"/>
      <c r="E227" s="69"/>
      <c r="F227" s="69"/>
      <c r="G227" s="63"/>
    </row>
    <row r="228" spans="2:7" x14ac:dyDescent="0.25">
      <c r="B228" s="35"/>
      <c r="C228" s="35"/>
      <c r="D228" s="35"/>
      <c r="E228" s="69"/>
      <c r="F228" s="69"/>
      <c r="G228" s="63"/>
    </row>
    <row r="229" spans="2:7" x14ac:dyDescent="0.25">
      <c r="B229" s="35"/>
      <c r="C229" s="35"/>
      <c r="D229" s="35"/>
      <c r="E229" s="69"/>
      <c r="F229" s="69"/>
      <c r="G229" s="63"/>
    </row>
    <row r="230" spans="2:7" x14ac:dyDescent="0.25">
      <c r="B230" s="35"/>
      <c r="C230" s="35"/>
      <c r="D230" s="35"/>
      <c r="E230" s="69"/>
      <c r="F230" s="69"/>
      <c r="G230" s="63"/>
    </row>
    <row r="231" spans="2:7" x14ac:dyDescent="0.25">
      <c r="B231" s="35"/>
      <c r="C231" s="35"/>
      <c r="D231" s="35"/>
      <c r="E231" s="69"/>
      <c r="F231" s="69"/>
      <c r="G231" s="63"/>
    </row>
    <row r="232" spans="2:7" x14ac:dyDescent="0.25">
      <c r="B232" s="35"/>
      <c r="C232" s="35"/>
      <c r="D232" s="35"/>
      <c r="E232" s="69"/>
      <c r="F232" s="69"/>
      <c r="G232" s="63"/>
    </row>
    <row r="233" spans="2:7" x14ac:dyDescent="0.25">
      <c r="B233" s="35"/>
      <c r="C233" s="35"/>
      <c r="D233" s="35"/>
      <c r="E233" s="69"/>
      <c r="F233" s="69"/>
      <c r="G233" s="63"/>
    </row>
    <row r="234" spans="2:7" x14ac:dyDescent="0.25">
      <c r="B234" s="35"/>
      <c r="C234" s="35"/>
      <c r="D234" s="35"/>
      <c r="E234" s="69"/>
      <c r="F234" s="69"/>
      <c r="G234" s="63"/>
    </row>
    <row r="235" spans="2:7" x14ac:dyDescent="0.25">
      <c r="B235" s="35"/>
      <c r="C235" s="35"/>
      <c r="D235" s="35"/>
      <c r="E235" s="69"/>
      <c r="F235" s="69"/>
      <c r="G235" s="63"/>
    </row>
    <row r="236" spans="2:7" x14ac:dyDescent="0.25">
      <c r="B236" s="35"/>
      <c r="C236" s="35"/>
      <c r="D236" s="35"/>
      <c r="E236" s="69"/>
      <c r="F236" s="69"/>
      <c r="G236" s="63"/>
    </row>
    <row r="237" spans="2:7" x14ac:dyDescent="0.25">
      <c r="B237" s="35"/>
      <c r="C237" s="35"/>
      <c r="D237" s="35"/>
      <c r="E237" s="69"/>
      <c r="F237" s="69"/>
      <c r="G237" s="63"/>
    </row>
    <row r="238" spans="2:7" x14ac:dyDescent="0.25">
      <c r="B238" s="35"/>
      <c r="C238" s="35"/>
      <c r="D238" s="35"/>
      <c r="E238" s="69"/>
      <c r="F238" s="69"/>
      <c r="G238" s="63"/>
    </row>
    <row r="239" spans="2:7" x14ac:dyDescent="0.25">
      <c r="B239" s="35"/>
      <c r="C239" s="35"/>
      <c r="D239" s="35"/>
      <c r="E239" s="69"/>
      <c r="F239" s="69"/>
      <c r="G239" s="63"/>
    </row>
    <row r="240" spans="2:7" x14ac:dyDescent="0.25">
      <c r="B240" s="35"/>
      <c r="C240" s="35"/>
      <c r="D240" s="35"/>
      <c r="E240" s="69"/>
      <c r="F240" s="69"/>
      <c r="G240" s="63"/>
    </row>
    <row r="241" spans="2:7" x14ac:dyDescent="0.25">
      <c r="B241" s="35"/>
      <c r="C241" s="35"/>
      <c r="D241" s="35"/>
      <c r="E241" s="69"/>
      <c r="F241" s="69"/>
      <c r="G241" s="63"/>
    </row>
    <row r="242" spans="2:7" x14ac:dyDescent="0.25">
      <c r="B242" s="35"/>
      <c r="C242" s="35"/>
      <c r="D242" s="35"/>
      <c r="E242" s="69"/>
      <c r="F242" s="69"/>
      <c r="G242" s="63"/>
    </row>
    <row r="243" spans="2:7" x14ac:dyDescent="0.25">
      <c r="B243" s="35"/>
      <c r="C243" s="35"/>
      <c r="D243" s="35"/>
      <c r="E243" s="69"/>
      <c r="F243" s="69"/>
      <c r="G243" s="63"/>
    </row>
    <row r="244" spans="2:7" x14ac:dyDescent="0.25">
      <c r="B244" s="35"/>
      <c r="C244" s="35"/>
      <c r="D244" s="35"/>
      <c r="E244" s="69"/>
      <c r="F244" s="69"/>
      <c r="G244" s="63"/>
    </row>
    <row r="245" spans="2:7" x14ac:dyDescent="0.25">
      <c r="B245" s="35"/>
      <c r="C245" s="35"/>
      <c r="D245" s="35"/>
      <c r="E245" s="69"/>
      <c r="F245" s="69"/>
      <c r="G245" s="63"/>
    </row>
    <row r="246" spans="2:7" x14ac:dyDescent="0.25">
      <c r="B246" s="35"/>
      <c r="C246" s="35"/>
      <c r="D246" s="35"/>
      <c r="E246" s="69"/>
      <c r="F246" s="69"/>
      <c r="G246" s="63"/>
    </row>
    <row r="247" spans="2:7" x14ac:dyDescent="0.25">
      <c r="B247" s="35"/>
      <c r="C247" s="35"/>
      <c r="D247" s="35"/>
      <c r="E247" s="69"/>
      <c r="F247" s="69"/>
      <c r="G247" s="63"/>
    </row>
    <row r="248" spans="2:7" x14ac:dyDescent="0.25">
      <c r="B248" s="35"/>
      <c r="C248" s="35"/>
      <c r="D248" s="35"/>
      <c r="E248" s="69"/>
      <c r="F248" s="69"/>
      <c r="G248" s="63"/>
    </row>
    <row r="249" spans="2:7" x14ac:dyDescent="0.25">
      <c r="B249" s="35"/>
      <c r="C249" s="35"/>
      <c r="D249" s="35"/>
      <c r="E249" s="69"/>
      <c r="F249" s="69"/>
      <c r="G249" s="63"/>
    </row>
    <row r="250" spans="2:7" x14ac:dyDescent="0.25">
      <c r="B250" s="35"/>
      <c r="C250" s="35"/>
      <c r="D250" s="35"/>
      <c r="E250" s="69"/>
      <c r="F250" s="69"/>
      <c r="G250" s="63"/>
    </row>
    <row r="251" spans="2:7" x14ac:dyDescent="0.25">
      <c r="B251" s="35"/>
      <c r="C251" s="35"/>
      <c r="D251" s="35"/>
      <c r="E251" s="69"/>
      <c r="F251" s="69"/>
      <c r="G251" s="63"/>
    </row>
    <row r="252" spans="2:7" x14ac:dyDescent="0.25">
      <c r="B252" s="35"/>
      <c r="C252" s="35"/>
      <c r="D252" s="35"/>
      <c r="E252" s="69"/>
      <c r="F252" s="69"/>
      <c r="G252" s="63"/>
    </row>
    <row r="253" spans="2:7" x14ac:dyDescent="0.25">
      <c r="B253" s="35"/>
      <c r="C253" s="35"/>
      <c r="D253" s="35"/>
      <c r="E253" s="69"/>
      <c r="F253" s="69"/>
      <c r="G253" s="63"/>
    </row>
    <row r="254" spans="2:7" x14ac:dyDescent="0.25">
      <c r="B254" s="35"/>
      <c r="C254" s="35"/>
      <c r="D254" s="35"/>
      <c r="E254" s="69"/>
      <c r="F254" s="69"/>
      <c r="G254" s="63"/>
    </row>
    <row r="255" spans="2:7" x14ac:dyDescent="0.25">
      <c r="B255" s="35"/>
      <c r="C255" s="35"/>
      <c r="D255" s="35"/>
      <c r="E255" s="69"/>
      <c r="F255" s="69"/>
      <c r="G255" s="63"/>
    </row>
    <row r="256" spans="2:7" x14ac:dyDescent="0.25">
      <c r="B256" s="35"/>
      <c r="C256" s="35"/>
      <c r="D256" s="35"/>
      <c r="E256" s="69"/>
      <c r="F256" s="69"/>
      <c r="G256" s="63"/>
    </row>
    <row r="257" spans="2:7" x14ac:dyDescent="0.25">
      <c r="B257" s="35"/>
      <c r="C257" s="35"/>
      <c r="D257" s="35"/>
      <c r="E257" s="69"/>
      <c r="F257" s="69"/>
      <c r="G257" s="63"/>
    </row>
    <row r="258" spans="2:7" x14ac:dyDescent="0.25">
      <c r="B258" s="35"/>
      <c r="C258" s="35"/>
      <c r="D258" s="35"/>
      <c r="E258" s="69"/>
      <c r="F258" s="69"/>
      <c r="G258" s="63"/>
    </row>
    <row r="259" spans="2:7" x14ac:dyDescent="0.25">
      <c r="B259" s="35"/>
      <c r="C259" s="35"/>
      <c r="D259" s="35"/>
      <c r="E259" s="69"/>
      <c r="F259" s="69"/>
      <c r="G259" s="63"/>
    </row>
    <row r="260" spans="2:7" x14ac:dyDescent="0.25">
      <c r="B260" s="35"/>
      <c r="C260" s="35"/>
      <c r="D260" s="35"/>
      <c r="E260" s="69"/>
      <c r="F260" s="69"/>
      <c r="G260" s="63"/>
    </row>
    <row r="261" spans="2:7" x14ac:dyDescent="0.25">
      <c r="B261" s="35"/>
      <c r="C261" s="35"/>
      <c r="D261" s="35"/>
      <c r="E261" s="69"/>
      <c r="F261" s="69"/>
      <c r="G261" s="63"/>
    </row>
    <row r="262" spans="2:7" x14ac:dyDescent="0.25">
      <c r="B262" s="35"/>
      <c r="C262" s="35"/>
      <c r="D262" s="35"/>
      <c r="E262" s="69"/>
      <c r="F262" s="69"/>
      <c r="G262" s="63"/>
    </row>
    <row r="263" spans="2:7" x14ac:dyDescent="0.25">
      <c r="B263" s="35"/>
      <c r="C263" s="35"/>
      <c r="D263" s="35"/>
      <c r="E263" s="69"/>
      <c r="F263" s="69"/>
      <c r="G263" s="63"/>
    </row>
    <row r="264" spans="2:7" x14ac:dyDescent="0.25">
      <c r="B264" s="35"/>
      <c r="C264" s="35"/>
      <c r="D264" s="35"/>
      <c r="E264" s="69"/>
      <c r="F264" s="69"/>
      <c r="G264" s="63"/>
    </row>
    <row r="265" spans="2:7" x14ac:dyDescent="0.25">
      <c r="B265" s="35"/>
      <c r="C265" s="35"/>
      <c r="D265" s="35"/>
      <c r="E265" s="69"/>
      <c r="F265" s="69"/>
      <c r="G265" s="63"/>
    </row>
    <row r="266" spans="2:7" x14ac:dyDescent="0.25">
      <c r="B266" s="35"/>
      <c r="C266" s="35"/>
      <c r="D266" s="35"/>
      <c r="E266" s="69"/>
      <c r="F266" s="69"/>
      <c r="G266" s="63"/>
    </row>
    <row r="267" spans="2:7" x14ac:dyDescent="0.25">
      <c r="B267" s="35"/>
      <c r="C267" s="35"/>
      <c r="D267" s="35"/>
      <c r="E267" s="69"/>
      <c r="F267" s="69"/>
      <c r="G267" s="63"/>
    </row>
    <row r="268" spans="2:7" x14ac:dyDescent="0.25">
      <c r="B268" s="35"/>
      <c r="C268" s="35"/>
      <c r="D268" s="35"/>
      <c r="E268" s="69"/>
      <c r="F268" s="69"/>
      <c r="G268" s="63"/>
    </row>
    <row r="269" spans="2:7" x14ac:dyDescent="0.25">
      <c r="B269" s="35"/>
      <c r="C269" s="35"/>
      <c r="D269" s="35"/>
      <c r="E269" s="69"/>
      <c r="F269" s="69"/>
      <c r="G269" s="63"/>
    </row>
    <row r="270" spans="2:7" x14ac:dyDescent="0.25">
      <c r="B270" s="35"/>
      <c r="C270" s="35"/>
      <c r="D270" s="35"/>
      <c r="E270" s="69"/>
      <c r="F270" s="69"/>
      <c r="G270" s="63"/>
    </row>
    <row r="271" spans="2:7" x14ac:dyDescent="0.25">
      <c r="B271" s="35"/>
      <c r="C271" s="35"/>
      <c r="D271" s="35"/>
      <c r="E271" s="69"/>
      <c r="F271" s="69"/>
      <c r="G271" s="63"/>
    </row>
    <row r="272" spans="2:7" x14ac:dyDescent="0.25">
      <c r="B272" s="35"/>
      <c r="C272" s="35"/>
      <c r="D272" s="35"/>
      <c r="E272" s="69"/>
      <c r="F272" s="69"/>
      <c r="G272" s="63"/>
    </row>
    <row r="273" spans="2:7" x14ac:dyDescent="0.25">
      <c r="B273" s="35"/>
      <c r="C273" s="35"/>
      <c r="D273" s="35"/>
      <c r="E273" s="69"/>
      <c r="F273" s="69"/>
      <c r="G273" s="63"/>
    </row>
    <row r="274" spans="2:7" x14ac:dyDescent="0.25">
      <c r="B274" s="35"/>
      <c r="C274" s="35"/>
      <c r="D274" s="35"/>
      <c r="E274" s="69"/>
      <c r="F274" s="69"/>
      <c r="G274" s="63"/>
    </row>
    <row r="275" spans="2:7" x14ac:dyDescent="0.25">
      <c r="B275" s="35"/>
      <c r="C275" s="35"/>
      <c r="D275" s="35"/>
      <c r="E275" s="69"/>
      <c r="F275" s="69"/>
      <c r="G275" s="63"/>
    </row>
    <row r="276" spans="2:7" x14ac:dyDescent="0.25">
      <c r="B276" s="35"/>
      <c r="C276" s="35"/>
      <c r="D276" s="35"/>
      <c r="E276" s="69"/>
      <c r="F276" s="69"/>
      <c r="G276" s="63"/>
    </row>
    <row r="277" spans="2:7" x14ac:dyDescent="0.25">
      <c r="B277" s="35"/>
      <c r="C277" s="35"/>
      <c r="D277" s="35"/>
      <c r="E277" s="69"/>
      <c r="F277" s="69"/>
      <c r="G277" s="63"/>
    </row>
    <row r="278" spans="2:7" x14ac:dyDescent="0.25">
      <c r="B278" s="35"/>
      <c r="C278" s="35"/>
      <c r="D278" s="35"/>
      <c r="E278" s="69"/>
      <c r="F278" s="69"/>
      <c r="G278" s="63"/>
    </row>
    <row r="279" spans="2:7" x14ac:dyDescent="0.25">
      <c r="B279" s="35"/>
      <c r="C279" s="35"/>
      <c r="D279" s="35"/>
      <c r="E279" s="69"/>
      <c r="F279" s="69"/>
      <c r="G279" s="63"/>
    </row>
    <row r="280" spans="2:7" x14ac:dyDescent="0.25">
      <c r="B280" s="35"/>
      <c r="C280" s="35"/>
      <c r="D280" s="35"/>
      <c r="E280" s="69"/>
      <c r="F280" s="69"/>
      <c r="G280" s="63"/>
    </row>
    <row r="281" spans="2:7" x14ac:dyDescent="0.25">
      <c r="B281" s="35"/>
      <c r="C281" s="35"/>
      <c r="D281" s="35"/>
      <c r="E281" s="69"/>
      <c r="F281" s="69"/>
      <c r="G281" s="63"/>
    </row>
    <row r="282" spans="2:7" x14ac:dyDescent="0.25">
      <c r="B282" s="35"/>
      <c r="C282" s="35"/>
      <c r="D282" s="35"/>
      <c r="E282" s="69"/>
      <c r="F282" s="69"/>
      <c r="G282" s="63"/>
    </row>
    <row r="283" spans="2:7" x14ac:dyDescent="0.25">
      <c r="B283" s="35"/>
      <c r="C283" s="35"/>
      <c r="D283" s="35"/>
      <c r="E283" s="69"/>
      <c r="F283" s="69"/>
      <c r="G283" s="63"/>
    </row>
    <row r="284" spans="2:7" x14ac:dyDescent="0.25">
      <c r="B284" s="35"/>
      <c r="C284" s="35"/>
      <c r="D284" s="35"/>
      <c r="E284" s="69"/>
      <c r="F284" s="69"/>
      <c r="G284" s="63"/>
    </row>
    <row r="285" spans="2:7" x14ac:dyDescent="0.25">
      <c r="B285" s="35"/>
      <c r="C285" s="35"/>
      <c r="D285" s="35"/>
      <c r="E285" s="69"/>
      <c r="F285" s="69"/>
      <c r="G285" s="63"/>
    </row>
    <row r="286" spans="2:7" x14ac:dyDescent="0.25">
      <c r="B286" s="35"/>
      <c r="C286" s="35"/>
      <c r="D286" s="35"/>
      <c r="E286" s="69"/>
      <c r="F286" s="69"/>
      <c r="G286" s="63"/>
    </row>
    <row r="287" spans="2:7" x14ac:dyDescent="0.25">
      <c r="B287" s="35"/>
      <c r="C287" s="35"/>
      <c r="D287" s="35"/>
      <c r="E287" s="69"/>
      <c r="F287" s="69"/>
      <c r="G287" s="63"/>
    </row>
    <row r="288" spans="2:7" x14ac:dyDescent="0.25">
      <c r="B288" s="35"/>
      <c r="C288" s="35"/>
      <c r="D288" s="35"/>
      <c r="E288" s="69"/>
      <c r="F288" s="69"/>
      <c r="G288" s="63"/>
    </row>
    <row r="289" spans="2:7" x14ac:dyDescent="0.25">
      <c r="B289" s="35"/>
      <c r="C289" s="35"/>
      <c r="D289" s="35"/>
      <c r="E289" s="69"/>
      <c r="F289" s="69"/>
      <c r="G289" s="63"/>
    </row>
    <row r="290" spans="2:7" x14ac:dyDescent="0.25">
      <c r="B290" s="35"/>
      <c r="C290" s="35"/>
      <c r="D290" s="35"/>
      <c r="E290" s="69"/>
      <c r="F290" s="69"/>
      <c r="G290" s="63"/>
    </row>
    <row r="291" spans="2:7" x14ac:dyDescent="0.25">
      <c r="B291" s="35"/>
      <c r="C291" s="35"/>
      <c r="D291" s="35"/>
      <c r="E291" s="69"/>
      <c r="F291" s="69"/>
      <c r="G291" s="63"/>
    </row>
    <row r="292" spans="2:7" x14ac:dyDescent="0.25">
      <c r="B292" s="35"/>
      <c r="C292" s="35"/>
      <c r="D292" s="35"/>
      <c r="E292" s="69"/>
      <c r="F292" s="69"/>
      <c r="G292" s="63"/>
    </row>
    <row r="293" spans="2:7" x14ac:dyDescent="0.25">
      <c r="B293" s="35"/>
      <c r="C293" s="35"/>
      <c r="D293" s="35"/>
      <c r="E293" s="69"/>
      <c r="F293" s="69"/>
      <c r="G293" s="63"/>
    </row>
    <row r="294" spans="2:7" x14ac:dyDescent="0.25">
      <c r="B294" s="35"/>
      <c r="C294" s="35"/>
      <c r="D294" s="35"/>
      <c r="E294" s="69"/>
      <c r="F294" s="69"/>
      <c r="G294" s="63"/>
    </row>
    <row r="295" spans="2:7" x14ac:dyDescent="0.25">
      <c r="B295" s="35"/>
      <c r="C295" s="35"/>
      <c r="D295" s="35"/>
      <c r="E295" s="69"/>
      <c r="F295" s="69"/>
      <c r="G295" s="63"/>
    </row>
    <row r="296" spans="2:7" x14ac:dyDescent="0.25">
      <c r="B296" s="35"/>
      <c r="C296" s="35"/>
      <c r="D296" s="35"/>
      <c r="E296" s="69"/>
      <c r="F296" s="69"/>
      <c r="G296" s="63"/>
    </row>
    <row r="297" spans="2:7" x14ac:dyDescent="0.25">
      <c r="B297" s="35"/>
      <c r="C297" s="35"/>
      <c r="D297" s="35"/>
      <c r="E297" s="69"/>
      <c r="F297" s="69"/>
      <c r="G297" s="63"/>
    </row>
    <row r="298" spans="2:7" x14ac:dyDescent="0.25">
      <c r="B298" s="35"/>
      <c r="C298" s="35"/>
      <c r="D298" s="35"/>
      <c r="E298" s="69"/>
      <c r="F298" s="69"/>
      <c r="G298" s="63"/>
    </row>
    <row r="299" spans="2:7" x14ac:dyDescent="0.25">
      <c r="B299" s="35"/>
      <c r="C299" s="35"/>
      <c r="D299" s="35"/>
      <c r="E299" s="69"/>
      <c r="F299" s="69"/>
      <c r="G299" s="63"/>
    </row>
    <row r="300" spans="2:7" x14ac:dyDescent="0.25">
      <c r="B300" s="35"/>
      <c r="C300" s="35"/>
      <c r="D300" s="35"/>
      <c r="E300" s="69"/>
      <c r="F300" s="69"/>
      <c r="G300" s="63"/>
    </row>
    <row r="301" spans="2:7" x14ac:dyDescent="0.25">
      <c r="B301" s="35"/>
      <c r="C301" s="35"/>
      <c r="D301" s="35"/>
      <c r="E301" s="69"/>
      <c r="F301" s="69"/>
      <c r="G301" s="63"/>
    </row>
    <row r="302" spans="2:7" x14ac:dyDescent="0.25">
      <c r="B302" s="35"/>
      <c r="C302" s="35"/>
      <c r="D302" s="35"/>
      <c r="E302" s="69"/>
      <c r="F302" s="69"/>
      <c r="G302" s="63"/>
    </row>
    <row r="303" spans="2:7" x14ac:dyDescent="0.25">
      <c r="B303" s="35"/>
      <c r="C303" s="35"/>
      <c r="D303" s="35"/>
      <c r="E303" s="69"/>
      <c r="F303" s="69"/>
      <c r="G303" s="63"/>
    </row>
    <row r="304" spans="2:7" x14ac:dyDescent="0.25">
      <c r="B304" s="35"/>
      <c r="C304" s="35"/>
      <c r="D304" s="35"/>
      <c r="E304" s="69"/>
      <c r="F304" s="69"/>
      <c r="G304" s="63"/>
    </row>
    <row r="305" spans="2:7" x14ac:dyDescent="0.25">
      <c r="B305" s="35"/>
      <c r="C305" s="35"/>
      <c r="D305" s="35"/>
      <c r="E305" s="69"/>
      <c r="F305" s="69"/>
      <c r="G305" s="63"/>
    </row>
    <row r="306" spans="2:7" x14ac:dyDescent="0.25">
      <c r="B306" s="35"/>
      <c r="C306" s="35"/>
      <c r="D306" s="35"/>
      <c r="E306" s="69"/>
      <c r="F306" s="69"/>
      <c r="G306" s="63"/>
    </row>
    <row r="307" spans="2:7" x14ac:dyDescent="0.25">
      <c r="B307" s="35"/>
      <c r="C307" s="35"/>
      <c r="D307" s="35"/>
      <c r="E307" s="69"/>
      <c r="F307" s="69"/>
      <c r="G307" s="63"/>
    </row>
    <row r="308" spans="2:7" x14ac:dyDescent="0.25">
      <c r="B308" s="35"/>
      <c r="C308" s="35"/>
      <c r="D308" s="35"/>
      <c r="E308" s="69"/>
      <c r="F308" s="69"/>
      <c r="G308" s="63"/>
    </row>
    <row r="309" spans="2:7" x14ac:dyDescent="0.25">
      <c r="B309" s="35"/>
      <c r="C309" s="35"/>
      <c r="D309" s="35"/>
      <c r="E309" s="69"/>
      <c r="F309" s="69"/>
      <c r="G309" s="63"/>
    </row>
    <row r="310" spans="2:7" x14ac:dyDescent="0.25">
      <c r="B310" s="35"/>
      <c r="C310" s="35"/>
      <c r="D310" s="35"/>
      <c r="E310" s="69"/>
      <c r="F310" s="69"/>
      <c r="G310" s="63"/>
    </row>
    <row r="311" spans="2:7" x14ac:dyDescent="0.25">
      <c r="B311" s="35"/>
      <c r="C311" s="35"/>
      <c r="D311" s="35"/>
      <c r="E311" s="69"/>
      <c r="F311" s="69"/>
      <c r="G311" s="63"/>
    </row>
    <row r="312" spans="2:7" x14ac:dyDescent="0.25">
      <c r="B312" s="35"/>
      <c r="C312" s="35"/>
      <c r="D312" s="35"/>
      <c r="E312" s="69"/>
      <c r="F312" s="69"/>
      <c r="G312" s="63"/>
    </row>
    <row r="313" spans="2:7" x14ac:dyDescent="0.25">
      <c r="B313" s="35"/>
      <c r="C313" s="35"/>
      <c r="D313" s="35"/>
      <c r="E313" s="69"/>
      <c r="F313" s="69"/>
      <c r="G313" s="63"/>
    </row>
    <row r="314" spans="2:7" x14ac:dyDescent="0.25">
      <c r="B314" s="35"/>
      <c r="C314" s="35"/>
      <c r="D314" s="35"/>
      <c r="E314" s="69"/>
      <c r="F314" s="69"/>
      <c r="G314" s="63"/>
    </row>
    <row r="315" spans="2:7" x14ac:dyDescent="0.25">
      <c r="B315" s="35"/>
      <c r="C315" s="35"/>
      <c r="D315" s="35"/>
      <c r="E315" s="69"/>
      <c r="F315" s="69"/>
      <c r="G315" s="63"/>
    </row>
    <row r="316" spans="2:7" x14ac:dyDescent="0.25">
      <c r="B316" s="35"/>
      <c r="C316" s="35"/>
      <c r="D316" s="35"/>
      <c r="E316" s="69"/>
      <c r="F316" s="69"/>
      <c r="G316" s="63"/>
    </row>
    <row r="317" spans="2:7" x14ac:dyDescent="0.25">
      <c r="B317" s="35"/>
      <c r="C317" s="35"/>
      <c r="D317" s="35"/>
      <c r="E317" s="69"/>
      <c r="F317" s="69"/>
      <c r="G317" s="63"/>
    </row>
    <row r="318" spans="2:7" x14ac:dyDescent="0.25">
      <c r="B318" s="35"/>
      <c r="C318" s="35"/>
      <c r="D318" s="35"/>
      <c r="E318" s="69"/>
      <c r="F318" s="69"/>
      <c r="G318" s="63"/>
    </row>
    <row r="319" spans="2:7" x14ac:dyDescent="0.25">
      <c r="B319" s="35"/>
      <c r="C319" s="35"/>
      <c r="D319" s="35"/>
      <c r="E319" s="69"/>
      <c r="F319" s="69"/>
      <c r="G319" s="63"/>
    </row>
    <row r="320" spans="2:7" x14ac:dyDescent="0.25">
      <c r="B320" s="35"/>
      <c r="C320" s="35"/>
      <c r="D320" s="35"/>
      <c r="E320" s="69"/>
      <c r="F320" s="69"/>
      <c r="G320" s="63"/>
    </row>
    <row r="321" spans="2:7" x14ac:dyDescent="0.25">
      <c r="B321" s="35"/>
      <c r="C321" s="35"/>
      <c r="D321" s="35"/>
      <c r="E321" s="69"/>
      <c r="F321" s="69"/>
      <c r="G321" s="63"/>
    </row>
    <row r="322" spans="2:7" x14ac:dyDescent="0.25">
      <c r="B322" s="35"/>
      <c r="C322" s="35"/>
      <c r="D322" s="35"/>
      <c r="E322" s="69"/>
      <c r="F322" s="69"/>
      <c r="G322" s="63"/>
    </row>
    <row r="323" spans="2:7" x14ac:dyDescent="0.25">
      <c r="B323" s="35"/>
      <c r="C323" s="35"/>
      <c r="D323" s="35"/>
      <c r="E323" s="69"/>
      <c r="F323" s="69"/>
      <c r="G323" s="63"/>
    </row>
    <row r="324" spans="2:7" x14ac:dyDescent="0.25">
      <c r="B324" s="35"/>
      <c r="C324" s="35"/>
      <c r="D324" s="35"/>
      <c r="E324" s="69"/>
      <c r="F324" s="69"/>
      <c r="G324" s="63"/>
    </row>
    <row r="325" spans="2:7" x14ac:dyDescent="0.25">
      <c r="B325" s="35"/>
      <c r="C325" s="35"/>
      <c r="D325" s="35"/>
      <c r="E325" s="69"/>
      <c r="F325" s="69"/>
      <c r="G325" s="63"/>
    </row>
    <row r="326" spans="2:7" x14ac:dyDescent="0.25">
      <c r="B326" s="35"/>
      <c r="C326" s="35"/>
      <c r="D326" s="35"/>
      <c r="E326" s="69"/>
      <c r="F326" s="69"/>
      <c r="G326" s="63"/>
    </row>
    <row r="327" spans="2:7" x14ac:dyDescent="0.25">
      <c r="B327" s="35"/>
      <c r="C327" s="35"/>
      <c r="D327" s="35"/>
      <c r="E327" s="69"/>
      <c r="F327" s="69"/>
      <c r="G327" s="63"/>
    </row>
    <row r="328" spans="2:7" x14ac:dyDescent="0.25">
      <c r="B328" s="35"/>
      <c r="C328" s="35"/>
      <c r="D328" s="35"/>
      <c r="E328" s="69"/>
      <c r="F328" s="69"/>
      <c r="G328" s="63"/>
    </row>
    <row r="329" spans="2:7" x14ac:dyDescent="0.25">
      <c r="B329" s="35"/>
      <c r="C329" s="35"/>
      <c r="D329" s="35"/>
      <c r="E329" s="69"/>
      <c r="F329" s="69"/>
      <c r="G329" s="63"/>
    </row>
    <row r="330" spans="2:7" x14ac:dyDescent="0.25">
      <c r="B330" s="35"/>
      <c r="C330" s="35"/>
      <c r="D330" s="35"/>
      <c r="E330" s="69"/>
      <c r="F330" s="69"/>
      <c r="G330" s="63"/>
    </row>
    <row r="331" spans="2:7" x14ac:dyDescent="0.25">
      <c r="B331" s="35"/>
      <c r="C331" s="35"/>
      <c r="D331" s="35"/>
      <c r="E331" s="69"/>
      <c r="F331" s="69"/>
      <c r="G331" s="63"/>
    </row>
    <row r="332" spans="2:7" x14ac:dyDescent="0.25">
      <c r="B332" s="35"/>
      <c r="C332" s="35"/>
      <c r="D332" s="35"/>
      <c r="E332" s="69"/>
      <c r="F332" s="69"/>
      <c r="G332" s="63"/>
    </row>
    <row r="333" spans="2:7" x14ac:dyDescent="0.25">
      <c r="B333" s="35"/>
      <c r="C333" s="35"/>
      <c r="D333" s="35"/>
      <c r="E333" s="69"/>
      <c r="F333" s="69"/>
      <c r="G333" s="63"/>
    </row>
    <row r="334" spans="2:7" x14ac:dyDescent="0.25">
      <c r="B334" s="35"/>
      <c r="C334" s="35"/>
      <c r="D334" s="35"/>
      <c r="E334" s="69"/>
      <c r="F334" s="69"/>
      <c r="G334" s="63"/>
    </row>
    <row r="335" spans="2:7" x14ac:dyDescent="0.25">
      <c r="B335" s="35"/>
      <c r="C335" s="35"/>
      <c r="D335" s="35"/>
      <c r="E335" s="69"/>
      <c r="F335" s="69"/>
      <c r="G335" s="63"/>
    </row>
    <row r="336" spans="2:7" x14ac:dyDescent="0.25">
      <c r="B336" s="35"/>
      <c r="C336" s="35"/>
      <c r="D336" s="35"/>
      <c r="E336" s="69"/>
      <c r="F336" s="69"/>
      <c r="G336" s="63"/>
    </row>
    <row r="337" spans="2:7" x14ac:dyDescent="0.25">
      <c r="B337" s="35"/>
      <c r="C337" s="35"/>
      <c r="D337" s="35"/>
      <c r="E337" s="69"/>
      <c r="F337" s="69"/>
      <c r="G337" s="63"/>
    </row>
    <row r="338" spans="2:7" x14ac:dyDescent="0.25">
      <c r="B338" s="35"/>
      <c r="C338" s="35"/>
      <c r="D338" s="35"/>
      <c r="E338" s="69"/>
      <c r="F338" s="69"/>
      <c r="G338" s="63"/>
    </row>
    <row r="339" spans="2:7" x14ac:dyDescent="0.25">
      <c r="B339" s="35"/>
      <c r="C339" s="35"/>
      <c r="D339" s="35"/>
      <c r="E339" s="69"/>
      <c r="F339" s="69"/>
      <c r="G339" s="63"/>
    </row>
    <row r="340" spans="2:7" x14ac:dyDescent="0.25">
      <c r="B340" s="35"/>
      <c r="C340" s="35"/>
      <c r="D340" s="35"/>
      <c r="E340" s="69"/>
      <c r="F340" s="69"/>
      <c r="G340" s="63"/>
    </row>
    <row r="341" spans="2:7" x14ac:dyDescent="0.25">
      <c r="B341" s="35"/>
      <c r="C341" s="35"/>
      <c r="D341" s="35"/>
      <c r="E341" s="69"/>
      <c r="F341" s="69"/>
      <c r="G341" s="63"/>
    </row>
    <row r="342" spans="2:7" x14ac:dyDescent="0.25">
      <c r="B342" s="35"/>
      <c r="C342" s="35"/>
      <c r="D342" s="35"/>
      <c r="E342" s="69"/>
      <c r="F342" s="69"/>
      <c r="G342" s="63"/>
    </row>
    <row r="343" spans="2:7" x14ac:dyDescent="0.25">
      <c r="B343" s="35"/>
      <c r="C343" s="35"/>
      <c r="D343" s="35"/>
      <c r="E343" s="69"/>
      <c r="F343" s="69"/>
      <c r="G343" s="63"/>
    </row>
    <row r="344" spans="2:7" x14ac:dyDescent="0.25">
      <c r="B344" s="35"/>
      <c r="C344" s="35"/>
      <c r="D344" s="35"/>
      <c r="E344" s="69"/>
      <c r="F344" s="69"/>
      <c r="G344" s="63"/>
    </row>
    <row r="345" spans="2:7" x14ac:dyDescent="0.25">
      <c r="B345" s="35"/>
      <c r="C345" s="35"/>
      <c r="D345" s="35"/>
      <c r="E345" s="69"/>
      <c r="F345" s="69"/>
      <c r="G345" s="63"/>
    </row>
    <row r="346" spans="2:7" x14ac:dyDescent="0.25">
      <c r="B346" s="35"/>
      <c r="C346" s="35"/>
      <c r="D346" s="35"/>
      <c r="E346" s="69"/>
      <c r="F346" s="69"/>
      <c r="G346" s="63"/>
    </row>
    <row r="347" spans="2:7" x14ac:dyDescent="0.25">
      <c r="B347" s="35"/>
      <c r="C347" s="35"/>
      <c r="D347" s="35"/>
      <c r="E347" s="69"/>
      <c r="F347" s="69"/>
      <c r="G347" s="63"/>
    </row>
    <row r="348" spans="2:7" x14ac:dyDescent="0.25">
      <c r="B348" s="35"/>
      <c r="C348" s="35"/>
      <c r="D348" s="35"/>
      <c r="E348" s="69"/>
      <c r="F348" s="69"/>
      <c r="G348" s="63"/>
    </row>
    <row r="349" spans="2:7" x14ac:dyDescent="0.25">
      <c r="B349" s="35"/>
      <c r="C349" s="35"/>
      <c r="D349" s="35"/>
      <c r="E349" s="69"/>
      <c r="F349" s="69"/>
      <c r="G349" s="63"/>
    </row>
    <row r="350" spans="2:7" x14ac:dyDescent="0.25">
      <c r="B350" s="35"/>
      <c r="C350" s="35"/>
      <c r="D350" s="35"/>
      <c r="E350" s="69"/>
      <c r="F350" s="69"/>
      <c r="G350" s="63"/>
    </row>
    <row r="351" spans="2:7" x14ac:dyDescent="0.25">
      <c r="B351" s="35"/>
      <c r="C351" s="35"/>
      <c r="D351" s="35"/>
      <c r="E351" s="69"/>
      <c r="F351" s="69"/>
      <c r="G351" s="63"/>
    </row>
    <row r="352" spans="2:7" x14ac:dyDescent="0.25">
      <c r="B352" s="35"/>
      <c r="C352" s="35"/>
      <c r="D352" s="35"/>
      <c r="E352" s="69"/>
      <c r="F352" s="69"/>
      <c r="G352" s="63"/>
    </row>
    <row r="353" spans="2:7" x14ac:dyDescent="0.25">
      <c r="B353" s="35"/>
      <c r="C353" s="35"/>
      <c r="D353" s="35"/>
      <c r="E353" s="69"/>
      <c r="F353" s="69"/>
      <c r="G353" s="63"/>
    </row>
    <row r="354" spans="2:7" x14ac:dyDescent="0.25">
      <c r="B354" s="35"/>
      <c r="C354" s="35"/>
      <c r="D354" s="35"/>
      <c r="E354" s="69"/>
      <c r="F354" s="69"/>
      <c r="G354" s="63"/>
    </row>
    <row r="355" spans="2:7" x14ac:dyDescent="0.25">
      <c r="B355" s="35"/>
      <c r="C355" s="35"/>
      <c r="D355" s="35"/>
      <c r="E355" s="69"/>
      <c r="F355" s="69"/>
      <c r="G355" s="63"/>
    </row>
    <row r="356" spans="2:7" x14ac:dyDescent="0.25">
      <c r="B356" s="35"/>
      <c r="C356" s="35"/>
      <c r="D356" s="35"/>
      <c r="E356" s="69"/>
      <c r="F356" s="69"/>
      <c r="G356" s="63"/>
    </row>
    <row r="357" spans="2:7" x14ac:dyDescent="0.25">
      <c r="B357" s="35"/>
      <c r="C357" s="35"/>
      <c r="D357" s="35"/>
      <c r="E357" s="69"/>
      <c r="F357" s="69"/>
      <c r="G357" s="63"/>
    </row>
    <row r="358" spans="2:7" x14ac:dyDescent="0.25">
      <c r="B358" s="35"/>
      <c r="C358" s="35"/>
      <c r="D358" s="35"/>
      <c r="E358" s="69"/>
      <c r="F358" s="69"/>
      <c r="G358" s="63"/>
    </row>
    <row r="359" spans="2:7" x14ac:dyDescent="0.25">
      <c r="B359" s="35"/>
      <c r="C359" s="35"/>
      <c r="D359" s="35"/>
      <c r="E359" s="69"/>
      <c r="F359" s="69"/>
      <c r="G359" s="63"/>
    </row>
    <row r="360" spans="2:7" x14ac:dyDescent="0.25">
      <c r="B360" s="35"/>
      <c r="C360" s="35"/>
      <c r="D360" s="35"/>
      <c r="E360" s="69"/>
      <c r="F360" s="69"/>
      <c r="G360" s="63"/>
    </row>
    <row r="361" spans="2:7" x14ac:dyDescent="0.25">
      <c r="B361" s="35"/>
      <c r="C361" s="35"/>
      <c r="D361" s="35"/>
      <c r="E361" s="69"/>
      <c r="F361" s="69"/>
      <c r="G361" s="63"/>
    </row>
    <row r="362" spans="2:7" x14ac:dyDescent="0.25">
      <c r="B362" s="35"/>
      <c r="C362" s="35"/>
      <c r="D362" s="35"/>
      <c r="E362" s="69"/>
      <c r="F362" s="69"/>
      <c r="G362" s="63"/>
    </row>
    <row r="363" spans="2:7" x14ac:dyDescent="0.25">
      <c r="B363" s="35"/>
      <c r="C363" s="35"/>
      <c r="D363" s="35"/>
      <c r="E363" s="69"/>
      <c r="F363" s="69"/>
      <c r="G363" s="63"/>
    </row>
    <row r="364" spans="2:7" x14ac:dyDescent="0.25">
      <c r="B364" s="35"/>
      <c r="C364" s="35"/>
      <c r="D364" s="35"/>
      <c r="E364" s="69"/>
      <c r="F364" s="69"/>
      <c r="G364" s="63"/>
    </row>
    <row r="365" spans="2:7" x14ac:dyDescent="0.25">
      <c r="B365" s="35"/>
      <c r="C365" s="35"/>
      <c r="D365" s="35"/>
      <c r="E365" s="69"/>
      <c r="F365" s="69"/>
      <c r="G365" s="63"/>
    </row>
    <row r="366" spans="2:7" x14ac:dyDescent="0.25">
      <c r="B366" s="35"/>
      <c r="C366" s="35"/>
      <c r="D366" s="35"/>
      <c r="E366" s="69"/>
      <c r="F366" s="69"/>
      <c r="G366" s="63"/>
    </row>
    <row r="367" spans="2:7" x14ac:dyDescent="0.25">
      <c r="B367" s="35"/>
      <c r="C367" s="35"/>
      <c r="D367" s="35"/>
      <c r="E367" s="69"/>
      <c r="F367" s="69"/>
      <c r="G367" s="63"/>
    </row>
    <row r="368" spans="2:7" x14ac:dyDescent="0.25">
      <c r="B368" s="35"/>
      <c r="C368" s="35"/>
      <c r="D368" s="35"/>
      <c r="E368" s="69"/>
      <c r="F368" s="69"/>
      <c r="G368" s="63"/>
    </row>
    <row r="369" spans="2:7" x14ac:dyDescent="0.25">
      <c r="B369" s="35"/>
      <c r="C369" s="35"/>
      <c r="D369" s="35"/>
      <c r="E369" s="69"/>
      <c r="F369" s="69"/>
      <c r="G369" s="63"/>
    </row>
    <row r="370" spans="2:7" x14ac:dyDescent="0.25">
      <c r="B370" s="35"/>
      <c r="C370" s="35"/>
      <c r="D370" s="35"/>
      <c r="E370" s="69"/>
      <c r="F370" s="69"/>
      <c r="G370" s="63"/>
    </row>
    <row r="371" spans="2:7" x14ac:dyDescent="0.25">
      <c r="B371" s="35"/>
      <c r="C371" s="35"/>
      <c r="D371" s="35"/>
      <c r="E371" s="69"/>
      <c r="F371" s="69"/>
      <c r="G371" s="63"/>
    </row>
    <row r="372" spans="2:7" x14ac:dyDescent="0.25">
      <c r="B372" s="35"/>
      <c r="C372" s="35"/>
      <c r="D372" s="35"/>
      <c r="E372" s="69"/>
      <c r="F372" s="69"/>
      <c r="G372" s="63"/>
    </row>
    <row r="373" spans="2:7" x14ac:dyDescent="0.25">
      <c r="B373" s="35"/>
      <c r="C373" s="35"/>
      <c r="D373" s="35"/>
      <c r="E373" s="69"/>
      <c r="F373" s="69"/>
      <c r="G373" s="63"/>
    </row>
    <row r="374" spans="2:7" x14ac:dyDescent="0.25">
      <c r="B374" s="35"/>
      <c r="C374" s="35"/>
      <c r="D374" s="35"/>
      <c r="E374" s="69"/>
      <c r="F374" s="69"/>
      <c r="G374" s="63"/>
    </row>
    <row r="375" spans="2:7" x14ac:dyDescent="0.25">
      <c r="B375" s="35"/>
      <c r="C375" s="35"/>
      <c r="D375" s="35"/>
      <c r="E375" s="69"/>
      <c r="F375" s="69"/>
      <c r="G375" s="63"/>
    </row>
    <row r="376" spans="2:7" x14ac:dyDescent="0.25">
      <c r="B376" s="35"/>
      <c r="C376" s="35"/>
      <c r="D376" s="35"/>
      <c r="E376" s="69"/>
      <c r="F376" s="69"/>
      <c r="G376" s="63"/>
    </row>
    <row r="377" spans="2:7" x14ac:dyDescent="0.25">
      <c r="B377" s="35"/>
      <c r="C377" s="35"/>
      <c r="D377" s="35"/>
      <c r="E377" s="69"/>
      <c r="F377" s="69"/>
      <c r="G377" s="63"/>
    </row>
    <row r="378" spans="2:7" x14ac:dyDescent="0.25">
      <c r="B378" s="35"/>
      <c r="C378" s="35"/>
      <c r="D378" s="35"/>
      <c r="E378" s="69"/>
      <c r="F378" s="69"/>
      <c r="G378" s="63"/>
    </row>
    <row r="379" spans="2:7" x14ac:dyDescent="0.25">
      <c r="B379" s="35"/>
      <c r="C379" s="35"/>
      <c r="D379" s="35"/>
      <c r="E379" s="69"/>
      <c r="F379" s="69"/>
      <c r="G379" s="63"/>
    </row>
    <row r="380" spans="2:7" x14ac:dyDescent="0.25">
      <c r="B380" s="35"/>
      <c r="C380" s="35"/>
      <c r="D380" s="35"/>
      <c r="E380" s="69"/>
      <c r="F380" s="69"/>
      <c r="G380" s="63"/>
    </row>
    <row r="381" spans="2:7" x14ac:dyDescent="0.25">
      <c r="B381" s="35"/>
      <c r="C381" s="35"/>
      <c r="D381" s="35"/>
      <c r="E381" s="69"/>
      <c r="F381" s="69"/>
      <c r="G381" s="63"/>
    </row>
    <row r="382" spans="2:7" x14ac:dyDescent="0.25">
      <c r="B382" s="35"/>
      <c r="C382" s="35"/>
      <c r="D382" s="35"/>
      <c r="E382" s="69"/>
      <c r="F382" s="69"/>
      <c r="G382" s="63"/>
    </row>
    <row r="383" spans="2:7" x14ac:dyDescent="0.25">
      <c r="B383" s="35"/>
      <c r="C383" s="35"/>
      <c r="D383" s="35"/>
      <c r="E383" s="69"/>
      <c r="F383" s="69"/>
      <c r="G383" s="63"/>
    </row>
    <row r="384" spans="2:7" x14ac:dyDescent="0.25">
      <c r="B384" s="35"/>
      <c r="C384" s="35"/>
      <c r="D384" s="35"/>
      <c r="E384" s="69"/>
      <c r="F384" s="69"/>
      <c r="G384" s="63"/>
    </row>
    <row r="385" spans="2:7" x14ac:dyDescent="0.25">
      <c r="B385" s="35"/>
      <c r="C385" s="35"/>
      <c r="D385" s="35"/>
      <c r="E385" s="69"/>
      <c r="F385" s="69"/>
      <c r="G385" s="63"/>
    </row>
    <row r="386" spans="2:7" x14ac:dyDescent="0.25">
      <c r="B386" s="35"/>
      <c r="C386" s="35"/>
      <c r="D386" s="35"/>
      <c r="E386" s="69"/>
      <c r="F386" s="69"/>
      <c r="G386" s="63"/>
    </row>
    <row r="387" spans="2:7" x14ac:dyDescent="0.25">
      <c r="B387" s="35"/>
      <c r="C387" s="35"/>
      <c r="D387" s="35"/>
      <c r="E387" s="69"/>
      <c r="F387" s="69"/>
      <c r="G387" s="63"/>
    </row>
    <row r="388" spans="2:7" x14ac:dyDescent="0.25">
      <c r="B388" s="35"/>
      <c r="C388" s="35"/>
      <c r="D388" s="35"/>
      <c r="E388" s="69"/>
      <c r="F388" s="69"/>
      <c r="G388" s="63"/>
    </row>
    <row r="389" spans="2:7" x14ac:dyDescent="0.25">
      <c r="B389" s="35"/>
      <c r="C389" s="35"/>
      <c r="D389" s="35"/>
      <c r="E389" s="69"/>
      <c r="F389" s="69"/>
      <c r="G389" s="63"/>
    </row>
    <row r="390" spans="2:7" x14ac:dyDescent="0.25">
      <c r="B390" s="35"/>
      <c r="C390" s="35"/>
      <c r="D390" s="35"/>
      <c r="E390" s="69"/>
      <c r="F390" s="69"/>
      <c r="G390" s="63"/>
    </row>
    <row r="391" spans="2:7" x14ac:dyDescent="0.25">
      <c r="B391" s="35"/>
      <c r="C391" s="35"/>
      <c r="D391" s="35"/>
      <c r="E391" s="69"/>
      <c r="F391" s="69"/>
      <c r="G391" s="63"/>
    </row>
    <row r="392" spans="2:7" x14ac:dyDescent="0.25">
      <c r="B392" s="35"/>
      <c r="C392" s="35"/>
      <c r="D392" s="35"/>
      <c r="E392" s="69"/>
      <c r="F392" s="69"/>
      <c r="G392" s="63"/>
    </row>
    <row r="393" spans="2:7" x14ac:dyDescent="0.25">
      <c r="B393" s="35"/>
      <c r="C393" s="35"/>
      <c r="D393" s="35"/>
      <c r="E393" s="69"/>
      <c r="F393" s="69"/>
      <c r="G393" s="63"/>
    </row>
    <row r="394" spans="2:7" x14ac:dyDescent="0.25">
      <c r="B394" s="35"/>
      <c r="C394" s="35"/>
      <c r="D394" s="35"/>
      <c r="E394" s="69"/>
      <c r="F394" s="69"/>
      <c r="G394" s="63"/>
    </row>
    <row r="395" spans="2:7" x14ac:dyDescent="0.25">
      <c r="B395" s="35"/>
      <c r="C395" s="35"/>
      <c r="D395" s="35"/>
      <c r="E395" s="69"/>
      <c r="F395" s="69"/>
      <c r="G395" s="63"/>
    </row>
    <row r="396" spans="2:7" x14ac:dyDescent="0.25">
      <c r="B396" s="35"/>
      <c r="C396" s="35"/>
      <c r="D396" s="35"/>
      <c r="E396" s="69"/>
      <c r="F396" s="69"/>
      <c r="G396" s="63"/>
    </row>
    <row r="397" spans="2:7" x14ac:dyDescent="0.25">
      <c r="B397" s="35"/>
      <c r="C397" s="35"/>
      <c r="D397" s="35"/>
      <c r="E397" s="69"/>
      <c r="F397" s="69"/>
      <c r="G397" s="63"/>
    </row>
    <row r="398" spans="2:7" x14ac:dyDescent="0.25">
      <c r="B398" s="35"/>
      <c r="C398" s="35"/>
      <c r="D398" s="35"/>
      <c r="E398" s="69"/>
      <c r="F398" s="69"/>
      <c r="G398" s="63"/>
    </row>
    <row r="399" spans="2:7" x14ac:dyDescent="0.25">
      <c r="B399" s="35"/>
      <c r="C399" s="35"/>
      <c r="D399" s="35"/>
      <c r="E399" s="69"/>
      <c r="F399" s="69"/>
      <c r="G399" s="63"/>
    </row>
    <row r="400" spans="2:7" x14ac:dyDescent="0.25">
      <c r="B400" s="35"/>
      <c r="C400" s="35"/>
      <c r="D400" s="35"/>
      <c r="E400" s="69"/>
      <c r="F400" s="69"/>
      <c r="G400" s="63"/>
    </row>
    <row r="401" spans="2:7" x14ac:dyDescent="0.25">
      <c r="B401" s="35"/>
      <c r="C401" s="35"/>
      <c r="D401" s="35"/>
      <c r="E401" s="69"/>
      <c r="F401" s="69"/>
      <c r="G401" s="63"/>
    </row>
    <row r="402" spans="2:7" x14ac:dyDescent="0.25">
      <c r="B402" s="35"/>
      <c r="C402" s="35"/>
      <c r="D402" s="35"/>
      <c r="E402" s="69"/>
      <c r="F402" s="69"/>
      <c r="G402" s="63"/>
    </row>
    <row r="403" spans="2:7" x14ac:dyDescent="0.25">
      <c r="B403" s="35"/>
      <c r="C403" s="35"/>
      <c r="D403" s="35"/>
      <c r="E403" s="69"/>
      <c r="F403" s="69"/>
      <c r="G403" s="63"/>
    </row>
    <row r="404" spans="2:7" x14ac:dyDescent="0.25">
      <c r="B404" s="35"/>
      <c r="C404" s="35"/>
      <c r="D404" s="35"/>
      <c r="E404" s="69"/>
      <c r="F404" s="69"/>
      <c r="G404" s="63"/>
    </row>
    <row r="405" spans="2:7" x14ac:dyDescent="0.25">
      <c r="B405" s="35"/>
      <c r="C405" s="35"/>
      <c r="D405" s="35"/>
      <c r="E405" s="69"/>
      <c r="F405" s="69"/>
      <c r="G405" s="63"/>
    </row>
    <row r="406" spans="2:7" x14ac:dyDescent="0.25">
      <c r="B406" s="35"/>
      <c r="C406" s="35"/>
      <c r="D406" s="35"/>
      <c r="E406" s="69"/>
      <c r="F406" s="69"/>
      <c r="G406" s="63"/>
    </row>
    <row r="407" spans="2:7" x14ac:dyDescent="0.25">
      <c r="B407" s="35"/>
      <c r="C407" s="35"/>
      <c r="D407" s="35"/>
      <c r="E407" s="69"/>
      <c r="F407" s="69"/>
      <c r="G407" s="63"/>
    </row>
    <row r="408" spans="2:7" x14ac:dyDescent="0.25">
      <c r="B408" s="35"/>
      <c r="C408" s="35"/>
      <c r="D408" s="35"/>
      <c r="E408" s="69"/>
      <c r="F408" s="69"/>
      <c r="G408" s="63"/>
    </row>
    <row r="409" spans="2:7" x14ac:dyDescent="0.25">
      <c r="B409" s="35"/>
      <c r="C409" s="35"/>
      <c r="D409" s="35"/>
      <c r="E409" s="69"/>
      <c r="F409" s="69"/>
      <c r="G409" s="63"/>
    </row>
    <row r="410" spans="2:7" x14ac:dyDescent="0.25">
      <c r="B410" s="35"/>
      <c r="C410" s="35"/>
      <c r="D410" s="35"/>
      <c r="E410" s="69"/>
      <c r="F410" s="69"/>
      <c r="G410" s="63"/>
    </row>
    <row r="411" spans="2:7" x14ac:dyDescent="0.25">
      <c r="B411" s="35"/>
      <c r="C411" s="35"/>
      <c r="D411" s="35"/>
      <c r="E411" s="69"/>
      <c r="F411" s="69"/>
      <c r="G411" s="63"/>
    </row>
    <row r="412" spans="2:7" x14ac:dyDescent="0.25">
      <c r="B412" s="35"/>
      <c r="C412" s="35"/>
      <c r="D412" s="35"/>
      <c r="E412" s="69"/>
      <c r="F412" s="69"/>
      <c r="G412" s="63"/>
    </row>
    <row r="413" spans="2:7" x14ac:dyDescent="0.25">
      <c r="B413" s="35"/>
      <c r="C413" s="35"/>
      <c r="D413" s="35"/>
      <c r="E413" s="69"/>
      <c r="F413" s="69"/>
      <c r="G413" s="63"/>
    </row>
    <row r="414" spans="2:7" x14ac:dyDescent="0.25">
      <c r="B414" s="35"/>
      <c r="C414" s="35"/>
      <c r="D414" s="35"/>
      <c r="E414" s="69"/>
      <c r="F414" s="69"/>
      <c r="G414" s="63"/>
    </row>
    <row r="415" spans="2:7" x14ac:dyDescent="0.25">
      <c r="B415" s="35"/>
      <c r="C415" s="35"/>
      <c r="D415" s="35"/>
      <c r="E415" s="69"/>
      <c r="F415" s="69"/>
      <c r="G415" s="63"/>
    </row>
    <row r="416" spans="2:7" x14ac:dyDescent="0.25">
      <c r="B416" s="35"/>
      <c r="C416" s="35"/>
      <c r="D416" s="35"/>
      <c r="E416" s="69"/>
      <c r="F416" s="69"/>
      <c r="G416" s="63"/>
    </row>
    <row r="417" spans="2:7" x14ac:dyDescent="0.25">
      <c r="B417" s="35"/>
      <c r="C417" s="35"/>
      <c r="D417" s="35"/>
      <c r="E417" s="69"/>
      <c r="F417" s="69"/>
      <c r="G417" s="63"/>
    </row>
    <row r="418" spans="2:7" x14ac:dyDescent="0.25">
      <c r="B418" s="35"/>
      <c r="C418" s="35"/>
      <c r="D418" s="35"/>
      <c r="E418" s="69"/>
      <c r="F418" s="69"/>
      <c r="G418" s="63"/>
    </row>
    <row r="419" spans="2:7" x14ac:dyDescent="0.25">
      <c r="B419" s="35"/>
      <c r="C419" s="35"/>
      <c r="D419" s="35"/>
      <c r="E419" s="69"/>
      <c r="F419" s="69"/>
      <c r="G419" s="63"/>
    </row>
    <row r="420" spans="2:7" x14ac:dyDescent="0.25">
      <c r="B420" s="35"/>
      <c r="C420" s="35"/>
      <c r="D420" s="35"/>
      <c r="E420" s="69"/>
      <c r="F420" s="69"/>
      <c r="G420" s="63"/>
    </row>
    <row r="421" spans="2:7" x14ac:dyDescent="0.25">
      <c r="B421" s="35"/>
      <c r="C421" s="35"/>
      <c r="D421" s="35"/>
      <c r="E421" s="69"/>
      <c r="F421" s="69"/>
      <c r="G421" s="63"/>
    </row>
    <row r="422" spans="2:7" x14ac:dyDescent="0.25">
      <c r="B422" s="35"/>
      <c r="C422" s="35"/>
      <c r="D422" s="35"/>
      <c r="E422" s="69"/>
      <c r="F422" s="69"/>
      <c r="G422" s="63"/>
    </row>
    <row r="423" spans="2:7" x14ac:dyDescent="0.25">
      <c r="B423" s="35"/>
      <c r="C423" s="35"/>
      <c r="D423" s="35"/>
      <c r="E423" s="69"/>
      <c r="F423" s="69"/>
      <c r="G423" s="63"/>
    </row>
    <row r="424" spans="2:7" x14ac:dyDescent="0.25">
      <c r="B424" s="35"/>
      <c r="C424" s="35"/>
      <c r="D424" s="35"/>
      <c r="E424" s="69"/>
      <c r="F424" s="69"/>
      <c r="G424" s="63"/>
    </row>
    <row r="425" spans="2:7" x14ac:dyDescent="0.25">
      <c r="B425" s="35"/>
      <c r="C425" s="35"/>
      <c r="D425" s="35"/>
      <c r="E425" s="69"/>
      <c r="F425" s="69"/>
      <c r="G425" s="63"/>
    </row>
    <row r="426" spans="2:7" x14ac:dyDescent="0.25">
      <c r="B426" s="35"/>
      <c r="C426" s="35"/>
      <c r="D426" s="35"/>
      <c r="E426" s="69"/>
      <c r="F426" s="69"/>
      <c r="G426" s="63"/>
    </row>
    <row r="427" spans="2:7" x14ac:dyDescent="0.25">
      <c r="B427" s="35"/>
      <c r="C427" s="35"/>
      <c r="D427" s="35"/>
      <c r="E427" s="69"/>
      <c r="F427" s="69"/>
      <c r="G427" s="63"/>
    </row>
    <row r="428" spans="2:7" x14ac:dyDescent="0.25">
      <c r="B428" s="35"/>
      <c r="C428" s="35"/>
      <c r="D428" s="35"/>
      <c r="E428" s="69"/>
      <c r="F428" s="69"/>
      <c r="G428" s="63"/>
    </row>
    <row r="429" spans="2:7" x14ac:dyDescent="0.25">
      <c r="B429" s="35"/>
      <c r="C429" s="35"/>
      <c r="D429" s="35"/>
      <c r="E429" s="69"/>
      <c r="F429" s="69"/>
      <c r="G429" s="63"/>
    </row>
    <row r="430" spans="2:7" x14ac:dyDescent="0.25">
      <c r="B430" s="35"/>
      <c r="C430" s="35"/>
      <c r="D430" s="35"/>
      <c r="E430" s="69"/>
      <c r="F430" s="69"/>
      <c r="G430" s="63"/>
    </row>
    <row r="431" spans="2:7" x14ac:dyDescent="0.25">
      <c r="B431" s="35"/>
      <c r="C431" s="35"/>
      <c r="D431" s="35"/>
      <c r="E431" s="69"/>
      <c r="F431" s="69"/>
      <c r="G431" s="63"/>
    </row>
    <row r="432" spans="2:7" x14ac:dyDescent="0.25">
      <c r="B432" s="35"/>
      <c r="C432" s="35"/>
      <c r="D432" s="35"/>
      <c r="E432" s="69"/>
      <c r="F432" s="69"/>
      <c r="G432" s="63"/>
    </row>
    <row r="433" spans="2:7" x14ac:dyDescent="0.25">
      <c r="B433" s="35"/>
      <c r="C433" s="35"/>
      <c r="D433" s="35"/>
      <c r="E433" s="69"/>
      <c r="F433" s="69"/>
      <c r="G433" s="63"/>
    </row>
    <row r="434" spans="2:7" x14ac:dyDescent="0.25">
      <c r="B434" s="35"/>
      <c r="C434" s="35"/>
      <c r="D434" s="35"/>
      <c r="E434" s="69"/>
      <c r="F434" s="69"/>
      <c r="G434" s="63"/>
    </row>
    <row r="435" spans="2:7" x14ac:dyDescent="0.25">
      <c r="B435" s="35"/>
      <c r="C435" s="35"/>
      <c r="D435" s="35"/>
      <c r="E435" s="69"/>
      <c r="F435" s="69"/>
      <c r="G435" s="63"/>
    </row>
    <row r="436" spans="2:7" x14ac:dyDescent="0.25">
      <c r="B436" s="35"/>
      <c r="C436" s="35"/>
      <c r="D436" s="35"/>
      <c r="E436" s="69"/>
      <c r="F436" s="69"/>
      <c r="G436" s="63"/>
    </row>
    <row r="437" spans="2:7" x14ac:dyDescent="0.25">
      <c r="B437" s="35"/>
      <c r="C437" s="35"/>
      <c r="D437" s="35"/>
      <c r="E437" s="69"/>
      <c r="F437" s="69"/>
      <c r="G437" s="63"/>
    </row>
    <row r="438" spans="2:7" x14ac:dyDescent="0.25">
      <c r="B438" s="35"/>
      <c r="C438" s="35"/>
      <c r="D438" s="35"/>
      <c r="E438" s="69"/>
      <c r="F438" s="69"/>
      <c r="G438" s="63"/>
    </row>
    <row r="439" spans="2:7" x14ac:dyDescent="0.25">
      <c r="B439" s="35"/>
      <c r="C439" s="35"/>
      <c r="D439" s="35"/>
      <c r="E439" s="69"/>
      <c r="F439" s="69"/>
      <c r="G439" s="63"/>
    </row>
    <row r="440" spans="2:7" x14ac:dyDescent="0.25">
      <c r="B440" s="35"/>
      <c r="C440" s="35"/>
      <c r="D440" s="35"/>
      <c r="E440" s="69"/>
      <c r="F440" s="69"/>
      <c r="G440" s="63"/>
    </row>
    <row r="441" spans="2:7" x14ac:dyDescent="0.25">
      <c r="B441" s="35"/>
      <c r="C441" s="35"/>
      <c r="D441" s="35"/>
      <c r="E441" s="69"/>
      <c r="F441" s="69"/>
      <c r="G441" s="63"/>
    </row>
    <row r="442" spans="2:7" x14ac:dyDescent="0.25">
      <c r="B442" s="35"/>
      <c r="C442" s="35"/>
      <c r="D442" s="35"/>
      <c r="E442" s="69"/>
      <c r="F442" s="69"/>
      <c r="G442" s="63"/>
    </row>
    <row r="443" spans="2:7" x14ac:dyDescent="0.25">
      <c r="B443" s="35"/>
      <c r="C443" s="35"/>
      <c r="D443" s="35"/>
      <c r="E443" s="69"/>
      <c r="F443" s="69"/>
      <c r="G443" s="63"/>
    </row>
    <row r="444" spans="2:7" x14ac:dyDescent="0.25">
      <c r="B444" s="35"/>
      <c r="C444" s="35"/>
      <c r="D444" s="35"/>
      <c r="E444" s="69"/>
      <c r="F444" s="69"/>
      <c r="G444" s="63"/>
    </row>
    <row r="445" spans="2:7" x14ac:dyDescent="0.25">
      <c r="B445" s="35"/>
      <c r="C445" s="35"/>
      <c r="D445" s="35"/>
      <c r="E445" s="69"/>
      <c r="F445" s="69"/>
      <c r="G445" s="63"/>
    </row>
    <row r="446" spans="2:7" x14ac:dyDescent="0.25">
      <c r="B446" s="35"/>
      <c r="C446" s="35"/>
      <c r="D446" s="35"/>
      <c r="E446" s="69"/>
      <c r="F446" s="69"/>
      <c r="G446" s="63"/>
    </row>
    <row r="447" spans="2:7" x14ac:dyDescent="0.25">
      <c r="B447" s="35"/>
      <c r="C447" s="35"/>
      <c r="D447" s="35"/>
      <c r="E447" s="69"/>
      <c r="F447" s="69"/>
      <c r="G447" s="63"/>
    </row>
    <row r="448" spans="2:7" x14ac:dyDescent="0.25">
      <c r="B448" s="35"/>
      <c r="C448" s="35"/>
      <c r="D448" s="35"/>
      <c r="E448" s="69"/>
      <c r="F448" s="69"/>
      <c r="G448" s="63"/>
    </row>
    <row r="449" spans="2:7" x14ac:dyDescent="0.25">
      <c r="B449" s="35"/>
      <c r="C449" s="35"/>
      <c r="D449" s="35"/>
      <c r="E449" s="69"/>
      <c r="F449" s="69"/>
      <c r="G449" s="63"/>
    </row>
    <row r="450" spans="2:7" x14ac:dyDescent="0.25">
      <c r="B450" s="35"/>
      <c r="C450" s="35"/>
      <c r="D450" s="35"/>
      <c r="E450" s="69"/>
      <c r="F450" s="69"/>
      <c r="G450" s="63"/>
    </row>
    <row r="451" spans="2:7" x14ac:dyDescent="0.25">
      <c r="B451" s="35"/>
      <c r="C451" s="35"/>
      <c r="D451" s="35"/>
      <c r="E451" s="69"/>
      <c r="F451" s="69"/>
      <c r="G451" s="63"/>
    </row>
    <row r="452" spans="2:7" x14ac:dyDescent="0.25">
      <c r="B452" s="35"/>
      <c r="C452" s="35"/>
      <c r="D452" s="35"/>
      <c r="E452" s="69"/>
      <c r="F452" s="69"/>
      <c r="G452" s="63"/>
    </row>
    <row r="453" spans="2:7" x14ac:dyDescent="0.25">
      <c r="B453" s="35"/>
      <c r="C453" s="35"/>
      <c r="D453" s="35"/>
      <c r="E453" s="69"/>
      <c r="F453" s="69"/>
      <c r="G453" s="63"/>
    </row>
    <row r="454" spans="2:7" x14ac:dyDescent="0.25">
      <c r="B454" s="35"/>
      <c r="C454" s="35"/>
      <c r="D454" s="35"/>
      <c r="E454" s="69"/>
      <c r="F454" s="69"/>
      <c r="G454" s="63"/>
    </row>
    <row r="455" spans="2:7" x14ac:dyDescent="0.25">
      <c r="B455" s="35"/>
      <c r="C455" s="35"/>
      <c r="D455" s="35"/>
      <c r="E455" s="69"/>
      <c r="F455" s="69"/>
      <c r="G455" s="63"/>
    </row>
    <row r="456" spans="2:7" x14ac:dyDescent="0.25">
      <c r="B456" s="35"/>
      <c r="C456" s="35"/>
      <c r="D456" s="35"/>
      <c r="E456" s="69"/>
      <c r="F456" s="69"/>
      <c r="G456" s="63"/>
    </row>
    <row r="457" spans="2:7" x14ac:dyDescent="0.25">
      <c r="B457" s="35"/>
      <c r="C457" s="35"/>
      <c r="D457" s="35"/>
      <c r="E457" s="69"/>
      <c r="F457" s="69"/>
      <c r="G457" s="63"/>
    </row>
    <row r="458" spans="2:7" x14ac:dyDescent="0.25">
      <c r="B458" s="35"/>
      <c r="C458" s="35"/>
      <c r="D458" s="35"/>
      <c r="E458" s="69"/>
      <c r="F458" s="69"/>
      <c r="G458" s="63"/>
    </row>
    <row r="459" spans="2:7" x14ac:dyDescent="0.25">
      <c r="B459" s="35"/>
      <c r="C459" s="35"/>
      <c r="D459" s="35"/>
      <c r="E459" s="69"/>
      <c r="F459" s="69"/>
      <c r="G459" s="63"/>
    </row>
    <row r="460" spans="2:7" x14ac:dyDescent="0.25">
      <c r="B460" s="35"/>
      <c r="C460" s="35"/>
      <c r="D460" s="35"/>
      <c r="E460" s="69"/>
      <c r="F460" s="69"/>
      <c r="G460" s="63"/>
    </row>
    <row r="461" spans="2:7" x14ac:dyDescent="0.25">
      <c r="B461" s="35"/>
      <c r="C461" s="35"/>
      <c r="D461" s="35"/>
      <c r="E461" s="69"/>
      <c r="F461" s="69"/>
      <c r="G461" s="63"/>
    </row>
    <row r="462" spans="2:7" x14ac:dyDescent="0.25">
      <c r="B462" s="35"/>
      <c r="C462" s="35"/>
      <c r="D462" s="35"/>
      <c r="E462" s="69"/>
      <c r="F462" s="69"/>
      <c r="G462" s="63"/>
    </row>
    <row r="463" spans="2:7" x14ac:dyDescent="0.25">
      <c r="B463" s="35"/>
      <c r="C463" s="35"/>
      <c r="D463" s="35"/>
      <c r="E463" s="69"/>
      <c r="F463" s="69"/>
      <c r="G463" s="63"/>
    </row>
    <row r="464" spans="2:7" x14ac:dyDescent="0.25">
      <c r="B464" s="35"/>
      <c r="C464" s="35"/>
      <c r="D464" s="35"/>
      <c r="E464" s="69"/>
      <c r="F464" s="69"/>
      <c r="G464" s="63"/>
    </row>
    <row r="465" spans="2:7" x14ac:dyDescent="0.25">
      <c r="B465" s="35"/>
      <c r="C465" s="35"/>
      <c r="D465" s="35"/>
      <c r="E465" s="69"/>
      <c r="F465" s="69"/>
      <c r="G465" s="63"/>
    </row>
    <row r="466" spans="2:7" x14ac:dyDescent="0.25">
      <c r="B466" s="35"/>
      <c r="C466" s="35"/>
      <c r="D466" s="35"/>
      <c r="E466" s="69"/>
      <c r="F466" s="69"/>
      <c r="G466" s="63"/>
    </row>
    <row r="467" spans="2:7" x14ac:dyDescent="0.25">
      <c r="B467" s="35"/>
      <c r="C467" s="35"/>
      <c r="D467" s="35"/>
      <c r="E467" s="69"/>
      <c r="F467" s="69"/>
      <c r="G467" s="63"/>
    </row>
    <row r="468" spans="2:7" x14ac:dyDescent="0.25">
      <c r="B468" s="35"/>
      <c r="C468" s="35"/>
      <c r="D468" s="35"/>
      <c r="E468" s="69"/>
      <c r="F468" s="69"/>
      <c r="G468" s="63"/>
    </row>
    <row r="469" spans="2:7" x14ac:dyDescent="0.25">
      <c r="B469" s="35"/>
      <c r="C469" s="35"/>
      <c r="D469" s="35"/>
      <c r="E469" s="69"/>
      <c r="F469" s="69"/>
      <c r="G469" s="63"/>
    </row>
    <row r="470" spans="2:7" x14ac:dyDescent="0.25">
      <c r="B470" s="35"/>
      <c r="C470" s="35"/>
      <c r="D470" s="35"/>
      <c r="E470" s="69"/>
      <c r="F470" s="69"/>
      <c r="G470" s="63"/>
    </row>
    <row r="471" spans="2:7" x14ac:dyDescent="0.25">
      <c r="B471" s="35"/>
      <c r="C471" s="35"/>
      <c r="D471" s="35"/>
      <c r="E471" s="69"/>
      <c r="F471" s="69"/>
      <c r="G471" s="63"/>
    </row>
    <row r="472" spans="2:7" x14ac:dyDescent="0.25">
      <c r="B472" s="35"/>
      <c r="C472" s="35"/>
      <c r="D472" s="35"/>
      <c r="E472" s="69"/>
      <c r="F472" s="69"/>
      <c r="G472" s="63"/>
    </row>
    <row r="473" spans="2:7" x14ac:dyDescent="0.25">
      <c r="B473" s="35"/>
      <c r="C473" s="35"/>
      <c r="D473" s="35"/>
      <c r="E473" s="69"/>
      <c r="F473" s="69"/>
      <c r="G473" s="63"/>
    </row>
    <row r="474" spans="2:7" x14ac:dyDescent="0.25">
      <c r="B474" s="35"/>
      <c r="C474" s="35"/>
      <c r="D474" s="35"/>
      <c r="E474" s="69"/>
      <c r="F474" s="69"/>
      <c r="G474" s="63"/>
    </row>
    <row r="475" spans="2:7" x14ac:dyDescent="0.25">
      <c r="B475" s="35"/>
      <c r="C475" s="35"/>
      <c r="D475" s="35"/>
      <c r="E475" s="69"/>
      <c r="F475" s="69"/>
      <c r="G475" s="63"/>
    </row>
    <row r="476" spans="2:7" x14ac:dyDescent="0.25">
      <c r="B476" s="35"/>
      <c r="C476" s="35"/>
      <c r="D476" s="35"/>
      <c r="E476" s="69"/>
      <c r="F476" s="69"/>
      <c r="G476" s="63"/>
    </row>
    <row r="477" spans="2:7" x14ac:dyDescent="0.25">
      <c r="B477" s="35"/>
      <c r="C477" s="35"/>
      <c r="D477" s="35"/>
      <c r="E477" s="69"/>
      <c r="F477" s="69"/>
      <c r="G477" s="63"/>
    </row>
    <row r="478" spans="2:7" x14ac:dyDescent="0.25">
      <c r="B478" s="35"/>
      <c r="C478" s="35"/>
      <c r="D478" s="35"/>
      <c r="E478" s="69"/>
      <c r="F478" s="69"/>
      <c r="G478" s="63"/>
    </row>
    <row r="479" spans="2:7" x14ac:dyDescent="0.25">
      <c r="B479" s="35"/>
      <c r="C479" s="35"/>
      <c r="D479" s="35"/>
      <c r="E479" s="69"/>
      <c r="F479" s="69"/>
      <c r="G479" s="63"/>
    </row>
    <row r="480" spans="2:7" x14ac:dyDescent="0.25">
      <c r="B480" s="35"/>
      <c r="C480" s="35"/>
      <c r="D480" s="35"/>
      <c r="E480" s="69"/>
      <c r="F480" s="69"/>
      <c r="G480" s="63"/>
    </row>
    <row r="481" spans="2:7" x14ac:dyDescent="0.25">
      <c r="B481" s="35"/>
      <c r="C481" s="35"/>
      <c r="D481" s="35"/>
      <c r="E481" s="69"/>
      <c r="F481" s="69"/>
      <c r="G481" s="63"/>
    </row>
    <row r="482" spans="2:7" x14ac:dyDescent="0.25">
      <c r="B482" s="35"/>
      <c r="C482" s="35"/>
      <c r="D482" s="35"/>
      <c r="E482" s="69"/>
      <c r="F482" s="69"/>
      <c r="G482" s="63"/>
    </row>
    <row r="483" spans="2:7" x14ac:dyDescent="0.25">
      <c r="B483" s="35"/>
      <c r="C483" s="35"/>
      <c r="D483" s="35"/>
      <c r="E483" s="69"/>
      <c r="F483" s="69"/>
      <c r="G483" s="63"/>
    </row>
    <row r="484" spans="2:7" x14ac:dyDescent="0.25">
      <c r="B484" s="35"/>
      <c r="C484" s="35"/>
      <c r="D484" s="35"/>
      <c r="E484" s="69"/>
      <c r="F484" s="69"/>
      <c r="G484" s="63"/>
    </row>
    <row r="485" spans="2:7" x14ac:dyDescent="0.25">
      <c r="B485" s="35"/>
      <c r="C485" s="35"/>
      <c r="D485" s="35"/>
      <c r="E485" s="69"/>
      <c r="F485" s="69"/>
      <c r="G485" s="63"/>
    </row>
    <row r="486" spans="2:7" x14ac:dyDescent="0.25">
      <c r="B486" s="35"/>
      <c r="C486" s="35"/>
      <c r="D486" s="35"/>
      <c r="E486" s="69"/>
      <c r="F486" s="69"/>
      <c r="G486" s="63"/>
    </row>
    <row r="487" spans="2:7" x14ac:dyDescent="0.25">
      <c r="B487" s="35"/>
      <c r="C487" s="35"/>
      <c r="D487" s="35"/>
      <c r="E487" s="69"/>
      <c r="F487" s="69"/>
      <c r="G487" s="63"/>
    </row>
    <row r="488" spans="2:7" x14ac:dyDescent="0.25">
      <c r="B488" s="35"/>
      <c r="C488" s="35"/>
      <c r="D488" s="35"/>
      <c r="E488" s="69"/>
      <c r="F488" s="69"/>
      <c r="G488" s="63"/>
    </row>
    <row r="489" spans="2:7" x14ac:dyDescent="0.25">
      <c r="B489" s="35"/>
      <c r="C489" s="35"/>
      <c r="D489" s="35"/>
      <c r="E489" s="69"/>
      <c r="F489" s="69"/>
      <c r="G489" s="63"/>
    </row>
    <row r="490" spans="2:7" x14ac:dyDescent="0.25">
      <c r="B490" s="35"/>
      <c r="C490" s="35"/>
      <c r="D490" s="35"/>
      <c r="E490" s="69"/>
      <c r="F490" s="69"/>
      <c r="G490" s="63"/>
    </row>
    <row r="491" spans="2:7" x14ac:dyDescent="0.25">
      <c r="B491" s="35"/>
      <c r="C491" s="35"/>
      <c r="D491" s="35"/>
      <c r="E491" s="69"/>
      <c r="F491" s="69"/>
      <c r="G491" s="63"/>
    </row>
    <row r="492" spans="2:7" x14ac:dyDescent="0.25">
      <c r="B492" s="35"/>
      <c r="C492" s="35"/>
      <c r="D492" s="35"/>
      <c r="E492" s="69"/>
      <c r="F492" s="69"/>
      <c r="G492" s="63"/>
    </row>
    <row r="493" spans="2:7" x14ac:dyDescent="0.25">
      <c r="B493" s="35"/>
      <c r="C493" s="35"/>
      <c r="D493" s="35"/>
      <c r="E493" s="69"/>
      <c r="F493" s="69"/>
      <c r="G493" s="63"/>
    </row>
    <row r="494" spans="2:7" x14ac:dyDescent="0.25">
      <c r="B494" s="35"/>
      <c r="C494" s="35"/>
      <c r="D494" s="35"/>
      <c r="E494" s="69"/>
      <c r="F494" s="69"/>
      <c r="G494" s="63"/>
    </row>
    <row r="495" spans="2:7" x14ac:dyDescent="0.25">
      <c r="B495" s="35"/>
      <c r="C495" s="35"/>
      <c r="D495" s="35"/>
      <c r="E495" s="69"/>
      <c r="F495" s="69"/>
      <c r="G495" s="63"/>
    </row>
    <row r="496" spans="2:7" x14ac:dyDescent="0.25">
      <c r="B496" s="35"/>
      <c r="C496" s="35"/>
      <c r="D496" s="35"/>
      <c r="E496" s="69"/>
      <c r="F496" s="69"/>
      <c r="G496" s="63"/>
    </row>
    <row r="497" spans="2:7" x14ac:dyDescent="0.25">
      <c r="B497" s="35"/>
      <c r="C497" s="35"/>
      <c r="D497" s="35"/>
      <c r="E497" s="69"/>
      <c r="F497" s="69"/>
      <c r="G497" s="63"/>
    </row>
    <row r="498" spans="2:7" x14ac:dyDescent="0.25">
      <c r="B498" s="35"/>
      <c r="C498" s="35"/>
      <c r="D498" s="35"/>
      <c r="E498" s="69"/>
      <c r="F498" s="69"/>
      <c r="G498" s="63"/>
    </row>
    <row r="499" spans="2:7" x14ac:dyDescent="0.25">
      <c r="B499" s="35"/>
      <c r="C499" s="35"/>
      <c r="D499" s="35"/>
      <c r="E499" s="69"/>
      <c r="F499" s="69"/>
      <c r="G499" s="63"/>
    </row>
    <row r="500" spans="2:7" x14ac:dyDescent="0.25">
      <c r="B500" s="35"/>
      <c r="C500" s="35"/>
      <c r="D500" s="35"/>
      <c r="E500" s="69"/>
      <c r="F500" s="69"/>
      <c r="G500" s="63"/>
    </row>
    <row r="501" spans="2:7" x14ac:dyDescent="0.25">
      <c r="B501" s="35"/>
      <c r="C501" s="35"/>
      <c r="D501" s="35"/>
      <c r="E501" s="69"/>
      <c r="F501" s="69"/>
      <c r="G501" s="63"/>
    </row>
    <row r="502" spans="2:7" x14ac:dyDescent="0.25">
      <c r="B502" s="35"/>
      <c r="C502" s="35"/>
      <c r="D502" s="35"/>
      <c r="E502" s="69"/>
      <c r="F502" s="69"/>
      <c r="G502" s="63"/>
    </row>
    <row r="503" spans="2:7" x14ac:dyDescent="0.25">
      <c r="B503" s="35"/>
      <c r="C503" s="35"/>
      <c r="D503" s="35"/>
      <c r="E503" s="69"/>
      <c r="F503" s="69"/>
      <c r="G503" s="63"/>
    </row>
    <row r="504" spans="2:7" x14ac:dyDescent="0.25">
      <c r="B504" s="35"/>
      <c r="C504" s="35"/>
      <c r="D504" s="35"/>
      <c r="E504" s="69"/>
      <c r="F504" s="69"/>
      <c r="G504" s="63"/>
    </row>
    <row r="505" spans="2:7" x14ac:dyDescent="0.25">
      <c r="B505" s="35"/>
      <c r="C505" s="35"/>
      <c r="D505" s="35"/>
      <c r="E505" s="69"/>
      <c r="F505" s="69"/>
      <c r="G505" s="63"/>
    </row>
    <row r="506" spans="2:7" x14ac:dyDescent="0.25">
      <c r="B506" s="35"/>
      <c r="C506" s="35"/>
      <c r="D506" s="35"/>
      <c r="E506" s="69"/>
      <c r="F506" s="69"/>
      <c r="G506" s="63"/>
    </row>
    <row r="507" spans="2:7" x14ac:dyDescent="0.25">
      <c r="B507" s="35"/>
      <c r="C507" s="35"/>
      <c r="D507" s="35"/>
      <c r="E507" s="69"/>
      <c r="F507" s="69"/>
      <c r="G507" s="63"/>
    </row>
    <row r="508" spans="2:7" x14ac:dyDescent="0.25">
      <c r="B508" s="35"/>
      <c r="C508" s="35"/>
      <c r="D508" s="35"/>
      <c r="E508" s="69"/>
      <c r="F508" s="69"/>
      <c r="G508" s="63"/>
    </row>
    <row r="509" spans="2:7" x14ac:dyDescent="0.25">
      <c r="B509" s="35"/>
      <c r="C509" s="35"/>
      <c r="D509" s="35"/>
      <c r="E509" s="69"/>
      <c r="F509" s="69"/>
      <c r="G509" s="63"/>
    </row>
    <row r="510" spans="2:7" x14ac:dyDescent="0.25">
      <c r="B510" s="35"/>
      <c r="C510" s="35"/>
      <c r="D510" s="35"/>
      <c r="E510" s="69"/>
      <c r="F510" s="69"/>
      <c r="G510" s="63"/>
    </row>
    <row r="511" spans="2:7" x14ac:dyDescent="0.25">
      <c r="B511" s="35"/>
      <c r="C511" s="35"/>
      <c r="D511" s="35"/>
      <c r="E511" s="69"/>
      <c r="F511" s="69"/>
      <c r="G511" s="63"/>
    </row>
    <row r="512" spans="2:7" x14ac:dyDescent="0.25">
      <c r="B512" s="35"/>
      <c r="C512" s="35"/>
      <c r="D512" s="35"/>
      <c r="E512" s="69"/>
      <c r="F512" s="69"/>
      <c r="G512" s="63"/>
    </row>
    <row r="513" spans="2:7" x14ac:dyDescent="0.25">
      <c r="B513" s="35"/>
      <c r="C513" s="35"/>
      <c r="D513" s="35"/>
      <c r="E513" s="69"/>
      <c r="F513" s="69"/>
      <c r="G513" s="63"/>
    </row>
    <row r="514" spans="2:7" x14ac:dyDescent="0.25">
      <c r="B514" s="35"/>
      <c r="C514" s="35"/>
      <c r="D514" s="35"/>
      <c r="E514" s="69"/>
      <c r="F514" s="69"/>
      <c r="G514" s="63"/>
    </row>
    <row r="515" spans="2:7" x14ac:dyDescent="0.25">
      <c r="B515" s="35"/>
      <c r="C515" s="35"/>
      <c r="D515" s="35"/>
      <c r="E515" s="69"/>
      <c r="F515" s="69"/>
      <c r="G515" s="63"/>
    </row>
    <row r="516" spans="2:7" x14ac:dyDescent="0.25">
      <c r="B516" s="35"/>
      <c r="C516" s="35"/>
      <c r="D516" s="35"/>
      <c r="E516" s="69"/>
      <c r="F516" s="69"/>
      <c r="G516" s="63"/>
    </row>
    <row r="517" spans="2:7" x14ac:dyDescent="0.25">
      <c r="B517" s="35"/>
      <c r="C517" s="35"/>
      <c r="D517" s="35"/>
      <c r="E517" s="69"/>
      <c r="F517" s="69"/>
      <c r="G517" s="63"/>
    </row>
    <row r="518" spans="2:7" x14ac:dyDescent="0.25">
      <c r="B518" s="35"/>
      <c r="C518" s="35"/>
      <c r="D518" s="35"/>
      <c r="E518" s="69"/>
      <c r="F518" s="69"/>
      <c r="G518" s="63"/>
    </row>
    <row r="519" spans="2:7" x14ac:dyDescent="0.25">
      <c r="B519" s="35"/>
      <c r="C519" s="35"/>
      <c r="D519" s="35"/>
      <c r="E519" s="69"/>
      <c r="F519" s="69"/>
      <c r="G519" s="63"/>
    </row>
    <row r="520" spans="2:7" x14ac:dyDescent="0.25">
      <c r="B520" s="35"/>
      <c r="C520" s="35"/>
      <c r="D520" s="35"/>
      <c r="E520" s="69"/>
      <c r="F520" s="69"/>
      <c r="G520" s="63"/>
    </row>
    <row r="521" spans="2:7" x14ac:dyDescent="0.25">
      <c r="B521" s="35"/>
      <c r="C521" s="35"/>
      <c r="D521" s="35"/>
      <c r="E521" s="69"/>
      <c r="F521" s="69"/>
      <c r="G521" s="63"/>
    </row>
    <row r="522" spans="2:7" x14ac:dyDescent="0.25">
      <c r="B522" s="35"/>
      <c r="C522" s="35"/>
      <c r="D522" s="35"/>
      <c r="E522" s="69"/>
      <c r="F522" s="69"/>
      <c r="G522" s="63"/>
    </row>
    <row r="523" spans="2:7" x14ac:dyDescent="0.25">
      <c r="B523" s="35"/>
      <c r="C523" s="35"/>
      <c r="D523" s="35"/>
      <c r="E523" s="69"/>
      <c r="F523" s="69"/>
      <c r="G523" s="63"/>
    </row>
    <row r="524" spans="2:7" x14ac:dyDescent="0.25">
      <c r="B524" s="35"/>
      <c r="C524" s="35"/>
      <c r="D524" s="35"/>
      <c r="E524" s="69"/>
      <c r="F524" s="69"/>
      <c r="G524" s="63"/>
    </row>
    <row r="525" spans="2:7" x14ac:dyDescent="0.25">
      <c r="B525" s="35"/>
      <c r="C525" s="35"/>
      <c r="D525" s="35"/>
      <c r="E525" s="69"/>
      <c r="F525" s="69"/>
      <c r="G525" s="63"/>
    </row>
    <row r="526" spans="2:7" x14ac:dyDescent="0.25">
      <c r="B526" s="35"/>
      <c r="C526" s="35"/>
      <c r="D526" s="35"/>
      <c r="E526" s="69"/>
      <c r="F526" s="69"/>
      <c r="G526" s="63"/>
    </row>
    <row r="527" spans="2:7" x14ac:dyDescent="0.25">
      <c r="B527" s="35"/>
      <c r="C527" s="35"/>
      <c r="D527" s="35"/>
      <c r="E527" s="69"/>
      <c r="F527" s="69"/>
      <c r="G527" s="63"/>
    </row>
    <row r="528" spans="2:7" x14ac:dyDescent="0.25">
      <c r="B528" s="35"/>
      <c r="C528" s="35"/>
      <c r="D528" s="35"/>
      <c r="E528" s="69"/>
      <c r="F528" s="69"/>
      <c r="G528" s="63"/>
    </row>
    <row r="529" spans="2:7" x14ac:dyDescent="0.25">
      <c r="B529" s="35"/>
      <c r="C529" s="35"/>
      <c r="D529" s="35"/>
      <c r="E529" s="69"/>
      <c r="F529" s="69"/>
      <c r="G529" s="63"/>
    </row>
    <row r="530" spans="2:7" x14ac:dyDescent="0.25">
      <c r="B530" s="35"/>
      <c r="C530" s="35"/>
      <c r="D530" s="35"/>
      <c r="E530" s="69"/>
      <c r="F530" s="69"/>
      <c r="G530" s="63"/>
    </row>
    <row r="531" spans="2:7" x14ac:dyDescent="0.25">
      <c r="B531" s="35"/>
      <c r="C531" s="35"/>
      <c r="D531" s="35"/>
      <c r="E531" s="69"/>
      <c r="F531" s="69"/>
      <c r="G531" s="63"/>
    </row>
    <row r="532" spans="2:7" x14ac:dyDescent="0.25">
      <c r="B532" s="35"/>
      <c r="C532" s="35"/>
      <c r="D532" s="35"/>
      <c r="E532" s="69"/>
      <c r="F532" s="69"/>
      <c r="G532" s="63"/>
    </row>
    <row r="533" spans="2:7" x14ac:dyDescent="0.25">
      <c r="B533" s="35"/>
      <c r="C533" s="35"/>
      <c r="D533" s="35"/>
      <c r="E533" s="69"/>
      <c r="F533" s="69"/>
      <c r="G533" s="63"/>
    </row>
    <row r="534" spans="2:7" x14ac:dyDescent="0.25">
      <c r="B534" s="35"/>
      <c r="C534" s="35"/>
      <c r="D534" s="35"/>
      <c r="E534" s="69"/>
      <c r="F534" s="69"/>
      <c r="G534" s="63"/>
    </row>
    <row r="535" spans="2:7" x14ac:dyDescent="0.25">
      <c r="B535" s="35"/>
      <c r="C535" s="35"/>
      <c r="D535" s="35"/>
      <c r="E535" s="69"/>
      <c r="F535" s="69"/>
      <c r="G535" s="63"/>
    </row>
    <row r="536" spans="2:7" x14ac:dyDescent="0.25">
      <c r="B536" s="35"/>
      <c r="C536" s="35"/>
      <c r="D536" s="35"/>
      <c r="E536" s="69"/>
      <c r="F536" s="69"/>
      <c r="G536" s="63"/>
    </row>
    <row r="537" spans="2:7" x14ac:dyDescent="0.25">
      <c r="B537" s="35"/>
      <c r="C537" s="35"/>
      <c r="D537" s="35"/>
      <c r="E537" s="69"/>
      <c r="F537" s="69"/>
      <c r="G537" s="63"/>
    </row>
    <row r="538" spans="2:7" x14ac:dyDescent="0.25">
      <c r="B538" s="35"/>
      <c r="C538" s="35"/>
      <c r="D538" s="35"/>
      <c r="E538" s="69"/>
      <c r="F538" s="69"/>
      <c r="G538" s="63"/>
    </row>
    <row r="539" spans="2:7" x14ac:dyDescent="0.25">
      <c r="B539" s="35"/>
      <c r="C539" s="35"/>
      <c r="D539" s="35"/>
      <c r="E539" s="69"/>
      <c r="F539" s="69"/>
      <c r="G539" s="63"/>
    </row>
    <row r="540" spans="2:7" x14ac:dyDescent="0.25">
      <c r="B540" s="35"/>
      <c r="C540" s="35"/>
      <c r="D540" s="35"/>
      <c r="E540" s="69"/>
      <c r="F540" s="69"/>
      <c r="G540" s="63"/>
    </row>
    <row r="541" spans="2:7" x14ac:dyDescent="0.25">
      <c r="B541" s="35"/>
      <c r="C541" s="35"/>
      <c r="D541" s="35"/>
      <c r="E541" s="69"/>
      <c r="F541" s="69"/>
      <c r="G541" s="63"/>
    </row>
    <row r="542" spans="2:7" x14ac:dyDescent="0.25">
      <c r="B542" s="35"/>
      <c r="C542" s="35"/>
      <c r="D542" s="35"/>
      <c r="E542" s="69"/>
      <c r="F542" s="69"/>
      <c r="G542" s="63"/>
    </row>
    <row r="543" spans="2:7" x14ac:dyDescent="0.25">
      <c r="B543" s="35"/>
      <c r="C543" s="35"/>
      <c r="D543" s="35"/>
      <c r="E543" s="69"/>
      <c r="F543" s="69"/>
      <c r="G543" s="63"/>
    </row>
    <row r="544" spans="2:7" x14ac:dyDescent="0.25">
      <c r="B544" s="35"/>
      <c r="C544" s="35"/>
      <c r="D544" s="35"/>
      <c r="E544" s="69"/>
      <c r="F544" s="69"/>
      <c r="G544" s="63"/>
    </row>
    <row r="545" spans="2:7" x14ac:dyDescent="0.25">
      <c r="B545" s="35"/>
      <c r="C545" s="35"/>
      <c r="D545" s="35"/>
      <c r="E545" s="69"/>
      <c r="F545" s="69"/>
      <c r="G545" s="63"/>
    </row>
    <row r="546" spans="2:7" x14ac:dyDescent="0.25">
      <c r="B546" s="35"/>
      <c r="C546" s="35"/>
      <c r="D546" s="35"/>
      <c r="E546" s="69"/>
      <c r="F546" s="69"/>
      <c r="G546" s="63"/>
    </row>
    <row r="547" spans="2:7" x14ac:dyDescent="0.25">
      <c r="B547" s="35"/>
      <c r="C547" s="35"/>
      <c r="D547" s="35"/>
      <c r="E547" s="69"/>
      <c r="F547" s="69"/>
      <c r="G547" s="63"/>
    </row>
    <row r="548" spans="2:7" x14ac:dyDescent="0.25">
      <c r="B548" s="35"/>
      <c r="C548" s="35"/>
      <c r="D548" s="35"/>
      <c r="E548" s="69"/>
      <c r="F548" s="69"/>
      <c r="G548" s="63"/>
    </row>
    <row r="549" spans="2:7" x14ac:dyDescent="0.25">
      <c r="B549" s="35"/>
      <c r="C549" s="35"/>
      <c r="D549" s="35"/>
      <c r="E549" s="69"/>
      <c r="F549" s="69"/>
      <c r="G549" s="63"/>
    </row>
    <row r="550" spans="2:7" x14ac:dyDescent="0.25">
      <c r="B550" s="35"/>
      <c r="C550" s="35"/>
      <c r="D550" s="35"/>
      <c r="E550" s="69"/>
      <c r="F550" s="69"/>
      <c r="G550" s="63"/>
    </row>
    <row r="551" spans="2:7" x14ac:dyDescent="0.25">
      <c r="B551" s="35"/>
      <c r="C551" s="35"/>
      <c r="D551" s="35"/>
      <c r="E551" s="69"/>
      <c r="F551" s="69"/>
      <c r="G551" s="63"/>
    </row>
    <row r="552" spans="2:7" x14ac:dyDescent="0.25">
      <c r="B552" s="35"/>
      <c r="C552" s="35"/>
      <c r="D552" s="35"/>
      <c r="E552" s="69"/>
      <c r="F552" s="69"/>
      <c r="G552" s="63"/>
    </row>
    <row r="553" spans="2:7" x14ac:dyDescent="0.25">
      <c r="B553" s="35"/>
      <c r="C553" s="35"/>
      <c r="D553" s="35"/>
      <c r="E553" s="69"/>
      <c r="F553" s="69"/>
      <c r="G553" s="63"/>
    </row>
    <row r="554" spans="2:7" x14ac:dyDescent="0.25">
      <c r="B554" s="35"/>
      <c r="C554" s="35"/>
      <c r="D554" s="35"/>
      <c r="E554" s="69"/>
      <c r="F554" s="69"/>
      <c r="G554" s="63"/>
    </row>
    <row r="555" spans="2:7" x14ac:dyDescent="0.25">
      <c r="B555" s="35"/>
      <c r="C555" s="35"/>
      <c r="D555" s="35"/>
      <c r="E555" s="69"/>
      <c r="F555" s="69"/>
      <c r="G555" s="63"/>
    </row>
    <row r="556" spans="2:7" x14ac:dyDescent="0.25">
      <c r="B556" s="35"/>
      <c r="C556" s="35"/>
      <c r="D556" s="35"/>
      <c r="E556" s="69"/>
      <c r="F556" s="69"/>
      <c r="G556" s="63"/>
    </row>
    <row r="557" spans="2:7" x14ac:dyDescent="0.25">
      <c r="B557" s="35"/>
      <c r="C557" s="35"/>
      <c r="D557" s="35"/>
      <c r="E557" s="69"/>
      <c r="F557" s="69"/>
      <c r="G557" s="63"/>
    </row>
    <row r="558" spans="2:7" x14ac:dyDescent="0.25">
      <c r="B558" s="35"/>
      <c r="C558" s="35"/>
      <c r="D558" s="35"/>
      <c r="E558" s="69"/>
      <c r="F558" s="69"/>
      <c r="G558" s="63"/>
    </row>
    <row r="559" spans="2:7" x14ac:dyDescent="0.25">
      <c r="B559" s="35"/>
      <c r="C559" s="35"/>
      <c r="D559" s="35"/>
      <c r="E559" s="69"/>
      <c r="F559" s="69"/>
      <c r="G559" s="63"/>
    </row>
    <row r="560" spans="2:7" x14ac:dyDescent="0.25">
      <c r="B560" s="35"/>
      <c r="C560" s="35"/>
      <c r="D560" s="35"/>
      <c r="E560" s="69"/>
      <c r="F560" s="69"/>
      <c r="G560" s="63"/>
    </row>
    <row r="561" spans="2:7" x14ac:dyDescent="0.25">
      <c r="B561" s="35"/>
      <c r="C561" s="35"/>
      <c r="D561" s="35"/>
      <c r="E561" s="69"/>
      <c r="F561" s="69"/>
      <c r="G561" s="63"/>
    </row>
    <row r="562" spans="2:7" x14ac:dyDescent="0.25">
      <c r="B562" s="35"/>
      <c r="C562" s="35"/>
      <c r="D562" s="35"/>
      <c r="E562" s="69"/>
      <c r="F562" s="69"/>
      <c r="G562" s="63"/>
    </row>
    <row r="563" spans="2:7" x14ac:dyDescent="0.25">
      <c r="B563" s="35"/>
      <c r="C563" s="35"/>
      <c r="D563" s="35"/>
      <c r="E563" s="69"/>
      <c r="F563" s="69"/>
      <c r="G563" s="63"/>
    </row>
    <row r="564" spans="2:7" x14ac:dyDescent="0.25">
      <c r="B564" s="35"/>
      <c r="C564" s="35"/>
      <c r="D564" s="35"/>
      <c r="E564" s="69"/>
      <c r="F564" s="69"/>
      <c r="G564" s="63"/>
    </row>
    <row r="565" spans="2:7" x14ac:dyDescent="0.25">
      <c r="B565" s="35"/>
      <c r="C565" s="35"/>
      <c r="D565" s="35"/>
      <c r="E565" s="69"/>
      <c r="F565" s="69"/>
      <c r="G565" s="63"/>
    </row>
    <row r="566" spans="2:7" x14ac:dyDescent="0.25">
      <c r="B566" s="35"/>
      <c r="C566" s="35"/>
      <c r="D566" s="35"/>
      <c r="E566" s="69"/>
      <c r="F566" s="69"/>
      <c r="G566" s="63"/>
    </row>
    <row r="567" spans="2:7" x14ac:dyDescent="0.25">
      <c r="B567" s="35"/>
      <c r="C567" s="35"/>
      <c r="D567" s="35"/>
      <c r="E567" s="69"/>
      <c r="F567" s="69"/>
      <c r="G567" s="63"/>
    </row>
    <row r="568" spans="2:7" x14ac:dyDescent="0.25">
      <c r="B568" s="35"/>
      <c r="C568" s="35"/>
      <c r="D568" s="35"/>
      <c r="E568" s="69"/>
      <c r="F568" s="69"/>
      <c r="G568" s="63"/>
    </row>
    <row r="569" spans="2:7" x14ac:dyDescent="0.25">
      <c r="B569" s="35"/>
      <c r="C569" s="35"/>
      <c r="D569" s="35"/>
      <c r="E569" s="69"/>
      <c r="F569" s="69"/>
      <c r="G569" s="63"/>
    </row>
    <row r="570" spans="2:7" x14ac:dyDescent="0.25">
      <c r="B570" s="35"/>
      <c r="C570" s="35"/>
      <c r="D570" s="35"/>
      <c r="E570" s="69"/>
      <c r="F570" s="69"/>
      <c r="G570" s="63"/>
    </row>
    <row r="571" spans="2:7" x14ac:dyDescent="0.25">
      <c r="B571" s="35"/>
      <c r="C571" s="35"/>
      <c r="D571" s="35"/>
      <c r="E571" s="69"/>
      <c r="F571" s="69"/>
      <c r="G571" s="63"/>
    </row>
    <row r="572" spans="2:7" x14ac:dyDescent="0.25">
      <c r="B572" s="35"/>
      <c r="C572" s="35"/>
      <c r="D572" s="35"/>
      <c r="E572" s="69"/>
      <c r="F572" s="69"/>
      <c r="G572" s="63"/>
    </row>
    <row r="573" spans="2:7" x14ac:dyDescent="0.25">
      <c r="B573" s="35"/>
      <c r="C573" s="35"/>
      <c r="D573" s="35"/>
      <c r="E573" s="69"/>
      <c r="F573" s="69"/>
      <c r="G573" s="63"/>
    </row>
    <row r="574" spans="2:7" x14ac:dyDescent="0.25">
      <c r="B574" s="35"/>
      <c r="C574" s="35"/>
      <c r="D574" s="35"/>
      <c r="E574" s="69"/>
      <c r="F574" s="69"/>
      <c r="G574" s="63"/>
    </row>
    <row r="575" spans="2:7" x14ac:dyDescent="0.25">
      <c r="B575" s="35"/>
      <c r="C575" s="35"/>
      <c r="D575" s="35"/>
      <c r="E575" s="69"/>
      <c r="F575" s="69"/>
      <c r="G575" s="63"/>
    </row>
    <row r="576" spans="2:7" x14ac:dyDescent="0.25">
      <c r="B576" s="35"/>
      <c r="C576" s="35"/>
      <c r="D576" s="35"/>
      <c r="E576" s="69"/>
      <c r="F576" s="69"/>
      <c r="G576" s="63"/>
    </row>
    <row r="577" spans="2:7" x14ac:dyDescent="0.25">
      <c r="B577" s="35"/>
      <c r="C577" s="35"/>
      <c r="D577" s="35"/>
      <c r="E577" s="69"/>
      <c r="F577" s="69"/>
      <c r="G577" s="63"/>
    </row>
    <row r="578" spans="2:7" x14ac:dyDescent="0.25">
      <c r="B578" s="35"/>
      <c r="C578" s="35"/>
      <c r="D578" s="35"/>
      <c r="E578" s="69"/>
      <c r="F578" s="69"/>
      <c r="G578" s="63"/>
    </row>
    <row r="579" spans="2:7" x14ac:dyDescent="0.25">
      <c r="B579" s="35"/>
      <c r="C579" s="35"/>
      <c r="D579" s="35"/>
      <c r="E579" s="69"/>
      <c r="F579" s="69"/>
      <c r="G579" s="63"/>
    </row>
    <row r="580" spans="2:7" x14ac:dyDescent="0.25">
      <c r="B580" s="35"/>
      <c r="C580" s="35"/>
      <c r="D580" s="35"/>
      <c r="E580" s="69"/>
      <c r="F580" s="69"/>
      <c r="G580" s="63"/>
    </row>
    <row r="581" spans="2:7" x14ac:dyDescent="0.25">
      <c r="B581" s="35"/>
      <c r="C581" s="35"/>
      <c r="D581" s="35"/>
      <c r="E581" s="69"/>
      <c r="F581" s="69"/>
      <c r="G581" s="63"/>
    </row>
    <row r="582" spans="2:7" x14ac:dyDescent="0.25">
      <c r="B582" s="35"/>
      <c r="C582" s="35"/>
      <c r="D582" s="35"/>
      <c r="E582" s="69"/>
      <c r="F582" s="69"/>
      <c r="G582" s="63"/>
    </row>
    <row r="583" spans="2:7" x14ac:dyDescent="0.25">
      <c r="B583" s="35"/>
      <c r="C583" s="35"/>
      <c r="D583" s="35"/>
      <c r="E583" s="69"/>
      <c r="F583" s="69"/>
      <c r="G583" s="63"/>
    </row>
    <row r="584" spans="2:7" x14ac:dyDescent="0.25">
      <c r="B584" s="35"/>
      <c r="C584" s="35"/>
      <c r="D584" s="35"/>
      <c r="E584" s="69"/>
      <c r="F584" s="69"/>
      <c r="G584" s="63"/>
    </row>
    <row r="585" spans="2:7" x14ac:dyDescent="0.25">
      <c r="B585" s="35"/>
      <c r="C585" s="35"/>
      <c r="D585" s="35"/>
      <c r="E585" s="69"/>
      <c r="F585" s="69"/>
      <c r="G585" s="63"/>
    </row>
    <row r="586" spans="2:7" x14ac:dyDescent="0.25">
      <c r="B586" s="35"/>
      <c r="C586" s="35"/>
      <c r="D586" s="35"/>
      <c r="E586" s="69"/>
      <c r="F586" s="69"/>
      <c r="G586" s="63"/>
    </row>
    <row r="587" spans="2:7" x14ac:dyDescent="0.25">
      <c r="B587" s="35"/>
      <c r="C587" s="35"/>
      <c r="D587" s="35"/>
      <c r="E587" s="69"/>
      <c r="F587" s="69"/>
      <c r="G587" s="63"/>
    </row>
    <row r="588" spans="2:7" x14ac:dyDescent="0.25">
      <c r="B588" s="35"/>
      <c r="C588" s="35"/>
      <c r="D588" s="35"/>
      <c r="E588" s="69"/>
      <c r="F588" s="69"/>
      <c r="G588" s="63"/>
    </row>
    <row r="589" spans="2:7" x14ac:dyDescent="0.25">
      <c r="B589" s="35"/>
      <c r="C589" s="35"/>
      <c r="D589" s="35"/>
      <c r="E589" s="69"/>
      <c r="F589" s="69"/>
      <c r="G589" s="63"/>
    </row>
    <row r="590" spans="2:7" x14ac:dyDescent="0.25">
      <c r="B590" s="35"/>
      <c r="C590" s="35"/>
      <c r="D590" s="35"/>
      <c r="E590" s="69"/>
      <c r="F590" s="69"/>
      <c r="G590" s="63"/>
    </row>
    <row r="591" spans="2:7" x14ac:dyDescent="0.25">
      <c r="B591" s="35"/>
      <c r="C591" s="35"/>
      <c r="D591" s="35"/>
      <c r="E591" s="69"/>
      <c r="F591" s="69"/>
      <c r="G591" s="63"/>
    </row>
    <row r="592" spans="2:7" x14ac:dyDescent="0.25">
      <c r="B592" s="35"/>
      <c r="C592" s="35"/>
      <c r="D592" s="35"/>
      <c r="E592" s="69"/>
      <c r="F592" s="69"/>
      <c r="G592" s="63"/>
    </row>
    <row r="593" spans="2:7" x14ac:dyDescent="0.25">
      <c r="B593" s="35"/>
      <c r="C593" s="35"/>
      <c r="D593" s="35"/>
      <c r="E593" s="69"/>
      <c r="F593" s="69"/>
      <c r="G593" s="63"/>
    </row>
    <row r="594" spans="2:7" x14ac:dyDescent="0.25">
      <c r="B594" s="35"/>
      <c r="C594" s="35"/>
      <c r="D594" s="35"/>
      <c r="E594" s="69"/>
      <c r="F594" s="69"/>
      <c r="G594" s="63"/>
    </row>
    <row r="595" spans="2:7" x14ac:dyDescent="0.25">
      <c r="B595" s="35"/>
      <c r="C595" s="35"/>
      <c r="D595" s="35"/>
      <c r="E595" s="69"/>
      <c r="F595" s="69"/>
      <c r="G595" s="63"/>
    </row>
    <row r="596" spans="2:7" x14ac:dyDescent="0.25">
      <c r="B596" s="35"/>
      <c r="C596" s="35"/>
      <c r="D596" s="35"/>
      <c r="E596" s="69"/>
      <c r="F596" s="69"/>
      <c r="G596" s="63"/>
    </row>
    <row r="597" spans="2:7" x14ac:dyDescent="0.25">
      <c r="B597" s="35"/>
      <c r="C597" s="35"/>
      <c r="D597" s="35"/>
      <c r="E597" s="69"/>
      <c r="F597" s="69"/>
      <c r="G597" s="63"/>
    </row>
    <row r="598" spans="2:7" x14ac:dyDescent="0.25">
      <c r="B598" s="35"/>
      <c r="C598" s="35"/>
      <c r="D598" s="35"/>
      <c r="E598" s="69"/>
      <c r="F598" s="69"/>
      <c r="G598" s="63"/>
    </row>
    <row r="599" spans="2:7" x14ac:dyDescent="0.25">
      <c r="B599" s="35"/>
      <c r="C599" s="35"/>
      <c r="D599" s="35"/>
      <c r="E599" s="69"/>
      <c r="F599" s="69"/>
      <c r="G599" s="63"/>
    </row>
    <row r="600" spans="2:7" x14ac:dyDescent="0.25">
      <c r="B600" s="35"/>
      <c r="C600" s="35"/>
      <c r="D600" s="35"/>
      <c r="E600" s="69"/>
      <c r="F600" s="69"/>
      <c r="G600" s="63"/>
    </row>
    <row r="601" spans="2:7" x14ac:dyDescent="0.25">
      <c r="B601" s="35"/>
      <c r="C601" s="35"/>
      <c r="D601" s="35"/>
      <c r="E601" s="69"/>
      <c r="F601" s="69"/>
      <c r="G601" s="63"/>
    </row>
    <row r="602" spans="2:7" x14ac:dyDescent="0.25">
      <c r="B602" s="35"/>
      <c r="C602" s="35"/>
      <c r="D602" s="35"/>
      <c r="E602" s="69"/>
      <c r="F602" s="69"/>
      <c r="G602" s="63"/>
    </row>
    <row r="603" spans="2:7" x14ac:dyDescent="0.25">
      <c r="B603" s="35"/>
      <c r="C603" s="35"/>
      <c r="D603" s="35"/>
      <c r="E603" s="69"/>
      <c r="F603" s="69"/>
      <c r="G603" s="63"/>
    </row>
    <row r="604" spans="2:7" x14ac:dyDescent="0.25">
      <c r="B604" s="35"/>
      <c r="C604" s="35"/>
      <c r="D604" s="35"/>
      <c r="E604" s="69"/>
      <c r="F604" s="69"/>
      <c r="G604" s="63"/>
    </row>
    <row r="605" spans="2:7" x14ac:dyDescent="0.25">
      <c r="B605" s="35"/>
      <c r="C605" s="35"/>
      <c r="D605" s="35"/>
      <c r="E605" s="69"/>
      <c r="F605" s="69"/>
      <c r="G605" s="63"/>
    </row>
    <row r="606" spans="2:7" x14ac:dyDescent="0.25">
      <c r="B606" s="35"/>
      <c r="C606" s="35"/>
      <c r="D606" s="35"/>
      <c r="E606" s="69"/>
      <c r="F606" s="69"/>
      <c r="G606" s="63"/>
    </row>
    <row r="607" spans="2:7" x14ac:dyDescent="0.25">
      <c r="B607" s="35"/>
      <c r="C607" s="35"/>
      <c r="D607" s="35"/>
      <c r="E607" s="69"/>
      <c r="F607" s="69"/>
      <c r="G607" s="63"/>
    </row>
    <row r="608" spans="2:7" x14ac:dyDescent="0.25">
      <c r="B608" s="35"/>
      <c r="C608" s="35"/>
      <c r="D608" s="35"/>
      <c r="E608" s="69"/>
      <c r="F608" s="69"/>
      <c r="G608" s="63"/>
    </row>
    <row r="609" spans="2:7" x14ac:dyDescent="0.25">
      <c r="B609" s="35"/>
      <c r="C609" s="35"/>
      <c r="D609" s="35"/>
      <c r="E609" s="69"/>
      <c r="F609" s="69"/>
      <c r="G609" s="63"/>
    </row>
    <row r="610" spans="2:7" x14ac:dyDescent="0.25">
      <c r="B610" s="35"/>
      <c r="C610" s="35"/>
      <c r="D610" s="35"/>
      <c r="E610" s="69"/>
      <c r="F610" s="69"/>
      <c r="G610" s="63"/>
    </row>
    <row r="611" spans="2:7" x14ac:dyDescent="0.25">
      <c r="B611" s="35"/>
      <c r="C611" s="35"/>
      <c r="D611" s="35"/>
      <c r="E611" s="69"/>
      <c r="F611" s="69"/>
      <c r="G611" s="63"/>
    </row>
    <row r="612" spans="2:7" x14ac:dyDescent="0.25">
      <c r="B612" s="35"/>
      <c r="C612" s="35"/>
      <c r="D612" s="35"/>
      <c r="E612" s="69"/>
      <c r="F612" s="69"/>
      <c r="G612" s="63"/>
    </row>
    <row r="613" spans="2:7" x14ac:dyDescent="0.25">
      <c r="B613" s="35"/>
      <c r="C613" s="35"/>
      <c r="D613" s="35"/>
      <c r="E613" s="69"/>
      <c r="F613" s="69"/>
      <c r="G613" s="63"/>
    </row>
    <row r="614" spans="2:7" x14ac:dyDescent="0.25">
      <c r="B614" s="35"/>
      <c r="C614" s="35"/>
      <c r="D614" s="35"/>
      <c r="E614" s="69"/>
      <c r="F614" s="69"/>
      <c r="G614" s="63"/>
    </row>
    <row r="615" spans="2:7" x14ac:dyDescent="0.25">
      <c r="B615" s="35"/>
      <c r="C615" s="35"/>
      <c r="D615" s="35"/>
      <c r="E615" s="69"/>
      <c r="F615" s="69"/>
      <c r="G615" s="63"/>
    </row>
    <row r="616" spans="2:7" x14ac:dyDescent="0.25">
      <c r="B616" s="35"/>
      <c r="C616" s="35"/>
      <c r="D616" s="35"/>
      <c r="E616" s="69"/>
      <c r="F616" s="69"/>
      <c r="G616" s="63"/>
    </row>
    <row r="617" spans="2:7" x14ac:dyDescent="0.25">
      <c r="B617" s="35"/>
      <c r="C617" s="35"/>
      <c r="D617" s="35"/>
      <c r="E617" s="69"/>
      <c r="F617" s="69"/>
      <c r="G617" s="63"/>
    </row>
    <row r="618" spans="2:7" x14ac:dyDescent="0.25">
      <c r="B618" s="35"/>
      <c r="C618" s="35"/>
      <c r="D618" s="35"/>
      <c r="E618" s="69"/>
      <c r="F618" s="69"/>
      <c r="G618" s="63"/>
    </row>
    <row r="619" spans="2:7" x14ac:dyDescent="0.25">
      <c r="B619" s="35"/>
      <c r="C619" s="35"/>
      <c r="D619" s="35"/>
      <c r="E619" s="69"/>
      <c r="F619" s="69"/>
      <c r="G619" s="63"/>
    </row>
    <row r="620" spans="2:7" x14ac:dyDescent="0.25">
      <c r="B620" s="35"/>
      <c r="C620" s="35"/>
      <c r="D620" s="35"/>
      <c r="E620" s="69"/>
      <c r="F620" s="69"/>
      <c r="G620" s="63"/>
    </row>
    <row r="621" spans="2:7" x14ac:dyDescent="0.25">
      <c r="B621" s="35"/>
      <c r="C621" s="35"/>
      <c r="D621" s="35"/>
      <c r="E621" s="69"/>
      <c r="F621" s="69"/>
      <c r="G621" s="63"/>
    </row>
    <row r="622" spans="2:7" x14ac:dyDescent="0.25">
      <c r="B622" s="35"/>
      <c r="C622" s="35"/>
      <c r="D622" s="35"/>
      <c r="E622" s="69"/>
      <c r="F622" s="69"/>
      <c r="G622" s="63"/>
    </row>
    <row r="623" spans="2:7" x14ac:dyDescent="0.25">
      <c r="B623" s="35"/>
      <c r="C623" s="35"/>
      <c r="D623" s="35"/>
      <c r="E623" s="69"/>
      <c r="F623" s="69"/>
      <c r="G623" s="63"/>
    </row>
    <row r="624" spans="2:7" x14ac:dyDescent="0.25">
      <c r="B624" s="35"/>
      <c r="C624" s="35"/>
      <c r="D624" s="35"/>
      <c r="E624" s="69"/>
      <c r="F624" s="69"/>
      <c r="G624" s="63"/>
    </row>
    <row r="625" spans="2:7" x14ac:dyDescent="0.25">
      <c r="B625" s="35"/>
      <c r="C625" s="35"/>
      <c r="D625" s="35"/>
      <c r="E625" s="69"/>
      <c r="F625" s="69"/>
      <c r="G625" s="63"/>
    </row>
    <row r="626" spans="2:7" x14ac:dyDescent="0.25">
      <c r="B626" s="35"/>
      <c r="C626" s="35"/>
      <c r="D626" s="35"/>
      <c r="E626" s="69"/>
      <c r="F626" s="69"/>
      <c r="G626" s="63"/>
    </row>
    <row r="627" spans="2:7" x14ac:dyDescent="0.25">
      <c r="B627" s="35"/>
      <c r="C627" s="35"/>
      <c r="D627" s="35"/>
      <c r="E627" s="69"/>
      <c r="F627" s="69"/>
      <c r="G627" s="63"/>
    </row>
    <row r="628" spans="2:7" x14ac:dyDescent="0.25">
      <c r="B628" s="35"/>
      <c r="C628" s="35"/>
      <c r="D628" s="35"/>
      <c r="E628" s="69"/>
      <c r="F628" s="69"/>
      <c r="G628" s="63"/>
    </row>
    <row r="629" spans="2:7" x14ac:dyDescent="0.25">
      <c r="B629" s="35"/>
      <c r="C629" s="35"/>
      <c r="D629" s="35"/>
      <c r="E629" s="69"/>
      <c r="F629" s="69"/>
      <c r="G629" s="63"/>
    </row>
    <row r="630" spans="2:7" x14ac:dyDescent="0.25">
      <c r="B630" s="35"/>
      <c r="C630" s="35"/>
      <c r="D630" s="35"/>
      <c r="E630" s="69"/>
      <c r="F630" s="69"/>
      <c r="G630" s="63"/>
    </row>
    <row r="631" spans="2:7" x14ac:dyDescent="0.25">
      <c r="B631" s="35"/>
      <c r="C631" s="35"/>
      <c r="D631" s="35"/>
      <c r="E631" s="69"/>
      <c r="F631" s="69"/>
      <c r="G631" s="63"/>
    </row>
    <row r="632" spans="2:7" x14ac:dyDescent="0.25">
      <c r="B632" s="35"/>
      <c r="C632" s="35"/>
      <c r="D632" s="35"/>
      <c r="E632" s="69"/>
      <c r="F632" s="69"/>
      <c r="G632" s="63"/>
    </row>
    <row r="633" spans="2:7" x14ac:dyDescent="0.25">
      <c r="B633" s="35"/>
      <c r="C633" s="35"/>
      <c r="D633" s="35"/>
      <c r="E633" s="69"/>
      <c r="F633" s="69"/>
      <c r="G633" s="63"/>
    </row>
    <row r="634" spans="2:7" x14ac:dyDescent="0.25">
      <c r="B634" s="35"/>
      <c r="C634" s="35"/>
      <c r="D634" s="35"/>
      <c r="E634" s="69"/>
      <c r="F634" s="69"/>
      <c r="G634" s="63"/>
    </row>
    <row r="635" spans="2:7" x14ac:dyDescent="0.25">
      <c r="B635" s="35"/>
      <c r="C635" s="35"/>
      <c r="D635" s="35"/>
      <c r="E635" s="69"/>
      <c r="F635" s="69"/>
      <c r="G635" s="63"/>
    </row>
    <row r="636" spans="2:7" x14ac:dyDescent="0.25">
      <c r="B636" s="35"/>
      <c r="C636" s="35"/>
      <c r="D636" s="35"/>
      <c r="E636" s="69"/>
      <c r="F636" s="69"/>
      <c r="G636" s="63"/>
    </row>
    <row r="637" spans="2:7" x14ac:dyDescent="0.25">
      <c r="B637" s="35"/>
      <c r="C637" s="35"/>
      <c r="D637" s="35"/>
      <c r="E637" s="69"/>
      <c r="F637" s="69"/>
      <c r="G637" s="63"/>
    </row>
    <row r="638" spans="2:7" x14ac:dyDescent="0.25">
      <c r="B638" s="35"/>
      <c r="C638" s="35"/>
      <c r="D638" s="35"/>
      <c r="E638" s="69"/>
      <c r="F638" s="69"/>
      <c r="G638" s="63"/>
    </row>
    <row r="639" spans="2:7" x14ac:dyDescent="0.25">
      <c r="B639" s="35"/>
      <c r="C639" s="35"/>
      <c r="D639" s="35"/>
      <c r="E639" s="69"/>
      <c r="F639" s="69"/>
      <c r="G639" s="63"/>
    </row>
    <row r="640" spans="2:7" x14ac:dyDescent="0.25">
      <c r="B640" s="35"/>
      <c r="C640" s="35"/>
      <c r="D640" s="35"/>
      <c r="E640" s="69"/>
      <c r="F640" s="69"/>
      <c r="G640" s="63"/>
    </row>
    <row r="641" spans="2:7" x14ac:dyDescent="0.25">
      <c r="B641" s="35"/>
      <c r="C641" s="35"/>
      <c r="D641" s="35"/>
      <c r="E641" s="69"/>
      <c r="F641" s="69"/>
      <c r="G641" s="63"/>
    </row>
    <row r="642" spans="2:7" x14ac:dyDescent="0.25">
      <c r="B642" s="35"/>
      <c r="C642" s="35"/>
      <c r="D642" s="35"/>
      <c r="E642" s="69"/>
      <c r="F642" s="69"/>
      <c r="G642" s="63"/>
    </row>
    <row r="643" spans="2:7" x14ac:dyDescent="0.25">
      <c r="B643" s="35"/>
      <c r="C643" s="35"/>
      <c r="D643" s="35"/>
      <c r="E643" s="69"/>
      <c r="F643" s="69"/>
      <c r="G643" s="63"/>
    </row>
    <row r="644" spans="2:7" x14ac:dyDescent="0.25">
      <c r="B644" s="35"/>
      <c r="C644" s="35"/>
      <c r="D644" s="35"/>
      <c r="E644" s="69"/>
      <c r="F644" s="69"/>
      <c r="G644" s="63"/>
    </row>
    <row r="645" spans="2:7" x14ac:dyDescent="0.25">
      <c r="B645" s="35"/>
      <c r="C645" s="35"/>
      <c r="D645" s="35"/>
      <c r="E645" s="69"/>
      <c r="F645" s="69"/>
      <c r="G645" s="63"/>
    </row>
    <row r="646" spans="2:7" x14ac:dyDescent="0.25">
      <c r="B646" s="35"/>
      <c r="C646" s="35"/>
      <c r="D646" s="35"/>
      <c r="E646" s="69"/>
      <c r="F646" s="69"/>
      <c r="G646" s="63"/>
    </row>
    <row r="647" spans="2:7" x14ac:dyDescent="0.25">
      <c r="B647" s="35"/>
      <c r="C647" s="35"/>
      <c r="D647" s="35"/>
      <c r="E647" s="69"/>
      <c r="F647" s="69"/>
      <c r="G647" s="63"/>
    </row>
    <row r="648" spans="2:7" x14ac:dyDescent="0.25">
      <c r="B648" s="35"/>
      <c r="C648" s="35"/>
      <c r="D648" s="35"/>
      <c r="E648" s="69"/>
      <c r="F648" s="69"/>
      <c r="G648" s="63"/>
    </row>
    <row r="649" spans="2:7" x14ac:dyDescent="0.25">
      <c r="B649" s="35"/>
      <c r="C649" s="35"/>
      <c r="D649" s="35"/>
      <c r="E649" s="69"/>
      <c r="F649" s="69"/>
      <c r="G649" s="63"/>
    </row>
    <row r="650" spans="2:7" x14ac:dyDescent="0.25">
      <c r="B650" s="35"/>
      <c r="C650" s="35"/>
      <c r="D650" s="35"/>
      <c r="E650" s="69"/>
      <c r="F650" s="69"/>
      <c r="G650" s="63"/>
    </row>
    <row r="651" spans="2:7" x14ac:dyDescent="0.25">
      <c r="B651" s="35"/>
      <c r="C651" s="35"/>
      <c r="D651" s="35"/>
      <c r="E651" s="69"/>
      <c r="F651" s="69"/>
      <c r="G651" s="63"/>
    </row>
    <row r="652" spans="2:7" x14ac:dyDescent="0.25">
      <c r="B652" s="35"/>
      <c r="C652" s="35"/>
      <c r="D652" s="35"/>
      <c r="E652" s="69"/>
      <c r="F652" s="69"/>
      <c r="G652" s="63"/>
    </row>
    <row r="653" spans="2:7" x14ac:dyDescent="0.25">
      <c r="B653" s="35"/>
      <c r="C653" s="35"/>
      <c r="D653" s="35"/>
      <c r="E653" s="69"/>
      <c r="F653" s="69"/>
      <c r="G653" s="63"/>
    </row>
    <row r="654" spans="2:7" x14ac:dyDescent="0.25">
      <c r="B654" s="35"/>
      <c r="C654" s="35"/>
      <c r="D654" s="35"/>
      <c r="E654" s="69"/>
      <c r="F654" s="69"/>
      <c r="G654" s="63"/>
    </row>
    <row r="655" spans="2:7" x14ac:dyDescent="0.25">
      <c r="B655" s="35"/>
      <c r="C655" s="35"/>
      <c r="D655" s="35"/>
      <c r="E655" s="69"/>
      <c r="F655" s="69"/>
      <c r="G655" s="63"/>
    </row>
    <row r="656" spans="2:7" x14ac:dyDescent="0.25">
      <c r="B656" s="35"/>
      <c r="C656" s="35"/>
      <c r="D656" s="35"/>
      <c r="E656" s="69"/>
      <c r="F656" s="69"/>
      <c r="G656" s="63"/>
    </row>
    <row r="657" spans="2:7" x14ac:dyDescent="0.25">
      <c r="B657" s="35"/>
      <c r="C657" s="35"/>
      <c r="D657" s="35"/>
      <c r="E657" s="69"/>
      <c r="F657" s="69"/>
      <c r="G657" s="63"/>
    </row>
    <row r="658" spans="2:7" x14ac:dyDescent="0.25">
      <c r="B658" s="35"/>
      <c r="C658" s="35"/>
      <c r="D658" s="35"/>
      <c r="E658" s="69"/>
      <c r="F658" s="69"/>
      <c r="G658" s="63"/>
    </row>
    <row r="659" spans="2:7" x14ac:dyDescent="0.25">
      <c r="B659" s="35"/>
      <c r="C659" s="35"/>
      <c r="D659" s="35"/>
      <c r="E659" s="69"/>
      <c r="F659" s="69"/>
      <c r="G659" s="63"/>
    </row>
    <row r="660" spans="2:7" x14ac:dyDescent="0.25">
      <c r="B660" s="35"/>
      <c r="C660" s="35"/>
      <c r="D660" s="35"/>
      <c r="E660" s="69"/>
      <c r="F660" s="69"/>
      <c r="G660" s="63"/>
    </row>
    <row r="661" spans="2:7" x14ac:dyDescent="0.25">
      <c r="B661" s="35"/>
      <c r="C661" s="35"/>
      <c r="D661" s="35"/>
      <c r="E661" s="69"/>
      <c r="F661" s="69"/>
      <c r="G661" s="63"/>
    </row>
    <row r="662" spans="2:7" x14ac:dyDescent="0.25">
      <c r="B662" s="35"/>
      <c r="C662" s="35"/>
      <c r="D662" s="35"/>
      <c r="E662" s="69"/>
      <c r="F662" s="69"/>
      <c r="G662" s="63"/>
    </row>
    <row r="663" spans="2:7" x14ac:dyDescent="0.25">
      <c r="B663" s="35"/>
      <c r="C663" s="35"/>
      <c r="D663" s="35"/>
      <c r="E663" s="69"/>
      <c r="F663" s="69"/>
      <c r="G663" s="63"/>
    </row>
    <row r="664" spans="2:7" x14ac:dyDescent="0.25">
      <c r="B664" s="35"/>
      <c r="C664" s="35"/>
      <c r="D664" s="35"/>
      <c r="E664" s="69"/>
      <c r="F664" s="69"/>
      <c r="G664" s="63"/>
    </row>
    <row r="665" spans="2:7" x14ac:dyDescent="0.25">
      <c r="B665" s="35"/>
      <c r="C665" s="35"/>
      <c r="D665" s="35"/>
      <c r="E665" s="69"/>
      <c r="F665" s="69"/>
      <c r="G665" s="63"/>
    </row>
    <row r="666" spans="2:7" x14ac:dyDescent="0.25">
      <c r="B666" s="35"/>
      <c r="C666" s="35"/>
      <c r="D666" s="35"/>
      <c r="E666" s="69"/>
      <c r="F666" s="69"/>
      <c r="G666" s="63"/>
    </row>
    <row r="667" spans="2:7" x14ac:dyDescent="0.25">
      <c r="B667" s="35"/>
      <c r="C667" s="35"/>
      <c r="D667" s="35"/>
      <c r="E667" s="69"/>
      <c r="F667" s="69"/>
      <c r="G667" s="63"/>
    </row>
    <row r="668" spans="2:7" x14ac:dyDescent="0.25">
      <c r="B668" s="35"/>
      <c r="C668" s="35"/>
      <c r="D668" s="35"/>
      <c r="E668" s="69"/>
      <c r="F668" s="69"/>
      <c r="G668" s="63"/>
    </row>
    <row r="669" spans="2:7" x14ac:dyDescent="0.25">
      <c r="B669" s="35"/>
      <c r="C669" s="35"/>
      <c r="D669" s="35"/>
      <c r="E669" s="69"/>
      <c r="F669" s="69"/>
      <c r="G669" s="63"/>
    </row>
    <row r="670" spans="2:7" x14ac:dyDescent="0.25">
      <c r="B670" s="35"/>
      <c r="C670" s="35"/>
      <c r="D670" s="35"/>
      <c r="E670" s="69"/>
      <c r="F670" s="69"/>
      <c r="G670" s="63"/>
    </row>
    <row r="671" spans="2:7" x14ac:dyDescent="0.25">
      <c r="B671" s="35"/>
      <c r="C671" s="35"/>
      <c r="D671" s="35"/>
      <c r="E671" s="69"/>
      <c r="F671" s="69"/>
      <c r="G671" s="63"/>
    </row>
    <row r="672" spans="2:7" x14ac:dyDescent="0.25">
      <c r="B672" s="35"/>
      <c r="C672" s="35"/>
      <c r="D672" s="35"/>
      <c r="E672" s="69"/>
      <c r="F672" s="69"/>
      <c r="G672" s="63"/>
    </row>
    <row r="673" spans="2:7" x14ac:dyDescent="0.25">
      <c r="B673" s="35"/>
      <c r="C673" s="35"/>
      <c r="D673" s="35"/>
      <c r="E673" s="69"/>
      <c r="F673" s="69"/>
      <c r="G673" s="63"/>
    </row>
    <row r="674" spans="2:7" x14ac:dyDescent="0.25">
      <c r="B674" s="35"/>
      <c r="C674" s="35"/>
      <c r="D674" s="35"/>
      <c r="E674" s="69"/>
      <c r="F674" s="69"/>
      <c r="G674" s="63"/>
    </row>
    <row r="675" spans="2:7" x14ac:dyDescent="0.25">
      <c r="B675" s="35"/>
      <c r="C675" s="35"/>
      <c r="D675" s="35"/>
      <c r="E675" s="69"/>
      <c r="F675" s="69"/>
      <c r="G675" s="63"/>
    </row>
    <row r="676" spans="2:7" x14ac:dyDescent="0.25">
      <c r="B676" s="35"/>
      <c r="C676" s="35"/>
      <c r="D676" s="35"/>
      <c r="E676" s="69"/>
      <c r="F676" s="69"/>
      <c r="G676" s="63"/>
    </row>
    <row r="677" spans="2:7" x14ac:dyDescent="0.25">
      <c r="B677" s="35"/>
      <c r="C677" s="35"/>
      <c r="D677" s="35"/>
      <c r="E677" s="69"/>
      <c r="F677" s="69"/>
      <c r="G677" s="63"/>
    </row>
    <row r="678" spans="2:7" x14ac:dyDescent="0.25">
      <c r="B678" s="35"/>
      <c r="C678" s="35"/>
      <c r="D678" s="35"/>
      <c r="E678" s="69"/>
      <c r="F678" s="69"/>
      <c r="G678" s="63"/>
    </row>
    <row r="679" spans="2:7" x14ac:dyDescent="0.25">
      <c r="B679" s="35"/>
      <c r="C679" s="35"/>
      <c r="D679" s="35"/>
      <c r="E679" s="69"/>
      <c r="F679" s="69"/>
      <c r="G679" s="63"/>
    </row>
    <row r="680" spans="2:7" x14ac:dyDescent="0.25">
      <c r="B680" s="35"/>
      <c r="C680" s="35"/>
      <c r="D680" s="35"/>
      <c r="E680" s="69"/>
      <c r="F680" s="69"/>
      <c r="G680" s="63"/>
    </row>
    <row r="681" spans="2:7" x14ac:dyDescent="0.25">
      <c r="B681" s="35"/>
      <c r="C681" s="35"/>
      <c r="D681" s="35"/>
      <c r="E681" s="69"/>
      <c r="F681" s="69"/>
      <c r="G681" s="63"/>
    </row>
    <row r="682" spans="2:7" x14ac:dyDescent="0.25">
      <c r="B682" s="35"/>
      <c r="C682" s="35"/>
      <c r="D682" s="35"/>
      <c r="E682" s="69"/>
      <c r="F682" s="69"/>
      <c r="G682" s="63"/>
    </row>
    <row r="683" spans="2:7" x14ac:dyDescent="0.25">
      <c r="B683" s="35"/>
      <c r="C683" s="35"/>
      <c r="D683" s="35"/>
      <c r="E683" s="69"/>
      <c r="F683" s="69"/>
      <c r="G683" s="63"/>
    </row>
    <row r="684" spans="2:7" x14ac:dyDescent="0.25">
      <c r="B684" s="35"/>
      <c r="C684" s="35"/>
      <c r="D684" s="35"/>
      <c r="E684" s="69"/>
      <c r="F684" s="69"/>
      <c r="G684" s="63"/>
    </row>
    <row r="685" spans="2:7" x14ac:dyDescent="0.25">
      <c r="B685" s="35"/>
      <c r="C685" s="35"/>
      <c r="D685" s="35"/>
      <c r="E685" s="69"/>
      <c r="F685" s="69"/>
      <c r="G685" s="63"/>
    </row>
    <row r="686" spans="2:7" x14ac:dyDescent="0.25">
      <c r="B686" s="35"/>
      <c r="C686" s="35"/>
      <c r="D686" s="35"/>
      <c r="E686" s="69"/>
      <c r="F686" s="69"/>
      <c r="G686" s="63"/>
    </row>
    <row r="687" spans="2:7" x14ac:dyDescent="0.25">
      <c r="B687" s="35"/>
      <c r="C687" s="35"/>
      <c r="D687" s="35"/>
      <c r="E687" s="69"/>
      <c r="F687" s="69"/>
      <c r="G687" s="63"/>
    </row>
    <row r="688" spans="2:7" x14ac:dyDescent="0.25">
      <c r="B688" s="35"/>
      <c r="C688" s="35"/>
      <c r="D688" s="35"/>
      <c r="E688" s="69"/>
      <c r="F688" s="69"/>
      <c r="G688" s="63"/>
    </row>
    <row r="689" spans="2:7" x14ac:dyDescent="0.25">
      <c r="B689" s="35"/>
      <c r="C689" s="35"/>
      <c r="D689" s="35"/>
      <c r="E689" s="69"/>
      <c r="F689" s="69"/>
      <c r="G689" s="63"/>
    </row>
    <row r="690" spans="2:7" x14ac:dyDescent="0.25">
      <c r="B690" s="35"/>
      <c r="C690" s="35"/>
      <c r="D690" s="35"/>
      <c r="E690" s="69"/>
      <c r="F690" s="69"/>
      <c r="G690" s="63"/>
    </row>
    <row r="691" spans="2:7" x14ac:dyDescent="0.25">
      <c r="B691" s="35"/>
      <c r="C691" s="35"/>
      <c r="D691" s="35"/>
      <c r="E691" s="69"/>
      <c r="F691" s="69"/>
      <c r="G691" s="63"/>
    </row>
    <row r="692" spans="2:7" x14ac:dyDescent="0.25">
      <c r="B692" s="35"/>
      <c r="C692" s="35"/>
      <c r="D692" s="35"/>
      <c r="E692" s="69"/>
      <c r="F692" s="69"/>
      <c r="G692" s="63"/>
    </row>
    <row r="693" spans="2:7" x14ac:dyDescent="0.25">
      <c r="B693" s="35"/>
      <c r="C693" s="35"/>
      <c r="D693" s="35"/>
      <c r="E693" s="69"/>
      <c r="F693" s="69"/>
      <c r="G693" s="63"/>
    </row>
    <row r="694" spans="2:7" x14ac:dyDescent="0.25">
      <c r="B694" s="35"/>
      <c r="C694" s="35"/>
      <c r="D694" s="35"/>
      <c r="E694" s="69"/>
      <c r="F694" s="69"/>
      <c r="G694" s="63"/>
    </row>
    <row r="695" spans="2:7" x14ac:dyDescent="0.25">
      <c r="B695" s="35"/>
      <c r="C695" s="35"/>
      <c r="D695" s="35"/>
      <c r="E695" s="69"/>
      <c r="F695" s="69"/>
      <c r="G695" s="63"/>
    </row>
    <row r="696" spans="2:7" x14ac:dyDescent="0.25">
      <c r="B696" s="35"/>
      <c r="C696" s="35"/>
      <c r="D696" s="35"/>
      <c r="E696" s="69"/>
      <c r="F696" s="69"/>
      <c r="G696" s="63"/>
    </row>
    <row r="697" spans="2:7" x14ac:dyDescent="0.25">
      <c r="B697" s="35"/>
      <c r="C697" s="35"/>
      <c r="D697" s="35"/>
      <c r="E697" s="69"/>
      <c r="F697" s="69"/>
      <c r="G697" s="63"/>
    </row>
    <row r="698" spans="2:7" x14ac:dyDescent="0.25">
      <c r="B698" s="35"/>
      <c r="C698" s="35"/>
      <c r="D698" s="35"/>
      <c r="E698" s="69"/>
      <c r="F698" s="69"/>
      <c r="G698" s="63"/>
    </row>
    <row r="699" spans="2:7" x14ac:dyDescent="0.25">
      <c r="B699" s="35"/>
      <c r="C699" s="35"/>
      <c r="D699" s="35"/>
      <c r="E699" s="69"/>
      <c r="F699" s="69"/>
      <c r="G699" s="63"/>
    </row>
    <row r="700" spans="2:7" x14ac:dyDescent="0.25">
      <c r="B700" s="35"/>
      <c r="C700" s="35"/>
      <c r="D700" s="35"/>
      <c r="E700" s="69"/>
      <c r="F700" s="69"/>
      <c r="G700" s="63"/>
    </row>
    <row r="701" spans="2:7" x14ac:dyDescent="0.25">
      <c r="B701" s="35"/>
      <c r="C701" s="35"/>
      <c r="D701" s="35"/>
      <c r="E701" s="69"/>
      <c r="F701" s="69"/>
      <c r="G701" s="63"/>
    </row>
    <row r="702" spans="2:7" x14ac:dyDescent="0.25">
      <c r="B702" s="35"/>
      <c r="C702" s="35"/>
      <c r="D702" s="35"/>
      <c r="E702" s="69"/>
      <c r="F702" s="69"/>
      <c r="G702" s="63"/>
    </row>
    <row r="703" spans="2:7" x14ac:dyDescent="0.25">
      <c r="B703" s="35"/>
      <c r="C703" s="35"/>
      <c r="D703" s="35"/>
      <c r="E703" s="69"/>
      <c r="F703" s="69"/>
      <c r="G703" s="63"/>
    </row>
    <row r="704" spans="2:7" x14ac:dyDescent="0.25">
      <c r="B704" s="35"/>
      <c r="C704" s="35"/>
      <c r="D704" s="35"/>
      <c r="E704" s="69"/>
      <c r="F704" s="69"/>
      <c r="G704" s="63"/>
    </row>
    <row r="705" spans="2:7" x14ac:dyDescent="0.25">
      <c r="B705" s="35"/>
      <c r="C705" s="35"/>
      <c r="D705" s="35"/>
      <c r="E705" s="69"/>
      <c r="F705" s="69"/>
      <c r="G705" s="63"/>
    </row>
    <row r="706" spans="2:7" x14ac:dyDescent="0.25">
      <c r="B706" s="35"/>
      <c r="C706" s="35"/>
      <c r="D706" s="35"/>
      <c r="E706" s="69"/>
      <c r="F706" s="69"/>
      <c r="G706" s="63"/>
    </row>
    <row r="707" spans="2:7" x14ac:dyDescent="0.25">
      <c r="B707" s="35"/>
      <c r="C707" s="35"/>
      <c r="D707" s="35"/>
      <c r="E707" s="69"/>
      <c r="F707" s="69"/>
      <c r="G707" s="63"/>
    </row>
    <row r="708" spans="2:7" x14ac:dyDescent="0.25">
      <c r="B708" s="35"/>
      <c r="C708" s="35"/>
      <c r="D708" s="35"/>
      <c r="E708" s="69"/>
      <c r="F708" s="69"/>
      <c r="G708" s="63"/>
    </row>
    <row r="709" spans="2:7" x14ac:dyDescent="0.25">
      <c r="B709" s="35"/>
      <c r="C709" s="35"/>
      <c r="D709" s="35"/>
      <c r="E709" s="69"/>
      <c r="F709" s="69"/>
      <c r="G709" s="63"/>
    </row>
    <row r="710" spans="2:7" x14ac:dyDescent="0.25">
      <c r="B710" s="35"/>
      <c r="C710" s="35"/>
      <c r="D710" s="35"/>
      <c r="E710" s="69"/>
      <c r="F710" s="69"/>
      <c r="G710" s="63"/>
    </row>
    <row r="711" spans="2:7" x14ac:dyDescent="0.25">
      <c r="B711" s="35"/>
      <c r="C711" s="35"/>
      <c r="D711" s="35"/>
      <c r="E711" s="69"/>
      <c r="F711" s="69"/>
      <c r="G711" s="63"/>
    </row>
    <row r="712" spans="2:7" x14ac:dyDescent="0.25">
      <c r="B712" s="35"/>
      <c r="C712" s="35"/>
      <c r="D712" s="35"/>
      <c r="E712" s="69"/>
      <c r="F712" s="69"/>
      <c r="G712" s="63"/>
    </row>
    <row r="713" spans="2:7" x14ac:dyDescent="0.25">
      <c r="B713" s="35"/>
      <c r="C713" s="35"/>
      <c r="D713" s="35"/>
      <c r="E713" s="69"/>
      <c r="F713" s="69"/>
      <c r="G713" s="63"/>
    </row>
    <row r="714" spans="2:7" x14ac:dyDescent="0.25">
      <c r="B714" s="35"/>
      <c r="C714" s="35"/>
      <c r="D714" s="35"/>
      <c r="E714" s="69"/>
      <c r="F714" s="69"/>
      <c r="G714" s="63"/>
    </row>
    <row r="715" spans="2:7" x14ac:dyDescent="0.25">
      <c r="B715" s="35"/>
      <c r="C715" s="35"/>
      <c r="D715" s="35"/>
      <c r="E715" s="69"/>
      <c r="F715" s="69"/>
      <c r="G715" s="63"/>
    </row>
    <row r="716" spans="2:7" x14ac:dyDescent="0.25">
      <c r="B716" s="35"/>
      <c r="C716" s="35"/>
      <c r="D716" s="35"/>
      <c r="E716" s="69"/>
      <c r="F716" s="69"/>
      <c r="G716" s="63"/>
    </row>
    <row r="717" spans="2:7" x14ac:dyDescent="0.25">
      <c r="B717" s="35"/>
      <c r="C717" s="35"/>
      <c r="D717" s="35"/>
      <c r="E717" s="69"/>
      <c r="F717" s="69"/>
      <c r="G717" s="63"/>
    </row>
    <row r="718" spans="2:7" x14ac:dyDescent="0.25">
      <c r="B718" s="35"/>
      <c r="C718" s="35"/>
      <c r="D718" s="35"/>
      <c r="E718" s="69"/>
      <c r="F718" s="69"/>
      <c r="G718" s="63"/>
    </row>
    <row r="719" spans="2:7" x14ac:dyDescent="0.25">
      <c r="B719" s="35"/>
      <c r="C719" s="35"/>
      <c r="D719" s="35"/>
      <c r="E719" s="69"/>
      <c r="F719" s="69"/>
      <c r="G719" s="63"/>
    </row>
    <row r="720" spans="2:7" x14ac:dyDescent="0.25">
      <c r="B720" s="35"/>
      <c r="C720" s="35"/>
      <c r="D720" s="35"/>
      <c r="E720" s="69"/>
      <c r="F720" s="69"/>
      <c r="G720" s="63"/>
    </row>
    <row r="721" spans="2:7" x14ac:dyDescent="0.25">
      <c r="B721" s="35"/>
      <c r="C721" s="35"/>
      <c r="D721" s="35"/>
      <c r="E721" s="69"/>
      <c r="F721" s="69"/>
      <c r="G721" s="63"/>
    </row>
    <row r="722" spans="2:7" x14ac:dyDescent="0.25">
      <c r="B722" s="35"/>
      <c r="C722" s="35"/>
      <c r="D722" s="35"/>
      <c r="E722" s="69"/>
      <c r="F722" s="69"/>
      <c r="G722" s="63"/>
    </row>
    <row r="723" spans="2:7" x14ac:dyDescent="0.25">
      <c r="B723" s="35"/>
      <c r="C723" s="35"/>
      <c r="D723" s="35"/>
      <c r="E723" s="69"/>
      <c r="F723" s="69"/>
      <c r="G723" s="63"/>
    </row>
    <row r="724" spans="2:7" x14ac:dyDescent="0.25">
      <c r="B724" s="35"/>
      <c r="C724" s="35"/>
      <c r="D724" s="35"/>
      <c r="E724" s="69"/>
      <c r="F724" s="69"/>
      <c r="G724" s="63"/>
    </row>
    <row r="725" spans="2:7" x14ac:dyDescent="0.25">
      <c r="B725" s="35"/>
      <c r="C725" s="35"/>
      <c r="D725" s="35"/>
      <c r="E725" s="69"/>
      <c r="F725" s="69"/>
      <c r="G725" s="63"/>
    </row>
    <row r="726" spans="2:7" x14ac:dyDescent="0.25">
      <c r="B726" s="35"/>
      <c r="C726" s="35"/>
      <c r="D726" s="35"/>
      <c r="E726" s="69"/>
      <c r="F726" s="69"/>
      <c r="G726" s="63"/>
    </row>
    <row r="727" spans="2:7" x14ac:dyDescent="0.25">
      <c r="B727" s="35"/>
      <c r="C727" s="35"/>
      <c r="D727" s="35"/>
      <c r="E727" s="69"/>
      <c r="F727" s="69"/>
      <c r="G727" s="63"/>
    </row>
    <row r="728" spans="2:7" x14ac:dyDescent="0.25">
      <c r="B728" s="35"/>
      <c r="C728" s="35"/>
      <c r="D728" s="35"/>
      <c r="E728" s="69"/>
      <c r="F728" s="69"/>
      <c r="G728" s="63"/>
    </row>
    <row r="729" spans="2:7" x14ac:dyDescent="0.25">
      <c r="B729" s="35"/>
      <c r="C729" s="35"/>
      <c r="D729" s="35"/>
      <c r="E729" s="69"/>
      <c r="F729" s="69"/>
      <c r="G729" s="63"/>
    </row>
    <row r="730" spans="2:7" x14ac:dyDescent="0.25">
      <c r="B730" s="35"/>
      <c r="C730" s="35"/>
      <c r="D730" s="35"/>
      <c r="E730" s="69"/>
      <c r="F730" s="69"/>
      <c r="G730" s="63"/>
    </row>
    <row r="731" spans="2:7" x14ac:dyDescent="0.25">
      <c r="B731" s="35"/>
      <c r="C731" s="35"/>
      <c r="D731" s="35"/>
      <c r="E731" s="69"/>
      <c r="F731" s="69"/>
      <c r="G731" s="63"/>
    </row>
    <row r="732" spans="2:7" x14ac:dyDescent="0.25">
      <c r="B732" s="35"/>
      <c r="C732" s="35"/>
      <c r="D732" s="35"/>
      <c r="E732" s="69"/>
      <c r="F732" s="69"/>
      <c r="G732" s="63"/>
    </row>
    <row r="733" spans="2:7" x14ac:dyDescent="0.25">
      <c r="B733" s="35"/>
      <c r="C733" s="35"/>
      <c r="D733" s="35"/>
      <c r="E733" s="69"/>
      <c r="F733" s="69"/>
      <c r="G733" s="63"/>
    </row>
    <row r="734" spans="2:7" x14ac:dyDescent="0.25">
      <c r="B734" s="35"/>
      <c r="C734" s="35"/>
      <c r="D734" s="35"/>
      <c r="E734" s="69"/>
      <c r="F734" s="69"/>
      <c r="G734" s="63"/>
    </row>
    <row r="735" spans="2:7" x14ac:dyDescent="0.25">
      <c r="B735" s="35"/>
      <c r="C735" s="35"/>
      <c r="D735" s="35"/>
      <c r="E735" s="69"/>
      <c r="F735" s="69"/>
      <c r="G735" s="63"/>
    </row>
    <row r="736" spans="2:7" x14ac:dyDescent="0.25">
      <c r="B736" s="35"/>
      <c r="C736" s="35"/>
      <c r="D736" s="35"/>
      <c r="E736" s="69"/>
      <c r="F736" s="69"/>
      <c r="G736" s="63"/>
    </row>
    <row r="737" spans="2:7" x14ac:dyDescent="0.25">
      <c r="B737" s="35"/>
      <c r="C737" s="35"/>
      <c r="D737" s="35"/>
      <c r="E737" s="69"/>
      <c r="F737" s="69"/>
      <c r="G737" s="63"/>
    </row>
    <row r="738" spans="2:7" x14ac:dyDescent="0.25">
      <c r="B738" s="35"/>
      <c r="C738" s="35"/>
      <c r="D738" s="35"/>
      <c r="E738" s="69"/>
      <c r="F738" s="69"/>
      <c r="G738" s="63"/>
    </row>
    <row r="739" spans="2:7" x14ac:dyDescent="0.25">
      <c r="B739" s="35"/>
      <c r="C739" s="35"/>
      <c r="D739" s="35"/>
      <c r="E739" s="69"/>
      <c r="F739" s="69"/>
      <c r="G739" s="63"/>
    </row>
    <row r="740" spans="2:7" x14ac:dyDescent="0.25">
      <c r="B740" s="35"/>
      <c r="C740" s="35"/>
      <c r="D740" s="35"/>
      <c r="E740" s="69"/>
      <c r="F740" s="69"/>
      <c r="G740" s="63"/>
    </row>
    <row r="741" spans="2:7" x14ac:dyDescent="0.25">
      <c r="B741" s="35"/>
      <c r="C741" s="35"/>
      <c r="D741" s="35"/>
      <c r="E741" s="69"/>
      <c r="F741" s="69"/>
      <c r="G741" s="63"/>
    </row>
    <row r="742" spans="2:7" x14ac:dyDescent="0.25">
      <c r="B742" s="35"/>
      <c r="C742" s="35"/>
      <c r="D742" s="35"/>
      <c r="E742" s="69"/>
      <c r="F742" s="69"/>
      <c r="G742" s="63"/>
    </row>
    <row r="743" spans="2:7" x14ac:dyDescent="0.25">
      <c r="B743" s="35"/>
      <c r="C743" s="35"/>
      <c r="D743" s="35"/>
      <c r="E743" s="69"/>
      <c r="F743" s="69"/>
      <c r="G743" s="63"/>
    </row>
    <row r="744" spans="2:7" x14ac:dyDescent="0.25">
      <c r="B744" s="35"/>
      <c r="C744" s="35"/>
      <c r="D744" s="35"/>
      <c r="E744" s="69"/>
      <c r="F744" s="69"/>
      <c r="G744" s="63"/>
    </row>
    <row r="745" spans="2:7" x14ac:dyDescent="0.25">
      <c r="B745" s="35"/>
      <c r="C745" s="35"/>
      <c r="D745" s="35"/>
      <c r="E745" s="69"/>
      <c r="F745" s="69"/>
      <c r="G745" s="63"/>
    </row>
    <row r="746" spans="2:7" x14ac:dyDescent="0.25">
      <c r="B746" s="35"/>
      <c r="C746" s="70"/>
      <c r="D746" s="70"/>
      <c r="E746" s="14"/>
      <c r="F746" s="14"/>
      <c r="G746" s="65"/>
    </row>
    <row r="747" spans="2:7" x14ac:dyDescent="0.25">
      <c r="B747" s="35"/>
      <c r="C747" s="35"/>
      <c r="D747" s="35"/>
      <c r="E747" s="69"/>
      <c r="F747" s="69"/>
      <c r="G747" s="63"/>
    </row>
    <row r="748" spans="2:7" x14ac:dyDescent="0.25">
      <c r="B748" s="35"/>
      <c r="C748" s="35"/>
      <c r="D748" s="35"/>
      <c r="E748" s="69"/>
      <c r="F748" s="69"/>
      <c r="G748" s="63"/>
    </row>
    <row r="749" spans="2:7" x14ac:dyDescent="0.25">
      <c r="B749" s="35"/>
      <c r="C749" s="35"/>
      <c r="D749" s="35"/>
      <c r="E749" s="69"/>
      <c r="F749" s="69"/>
      <c r="G749" s="63"/>
    </row>
    <row r="750" spans="2:7" x14ac:dyDescent="0.25">
      <c r="B750" s="35"/>
      <c r="C750" s="35"/>
      <c r="D750" s="35"/>
      <c r="E750" s="69"/>
      <c r="F750" s="69"/>
      <c r="G750" s="63"/>
    </row>
    <row r="751" spans="2:7" x14ac:dyDescent="0.25">
      <c r="B751" s="35"/>
      <c r="C751" s="35"/>
      <c r="D751" s="35"/>
      <c r="E751" s="69"/>
      <c r="F751" s="69"/>
      <c r="G751" s="63"/>
    </row>
    <row r="752" spans="2:7" x14ac:dyDescent="0.25">
      <c r="B752" s="35"/>
      <c r="C752" s="70"/>
      <c r="D752" s="70"/>
      <c r="E752" s="14"/>
      <c r="F752" s="14"/>
      <c r="G752" s="65"/>
    </row>
    <row r="753" spans="2:7" x14ac:dyDescent="0.25">
      <c r="B753" s="35"/>
      <c r="C753" s="70"/>
      <c r="D753" s="70"/>
      <c r="E753" s="14"/>
      <c r="F753" s="14"/>
      <c r="G753" s="65"/>
    </row>
    <row r="754" spans="2:7" x14ac:dyDescent="0.25">
      <c r="B754" s="35"/>
      <c r="C754" s="70"/>
      <c r="D754" s="70"/>
      <c r="E754" s="14"/>
      <c r="F754" s="14"/>
      <c r="G754" s="65"/>
    </row>
    <row r="755" spans="2:7" x14ac:dyDescent="0.25">
      <c r="B755" s="35"/>
      <c r="C755" s="35"/>
      <c r="D755" s="35"/>
      <c r="E755" s="69"/>
      <c r="F755" s="69"/>
      <c r="G755" s="63"/>
    </row>
    <row r="756" spans="2:7" x14ac:dyDescent="0.25">
      <c r="B756" s="35"/>
      <c r="C756" s="35"/>
      <c r="D756" s="35"/>
      <c r="E756" s="14"/>
      <c r="F756" s="14"/>
      <c r="G756" s="65"/>
    </row>
    <row r="757" spans="2:7" x14ac:dyDescent="0.25">
      <c r="B757" s="35"/>
      <c r="C757" s="35"/>
      <c r="D757" s="35"/>
      <c r="E757" s="14"/>
      <c r="F757" s="14"/>
      <c r="G757" s="65"/>
    </row>
  </sheetData>
  <sheetProtection algorithmName="SHA-512" hashValue="Qn0VzhcBx1K7YZ4mV7brBw9uKJc0okirrJ+DUvVU9E2SYxGmARdN1KKpgaO+TQAIMsZvM7gwM8tvvY4Jcru5nw==" saltValue="AWIm0FAI6ECiXcfdylcXOg==" spinCount="100000" sheet="1" autoFilter="0"/>
  <autoFilter ref="B5:G5" xr:uid="{00000000-0009-0000-0000-000005000000}"/>
  <sortState xmlns:xlrd2="http://schemas.microsoft.com/office/spreadsheetml/2017/richdata2" ref="B6:G174">
    <sortCondition ref="F6:F174"/>
    <sortCondition ref="E6:E174"/>
  </sortState>
  <printOptions horizontalCentered="1"/>
  <pageMargins left="0.7" right="0.7" top="0.75" bottom="0.75" header="0.3" footer="0.3"/>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vt:i4>
      </vt:variant>
    </vt:vector>
  </HeadingPairs>
  <TitlesOfParts>
    <vt:vector size="31" baseType="lpstr">
      <vt:lpstr>Cover Page</vt:lpstr>
      <vt:lpstr>Table of Contents</vt:lpstr>
      <vt:lpstr>Calculator Instructions</vt:lpstr>
      <vt:lpstr>Interactive EAPG Calculator</vt:lpstr>
      <vt:lpstr>EAPG Table</vt:lpstr>
      <vt:lpstr>Provider Table</vt:lpstr>
      <vt:lpstr>'EAPG Table'!_FilterDatabase</vt:lpstr>
      <vt:lpstr>'Provider Table'!_FilterDatabase</vt:lpstr>
      <vt:lpstr>Active_Payment</vt:lpstr>
      <vt:lpstr>BilatFlag</vt:lpstr>
      <vt:lpstr>Calculator_MedicaidID</vt:lpstr>
      <vt:lpstr>DOSRange</vt:lpstr>
      <vt:lpstr>EAPG_Paid</vt:lpstr>
      <vt:lpstr>EAPGRange</vt:lpstr>
      <vt:lpstr>First_DOS</vt:lpstr>
      <vt:lpstr>First_EAPG</vt:lpstr>
      <vt:lpstr>FlagRange</vt:lpstr>
      <vt:lpstr>PaidRange</vt:lpstr>
      <vt:lpstr>PmtPct</vt:lpstr>
      <vt:lpstr>'Calculator Instructions'!Print_Area</vt:lpstr>
      <vt:lpstr>'Cover Page'!Print_Area</vt:lpstr>
      <vt:lpstr>'EAPG Table'!Print_Area</vt:lpstr>
      <vt:lpstr>'Interactive EAPG Calculator'!Print_Area</vt:lpstr>
      <vt:lpstr>'Provider Table'!Print_Area</vt:lpstr>
      <vt:lpstr>'Table of Contents'!Print_Area</vt:lpstr>
      <vt:lpstr>'Calculator Instructions'!Print_Titles</vt:lpstr>
      <vt:lpstr>'Cover Page'!Print_Titles</vt:lpstr>
      <vt:lpstr>'EAPG Table'!Print_Titles</vt:lpstr>
      <vt:lpstr>'Interactive EAPG Calculator'!Print_Titles</vt:lpstr>
      <vt:lpstr>'Provider Table'!Print_Titles</vt:lpstr>
      <vt:lpstr>RepAncFlag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Sabrina Washkuhn</dc:creator>
  <cp:lastModifiedBy>Peter Hallum</cp:lastModifiedBy>
  <cp:lastPrinted>2022-03-16T15:32:20Z</cp:lastPrinted>
  <dcterms:created xsi:type="dcterms:W3CDTF">2021-04-28T19:36:25Z</dcterms:created>
  <dcterms:modified xsi:type="dcterms:W3CDTF">2022-03-16T19:04:30Z</dcterms:modified>
</cp:coreProperties>
</file>