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wb.prod.healthcare.wi.local/Wisconsin/Communication Log/Communication Documentation/Portal/2013-10-0025/"/>
    </mc:Choice>
  </mc:AlternateContent>
  <bookViews>
    <workbookView xWindow="0" yWindow="90" windowWidth="15300" windowHeight="9465"/>
  </bookViews>
  <sheets>
    <sheet name="2013 E&amp;M Code Rates" sheetId="2" r:id="rId1"/>
    <sheet name="2013 Vaccine Rates" sheetId="1" r:id="rId2"/>
  </sheets>
  <calcPr calcId="152511" calcOnSave="0"/>
</workbook>
</file>

<file path=xl/calcChain.xml><?xml version="1.0" encoding="utf-8"?>
<calcChain xmlns="http://schemas.openxmlformats.org/spreadsheetml/2006/main">
  <c r="D19" i="1" l="1"/>
  <c r="D22" i="1"/>
  <c r="D24" i="1"/>
  <c r="D28" i="1"/>
  <c r="D29" i="1"/>
  <c r="D34" i="1"/>
  <c r="D35" i="1"/>
  <c r="D36" i="1"/>
  <c r="D41" i="1"/>
  <c r="D42" i="1"/>
  <c r="D43" i="1"/>
  <c r="D44" i="1"/>
  <c r="D46" i="1"/>
  <c r="D47" i="1"/>
  <c r="D48" i="1"/>
  <c r="D52" i="1"/>
  <c r="D54" i="1"/>
  <c r="D56" i="1"/>
  <c r="D57" i="1"/>
  <c r="D58" i="1"/>
  <c r="D59" i="1"/>
  <c r="D60" i="1"/>
  <c r="D62" i="1"/>
  <c r="D63" i="1"/>
  <c r="D64" i="1"/>
  <c r="D66" i="1"/>
  <c r="D68" i="1"/>
  <c r="D69" i="1"/>
  <c r="D70" i="1"/>
  <c r="D71" i="1"/>
  <c r="D72" i="1"/>
  <c r="D75" i="1"/>
  <c r="D76" i="1"/>
  <c r="D77" i="1"/>
</calcChain>
</file>

<file path=xl/sharedStrings.xml><?xml version="1.0" encoding="utf-8"?>
<sst xmlns="http://schemas.openxmlformats.org/spreadsheetml/2006/main" count="295" uniqueCount="164">
  <si>
    <t>BCG for TB, live, peructaneous</t>
  </si>
  <si>
    <t>BCG for bladder ca, live, intravesical</t>
  </si>
  <si>
    <t>Hep A, adult, IM</t>
  </si>
  <si>
    <t>Hep A-Hep B, adult, IM</t>
  </si>
  <si>
    <t>Hib, PRP-OMP, 3-dose, IM</t>
  </si>
  <si>
    <t>Hep A, ped/adol, 2-dose, IM</t>
  </si>
  <si>
    <t>Hib, PRP-T, 4-dose, IM</t>
  </si>
  <si>
    <t>HPV quadrivalent, 3-dose, IM</t>
  </si>
  <si>
    <t>HPV bivalent, 3-dose, IM</t>
  </si>
  <si>
    <t>Influenza, trivalent, live, intranasal</t>
  </si>
  <si>
    <t>Influenza, trivalent, split, preservative-free, 6-35 mos, IM</t>
  </si>
  <si>
    <t>Influenza, trivalent, split, preservative-free, 3yrs+, IM</t>
  </si>
  <si>
    <t>Influenza, trivalent, split, 6-35 mos, IM</t>
  </si>
  <si>
    <t>Influenza, trivalent, split, 3yrs+, IM</t>
  </si>
  <si>
    <t>Pneumococcal conjugate, 13 valent, IM</t>
  </si>
  <si>
    <t>Influenza, quadrivalent, live, intranasal</t>
  </si>
  <si>
    <t>Rabies, IM</t>
  </si>
  <si>
    <t>Rotavirus, pentavalent, 3-dose, live, oral</t>
  </si>
  <si>
    <t>Rotavirus, attenuated, 2-dose, live, oral</t>
  </si>
  <si>
    <t>Typhoid, live, oral</t>
  </si>
  <si>
    <t>Typhoid, ViCPs, IM</t>
  </si>
  <si>
    <t>DTAP-IPV, 4-6 yrs, IM</t>
  </si>
  <si>
    <t>DTaP-Hib-IPV, IM</t>
  </si>
  <si>
    <t>DTaP, &lt;= 7 yrs, IM</t>
  </si>
  <si>
    <t>DT adsorbed, &lt;= 7 yrs, IM</t>
  </si>
  <si>
    <t>Mumps, live, SubQ</t>
  </si>
  <si>
    <t>Measles, live, SubQ</t>
  </si>
  <si>
    <t>Rubella, live, SubQ</t>
  </si>
  <si>
    <t>MMR, live, SubQ</t>
  </si>
  <si>
    <t>MMRV, live, SubQ</t>
  </si>
  <si>
    <t>Measles and rubella, live, SubQ</t>
  </si>
  <si>
    <t>IPV, SubQ or IM</t>
  </si>
  <si>
    <t>Tetanus adsorbed, IM</t>
  </si>
  <si>
    <t>Td adsorbed, preservative-free, 7 yrs+, IM</t>
  </si>
  <si>
    <t>Tdap, 7 yrs+, IM</t>
  </si>
  <si>
    <t>Varicella, live, SubQ</t>
  </si>
  <si>
    <t>Yellow fever, live, SubQ</t>
  </si>
  <si>
    <t>DTP-Hib, IM</t>
  </si>
  <si>
    <t>DtaP-HepB-IPV, IM</t>
  </si>
  <si>
    <t>DtaP-Hib, IM</t>
  </si>
  <si>
    <t>Meningococcal polysaccharide, SubQ</t>
  </si>
  <si>
    <t>Meningococcal conjugate, tetravalent, IM</t>
  </si>
  <si>
    <t>Japanese encephalitis, SubQ</t>
  </si>
  <si>
    <t>Zoster, live, SubQ</t>
  </si>
  <si>
    <t>Hep B, dialysis or immune suppressed, 3-dose, IM</t>
  </si>
  <si>
    <t>Hep B, adol, 2-dose, IM</t>
  </si>
  <si>
    <t>Hep B, ped/adol, 3-dose, IM</t>
  </si>
  <si>
    <t>Hep B, adult, 3-dose, IM</t>
  </si>
  <si>
    <t>Hep B, dialysis or immune suppressed, 4-dose, IM</t>
  </si>
  <si>
    <t>HepB-Hib, IM</t>
  </si>
  <si>
    <t>Unlisted vaccine/toxoid</t>
  </si>
  <si>
    <t>Pneumococcal polysaccharide, 23-valent,  2 yrs+, SubQ or IM</t>
  </si>
  <si>
    <t>manual pricing</t>
  </si>
  <si>
    <t>PPACA Rate</t>
  </si>
  <si>
    <t>Influenza, quadrivalent, IM, 3yrs+</t>
  </si>
  <si>
    <t>Diphtheria, IM</t>
  </si>
  <si>
    <t>Cholera, injectable</t>
  </si>
  <si>
    <t>Plague, IM</t>
  </si>
  <si>
    <t>Influenza, quadrivalent, IM, 6-35 mos.</t>
  </si>
  <si>
    <t>VFC rate</t>
  </si>
  <si>
    <t>2013 PPACA Rates - Vaccine Codes</t>
  </si>
  <si>
    <t>CPT Code</t>
  </si>
  <si>
    <t>CPT Code Description</t>
  </si>
  <si>
    <t>Rate Type</t>
  </si>
  <si>
    <t>Non-VFC rate</t>
  </si>
  <si>
    <t xml:space="preserve">Note:  Vaccine CPT codes may have only a non-VFC rate; only a VFC rate; or both a VFC and non-VFC rate.  </t>
  </si>
  <si>
    <t>Rate</t>
  </si>
  <si>
    <t>Description</t>
  </si>
  <si>
    <t>Office/outpatient visit new</t>
  </si>
  <si>
    <t>Office/outpatient visit est</t>
  </si>
  <si>
    <t>Observation care discharge</t>
  </si>
  <si>
    <t>Initial observation care</t>
  </si>
  <si>
    <t>Initial hospital care</t>
  </si>
  <si>
    <t>Subsequent observation care</t>
  </si>
  <si>
    <t>Subsequent hospital care</t>
  </si>
  <si>
    <t>Observ/hosp same date</t>
  </si>
  <si>
    <t>Hospital discharge day</t>
  </si>
  <si>
    <t>Office consultation</t>
  </si>
  <si>
    <t>Inpatient consultation</t>
  </si>
  <si>
    <t>Emergency dept visit</t>
  </si>
  <si>
    <t>Direct advanced life support</t>
  </si>
  <si>
    <t>Critical care first hour</t>
  </si>
  <si>
    <t>Critical care addl 30 min</t>
  </si>
  <si>
    <t>Nursing facility care init</t>
  </si>
  <si>
    <t>Nursing fac care subseq</t>
  </si>
  <si>
    <t>Nursing fac discharge day</t>
  </si>
  <si>
    <t>Annual nursing fac assessmnt</t>
  </si>
  <si>
    <t>Domicil/r-home visit new pat</t>
  </si>
  <si>
    <t>Domicil/r-home visit est pat</t>
  </si>
  <si>
    <t>Domicil/r-home care supervis</t>
  </si>
  <si>
    <t>Home visit new patient</t>
  </si>
  <si>
    <t>Home visit, new patient</t>
  </si>
  <si>
    <t>Home visit est patient</t>
  </si>
  <si>
    <t>Prolonged service office</t>
  </si>
  <si>
    <t>Prolonged service inpatient</t>
  </si>
  <si>
    <t>Prolong service w/o contact</t>
  </si>
  <si>
    <t>Prolong serv w/o contact add</t>
  </si>
  <si>
    <t>Physician standby services</t>
  </si>
  <si>
    <t>Anticoagulant mgmt initial</t>
  </si>
  <si>
    <t>Anticoagulant mgmt subseq</t>
  </si>
  <si>
    <t>Team conf w/pat by hc prof</t>
  </si>
  <si>
    <t>Team conf w/o pat by phys</t>
  </si>
  <si>
    <t>Team conf w/o pat by hc pro</t>
  </si>
  <si>
    <t>Home health care supervision</t>
  </si>
  <si>
    <t>Hospice care supervision</t>
  </si>
  <si>
    <t>Nursing fac care supervision</t>
  </si>
  <si>
    <t>Init pm e/m new pat infant</t>
  </si>
  <si>
    <t>Init pm e/m new pat 1-4 yrs</t>
  </si>
  <si>
    <t>Prev visit new age 5-11</t>
  </si>
  <si>
    <t>Prev visit new age 12-17</t>
  </si>
  <si>
    <t>Prev visit new age 18-39</t>
  </si>
  <si>
    <t>Prev visit new age 40-64</t>
  </si>
  <si>
    <t>Init pm e/m new pat 65+ yrs</t>
  </si>
  <si>
    <t>Per pm reeval est pat infant</t>
  </si>
  <si>
    <t>Prev visit est age 1-4</t>
  </si>
  <si>
    <t>Prev visit est age 5-11</t>
  </si>
  <si>
    <t>Prev visit est age 12-17</t>
  </si>
  <si>
    <t>Prev visit est age 18-39</t>
  </si>
  <si>
    <t>Prev visit est age 40-64</t>
  </si>
  <si>
    <t>Per pm reeval est pat 65+ yr</t>
  </si>
  <si>
    <t>Preventive counseling, indiv</t>
  </si>
  <si>
    <t>Preventive counseling indiv</t>
  </si>
  <si>
    <t>Behav chng smoking 3-10 min</t>
  </si>
  <si>
    <t>Behav chng smoking &gt; 10 min</t>
  </si>
  <si>
    <t>Audit/dast 15-30 min</t>
  </si>
  <si>
    <t>Audit/dast over 30 min</t>
  </si>
  <si>
    <t>Preventive counseling group</t>
  </si>
  <si>
    <t>Preventive counseling, group</t>
  </si>
  <si>
    <t>Health risk assessment test</t>
  </si>
  <si>
    <t>Unlisted preventive service</t>
  </si>
  <si>
    <t>Phone e/m by phys 5-10 min</t>
  </si>
  <si>
    <t>Phone e/m phys/qhp 11-20 min</t>
  </si>
  <si>
    <t>Phone e/m phys/qhp 21-30 min</t>
  </si>
  <si>
    <t>Online e/m by phys/qhp</t>
  </si>
  <si>
    <t>Basic life disability exam</t>
  </si>
  <si>
    <t>Work related disability exam</t>
  </si>
  <si>
    <t>Disability examination</t>
  </si>
  <si>
    <t>Init nb em per day hosp</t>
  </si>
  <si>
    <t>Init nb em per day non-fac</t>
  </si>
  <si>
    <t>Sbsq nb em per day hosp</t>
  </si>
  <si>
    <t>Same day nb discharge</t>
  </si>
  <si>
    <t>Attendance at delivery</t>
  </si>
  <si>
    <t>Nb resuscitation</t>
  </si>
  <si>
    <t>Ped crit care transport</t>
  </si>
  <si>
    <t>Ped crit care transport addl</t>
  </si>
  <si>
    <t>Neonate crit care initial</t>
  </si>
  <si>
    <t>Neonate crit care subsq</t>
  </si>
  <si>
    <t>Ped critical care initial</t>
  </si>
  <si>
    <t>Ped critical care subsq</t>
  </si>
  <si>
    <t>Ped crit care age 2-5 init</t>
  </si>
  <si>
    <t>Ped crit care age 2-5 subsq</t>
  </si>
  <si>
    <t>Init day hosp neonate care</t>
  </si>
  <si>
    <t>Ic lbw inf &lt; 1500 gm subsq</t>
  </si>
  <si>
    <t>Ic lbw inf 1500-2500 g subsq</t>
  </si>
  <si>
    <t>Ic inf pbw 2501-5000 g subsq</t>
  </si>
  <si>
    <t>Suprv interfacilty transport</t>
  </si>
  <si>
    <t>Suprv interfac trnsport addl</t>
  </si>
  <si>
    <t>Cmplx chron care w/o pt vsit</t>
  </si>
  <si>
    <t>Cmplx chron care w/ pt vsit</t>
  </si>
  <si>
    <t>Complx chron care addl30 min</t>
  </si>
  <si>
    <t>Trans care mgmt 14 day disch</t>
  </si>
  <si>
    <t>Trans care mgmt 7 day disch</t>
  </si>
  <si>
    <t>Unlisted e&amp;m service</t>
  </si>
  <si>
    <t>2013 PPACA Physician Rates - Vaccine Codes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</si>
</sst>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9" tint="-0.249977111117893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ill="1"/>
    <xf numFmtId="0" fontId="1" fillId="0" borderId="0" xfId="0" applyFont="1" applyBorder="1"/>
    <xf numFmtId="40" fontId="1" fillId="0" borderId="0" xfId="0" applyNumberFormat="1" applyFont="1" applyFill="1" applyBorder="1" applyAlignment="1">
      <alignment wrapText="1"/>
    </xf>
    <xf numFmtId="0" fontId="3" fillId="0" borderId="0" xfId="0" applyFont="1"/>
    <xf numFmtId="2" fontId="0" fillId="0" borderId="0" xfId="0" applyNumberFormat="1"/>
    <xf numFmtId="0" fontId="4" fillId="0" borderId="0" xfId="0" applyFont="1"/>
    <xf numFmtId="0" fontId="1" fillId="0" borderId="0" xfId="0" applyFont="1" applyBorder="1" applyAlignment="1">
      <alignment horizontal="left" wrapText="1"/>
    </xf>
    <xf numFmtId="0" fontId="2" fillId="0" borderId="0" xfId="0" applyFont="1" applyAlignment="1"/>
    <xf numFmtId="0" fontId="1" fillId="0" borderId="0" xfId="0" applyFont="1"/>
    <xf numFmtId="2" fontId="0" fillId="0" borderId="0" xfId="0" applyNumberFormat="1" applyFill="1"/>
    <xf numFmtId="0" fontId="5" fillId="0" borderId="0" xfId="0" applyFont="1"/>
    <xf numFmtId="0" fontId="6" fillId="0" borderId="0" xfId="0" applyFont="1"/>
    <xf numFmtId="0" fontId="0" fillId="0" borderId="0" xfId="0" applyFill="1" applyAlignment="1">
      <alignment horizontal="left"/>
    </xf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6"/>
  <sheetViews>
    <sheetView tabSelected="1" zoomScale="85" zoomScaleNormal="85" workbookViewId="0">
      <selection activeCell="G17" sqref="G17"/>
    </sheetView>
  </sheetViews>
  <sheetFormatPr defaultRowHeight="15" x14ac:dyDescent="0.25"/>
  <cols>
    <col min="1" max="1" width="9.28515625" bestFit="1" customWidth="1"/>
    <col min="2" max="2" width="29.28515625" bestFit="1" customWidth="1"/>
    <col min="3" max="3" width="7" bestFit="1" customWidth="1"/>
  </cols>
  <sheetData>
    <row r="1" spans="1:4" ht="18" x14ac:dyDescent="0.35">
      <c r="A1" s="8" t="s">
        <v>163</v>
      </c>
      <c r="B1" s="8"/>
      <c r="C1" s="8"/>
      <c r="D1" s="8"/>
    </row>
    <row r="3" spans="1:4" x14ac:dyDescent="0.25">
      <c r="A3" s="9" t="s">
        <v>61</v>
      </c>
      <c r="B3" s="9" t="s">
        <v>67</v>
      </c>
      <c r="C3" s="9" t="s">
        <v>66</v>
      </c>
    </row>
    <row r="4" spans="1:4" x14ac:dyDescent="0.25">
      <c r="A4" s="13">
        <v>99201</v>
      </c>
      <c r="B4" s="14" t="s">
        <v>68</v>
      </c>
      <c r="C4">
        <v>44.54</v>
      </c>
    </row>
    <row r="5" spans="1:4" x14ac:dyDescent="0.25">
      <c r="A5" s="13">
        <v>99202</v>
      </c>
      <c r="B5" s="14" t="s">
        <v>68</v>
      </c>
      <c r="C5">
        <v>75.69</v>
      </c>
    </row>
    <row r="6" spans="1:4" x14ac:dyDescent="0.25">
      <c r="A6" s="13">
        <v>99203</v>
      </c>
      <c r="B6" s="14" t="s">
        <v>68</v>
      </c>
      <c r="C6">
        <v>109.06</v>
      </c>
    </row>
    <row r="7" spans="1:4" x14ac:dyDescent="0.25">
      <c r="A7" s="13">
        <v>99204</v>
      </c>
      <c r="B7" s="14" t="s">
        <v>68</v>
      </c>
      <c r="C7">
        <v>166.52</v>
      </c>
    </row>
    <row r="8" spans="1:4" x14ac:dyDescent="0.25">
      <c r="A8" s="13">
        <v>99205</v>
      </c>
      <c r="B8" s="14" t="s">
        <v>68</v>
      </c>
      <c r="C8">
        <v>206.46</v>
      </c>
    </row>
    <row r="9" spans="1:4" x14ac:dyDescent="0.25">
      <c r="A9" s="13">
        <v>99211</v>
      </c>
      <c r="B9" s="14" t="s">
        <v>69</v>
      </c>
      <c r="C9">
        <v>20.8</v>
      </c>
    </row>
    <row r="10" spans="1:4" x14ac:dyDescent="0.25">
      <c r="A10" s="13">
        <v>99212</v>
      </c>
      <c r="B10" s="14" t="s">
        <v>69</v>
      </c>
      <c r="C10">
        <v>44.54</v>
      </c>
    </row>
    <row r="11" spans="1:4" x14ac:dyDescent="0.25">
      <c r="A11" s="13">
        <v>99213</v>
      </c>
      <c r="B11" s="14" t="s">
        <v>69</v>
      </c>
      <c r="C11">
        <v>73.650000000000006</v>
      </c>
    </row>
    <row r="12" spans="1:4" x14ac:dyDescent="0.25">
      <c r="A12" s="13">
        <v>99214</v>
      </c>
      <c r="B12" s="14" t="s">
        <v>69</v>
      </c>
      <c r="C12">
        <v>108.34</v>
      </c>
    </row>
    <row r="13" spans="1:4" x14ac:dyDescent="0.25">
      <c r="A13" s="13">
        <v>99215</v>
      </c>
      <c r="B13" s="14" t="s">
        <v>69</v>
      </c>
      <c r="C13">
        <v>145.38999999999999</v>
      </c>
    </row>
    <row r="14" spans="1:4" x14ac:dyDescent="0.25">
      <c r="A14" s="13">
        <v>99217</v>
      </c>
      <c r="B14" s="14" t="s">
        <v>70</v>
      </c>
      <c r="C14">
        <v>72.069999999999993</v>
      </c>
    </row>
    <row r="15" spans="1:4" x14ac:dyDescent="0.25">
      <c r="A15" s="13">
        <v>99218</v>
      </c>
      <c r="B15" s="14" t="s">
        <v>71</v>
      </c>
      <c r="C15">
        <v>98.41</v>
      </c>
    </row>
    <row r="16" spans="1:4" x14ac:dyDescent="0.25">
      <c r="A16" s="13">
        <v>99219</v>
      </c>
      <c r="B16" s="14" t="s">
        <v>71</v>
      </c>
      <c r="C16">
        <v>133.99</v>
      </c>
    </row>
    <row r="17" spans="1:3" x14ac:dyDescent="0.25">
      <c r="A17" s="13">
        <v>99220</v>
      </c>
      <c r="B17" s="14" t="s">
        <v>71</v>
      </c>
      <c r="C17">
        <v>183.4</v>
      </c>
    </row>
    <row r="18" spans="1:3" x14ac:dyDescent="0.25">
      <c r="A18" s="13">
        <v>99221</v>
      </c>
      <c r="B18" s="14" t="s">
        <v>72</v>
      </c>
      <c r="C18">
        <v>99.94</v>
      </c>
    </row>
    <row r="19" spans="1:3" x14ac:dyDescent="0.25">
      <c r="A19" s="13">
        <v>99222</v>
      </c>
      <c r="B19" s="14" t="s">
        <v>72</v>
      </c>
      <c r="C19">
        <v>136.03</v>
      </c>
    </row>
    <row r="20" spans="1:3" x14ac:dyDescent="0.25">
      <c r="A20" s="13">
        <v>99223</v>
      </c>
      <c r="B20" s="14" t="s">
        <v>72</v>
      </c>
      <c r="C20">
        <v>200.6</v>
      </c>
    </row>
    <row r="21" spans="1:3" x14ac:dyDescent="0.25">
      <c r="A21" s="13">
        <v>99224</v>
      </c>
      <c r="B21" s="14" t="s">
        <v>73</v>
      </c>
      <c r="C21">
        <v>39.32</v>
      </c>
    </row>
    <row r="22" spans="1:3" x14ac:dyDescent="0.25">
      <c r="A22" s="13">
        <v>99225</v>
      </c>
      <c r="B22" s="14" t="s">
        <v>73</v>
      </c>
      <c r="C22">
        <v>71.64</v>
      </c>
    </row>
    <row r="23" spans="1:3" x14ac:dyDescent="0.25">
      <c r="A23" s="13">
        <v>99226</v>
      </c>
      <c r="B23" s="14" t="s">
        <v>73</v>
      </c>
      <c r="C23">
        <v>103.14</v>
      </c>
    </row>
    <row r="24" spans="1:3" x14ac:dyDescent="0.25">
      <c r="A24" s="13">
        <v>99231</v>
      </c>
      <c r="B24" s="14" t="s">
        <v>74</v>
      </c>
      <c r="C24">
        <v>38.770000000000003</v>
      </c>
    </row>
    <row r="25" spans="1:3" x14ac:dyDescent="0.25">
      <c r="A25" s="13">
        <v>99232</v>
      </c>
      <c r="B25" s="14" t="s">
        <v>74</v>
      </c>
      <c r="C25">
        <v>71.489999999999995</v>
      </c>
    </row>
    <row r="26" spans="1:3" x14ac:dyDescent="0.25">
      <c r="A26" s="13">
        <v>99233</v>
      </c>
      <c r="B26" s="14" t="s">
        <v>74</v>
      </c>
      <c r="C26">
        <v>102.99</v>
      </c>
    </row>
    <row r="27" spans="1:3" x14ac:dyDescent="0.25">
      <c r="A27" s="13">
        <v>99234</v>
      </c>
      <c r="B27" s="14" t="s">
        <v>75</v>
      </c>
      <c r="C27">
        <v>132.86000000000001</v>
      </c>
    </row>
    <row r="28" spans="1:3" x14ac:dyDescent="0.25">
      <c r="A28" s="13">
        <v>99235</v>
      </c>
      <c r="B28" s="14" t="s">
        <v>75</v>
      </c>
      <c r="C28">
        <v>167.11</v>
      </c>
    </row>
    <row r="29" spans="1:3" x14ac:dyDescent="0.25">
      <c r="A29" s="13">
        <v>99236</v>
      </c>
      <c r="B29" s="14" t="s">
        <v>75</v>
      </c>
      <c r="C29">
        <v>215.82</v>
      </c>
    </row>
    <row r="30" spans="1:3" x14ac:dyDescent="0.25">
      <c r="A30" s="13">
        <v>99238</v>
      </c>
      <c r="B30" s="14" t="s">
        <v>76</v>
      </c>
      <c r="C30">
        <v>72.22</v>
      </c>
    </row>
    <row r="31" spans="1:3" x14ac:dyDescent="0.25">
      <c r="A31" s="13">
        <v>99239</v>
      </c>
      <c r="B31" s="14" t="s">
        <v>76</v>
      </c>
      <c r="C31">
        <v>106.51</v>
      </c>
    </row>
    <row r="32" spans="1:3" x14ac:dyDescent="0.25">
      <c r="A32" s="13">
        <v>99241</v>
      </c>
      <c r="B32" s="14" t="s">
        <v>77</v>
      </c>
      <c r="C32">
        <v>47.02</v>
      </c>
    </row>
    <row r="33" spans="1:3" x14ac:dyDescent="0.25">
      <c r="A33" s="13">
        <v>99242</v>
      </c>
      <c r="B33" s="14" t="s">
        <v>77</v>
      </c>
      <c r="C33">
        <v>88.55</v>
      </c>
    </row>
    <row r="34" spans="1:3" x14ac:dyDescent="0.25">
      <c r="A34" s="13">
        <v>99243</v>
      </c>
      <c r="B34" s="14" t="s">
        <v>77</v>
      </c>
      <c r="C34">
        <v>121.03</v>
      </c>
    </row>
    <row r="35" spans="1:3" x14ac:dyDescent="0.25">
      <c r="A35" s="13">
        <v>99244</v>
      </c>
      <c r="B35" s="14" t="s">
        <v>77</v>
      </c>
      <c r="C35">
        <v>179.71</v>
      </c>
    </row>
    <row r="36" spans="1:3" x14ac:dyDescent="0.25">
      <c r="A36" s="13">
        <v>99245</v>
      </c>
      <c r="B36" s="14" t="s">
        <v>77</v>
      </c>
      <c r="C36">
        <v>219.56</v>
      </c>
    </row>
    <row r="37" spans="1:3" x14ac:dyDescent="0.25">
      <c r="A37" s="13">
        <v>99251</v>
      </c>
      <c r="B37" s="14" t="s">
        <v>78</v>
      </c>
      <c r="C37">
        <v>48.06</v>
      </c>
    </row>
    <row r="38" spans="1:3" x14ac:dyDescent="0.25">
      <c r="A38" s="13">
        <v>99252</v>
      </c>
      <c r="B38" s="14" t="s">
        <v>78</v>
      </c>
      <c r="C38">
        <v>73.77</v>
      </c>
    </row>
    <row r="39" spans="1:3" x14ac:dyDescent="0.25">
      <c r="A39" s="13">
        <v>99253</v>
      </c>
      <c r="B39" s="14" t="s">
        <v>78</v>
      </c>
      <c r="C39">
        <v>112.85</v>
      </c>
    </row>
    <row r="40" spans="1:3" x14ac:dyDescent="0.25">
      <c r="A40" s="13">
        <v>99254</v>
      </c>
      <c r="B40" s="14" t="s">
        <v>78</v>
      </c>
      <c r="C40">
        <v>163.26</v>
      </c>
    </row>
    <row r="41" spans="1:3" x14ac:dyDescent="0.25">
      <c r="A41" s="13">
        <v>99255</v>
      </c>
      <c r="B41" s="14" t="s">
        <v>78</v>
      </c>
      <c r="C41">
        <v>202.87</v>
      </c>
    </row>
    <row r="42" spans="1:3" x14ac:dyDescent="0.25">
      <c r="A42" s="13">
        <v>99281</v>
      </c>
      <c r="B42" s="14" t="s">
        <v>79</v>
      </c>
      <c r="C42">
        <v>20.77</v>
      </c>
    </row>
    <row r="43" spans="1:3" x14ac:dyDescent="0.25">
      <c r="A43" s="13">
        <v>99282</v>
      </c>
      <c r="B43" s="14" t="s">
        <v>79</v>
      </c>
      <c r="C43">
        <v>40.67</v>
      </c>
    </row>
    <row r="44" spans="1:3" x14ac:dyDescent="0.25">
      <c r="A44" s="13">
        <v>99283</v>
      </c>
      <c r="B44" s="14" t="s">
        <v>79</v>
      </c>
      <c r="C44">
        <v>60.75</v>
      </c>
    </row>
    <row r="45" spans="1:3" x14ac:dyDescent="0.25">
      <c r="A45" s="13">
        <v>99284</v>
      </c>
      <c r="B45" s="14" t="s">
        <v>79</v>
      </c>
      <c r="C45">
        <v>115.55</v>
      </c>
    </row>
    <row r="46" spans="1:3" x14ac:dyDescent="0.25">
      <c r="A46" s="13">
        <v>99285</v>
      </c>
      <c r="B46" s="14" t="s">
        <v>79</v>
      </c>
      <c r="C46">
        <v>169.93</v>
      </c>
    </row>
    <row r="47" spans="1:3" x14ac:dyDescent="0.25">
      <c r="A47" s="13">
        <v>99288</v>
      </c>
      <c r="B47" s="14" t="s">
        <v>80</v>
      </c>
      <c r="C47">
        <v>0</v>
      </c>
    </row>
    <row r="48" spans="1:3" x14ac:dyDescent="0.25">
      <c r="A48" s="13">
        <v>99291</v>
      </c>
      <c r="B48" s="14" t="s">
        <v>81</v>
      </c>
      <c r="C48">
        <v>275.95999999999998</v>
      </c>
    </row>
    <row r="49" spans="1:3" x14ac:dyDescent="0.25">
      <c r="A49" s="13">
        <v>99292</v>
      </c>
      <c r="B49" s="14" t="s">
        <v>82</v>
      </c>
      <c r="C49">
        <v>122.42</v>
      </c>
    </row>
    <row r="50" spans="1:3" x14ac:dyDescent="0.25">
      <c r="A50" s="13">
        <v>99304</v>
      </c>
      <c r="B50" s="14" t="s">
        <v>83</v>
      </c>
      <c r="C50">
        <v>92.65</v>
      </c>
    </row>
    <row r="51" spans="1:3" x14ac:dyDescent="0.25">
      <c r="A51" s="13">
        <v>99305</v>
      </c>
      <c r="B51" s="14" t="s">
        <v>83</v>
      </c>
      <c r="C51">
        <v>131.57</v>
      </c>
    </row>
    <row r="52" spans="1:3" x14ac:dyDescent="0.25">
      <c r="A52" s="13">
        <v>99306</v>
      </c>
      <c r="B52" s="14" t="s">
        <v>83</v>
      </c>
      <c r="C52">
        <v>166.44</v>
      </c>
    </row>
    <row r="53" spans="1:3" x14ac:dyDescent="0.25">
      <c r="A53" s="13">
        <v>99307</v>
      </c>
      <c r="B53" s="14" t="s">
        <v>84</v>
      </c>
      <c r="C53">
        <v>44.46</v>
      </c>
    </row>
    <row r="54" spans="1:3" x14ac:dyDescent="0.25">
      <c r="A54" s="13">
        <v>99308</v>
      </c>
      <c r="B54" s="14" t="s">
        <v>84</v>
      </c>
      <c r="C54">
        <v>68.989999999999995</v>
      </c>
    </row>
    <row r="55" spans="1:3" x14ac:dyDescent="0.25">
      <c r="A55" s="13">
        <v>99309</v>
      </c>
      <c r="B55" s="14" t="s">
        <v>84</v>
      </c>
      <c r="C55">
        <v>90.69</v>
      </c>
    </row>
    <row r="56" spans="1:3" x14ac:dyDescent="0.25">
      <c r="A56" s="13">
        <v>99310</v>
      </c>
      <c r="B56" s="14" t="s">
        <v>84</v>
      </c>
      <c r="C56">
        <v>134.54</v>
      </c>
    </row>
    <row r="57" spans="1:3" x14ac:dyDescent="0.25">
      <c r="A57" s="13">
        <v>99315</v>
      </c>
      <c r="B57" s="14" t="s">
        <v>85</v>
      </c>
      <c r="C57">
        <v>72.77</v>
      </c>
    </row>
    <row r="58" spans="1:3" x14ac:dyDescent="0.25">
      <c r="A58" s="13">
        <v>99316</v>
      </c>
      <c r="B58" s="14" t="s">
        <v>85</v>
      </c>
      <c r="C58">
        <v>104.58</v>
      </c>
    </row>
    <row r="59" spans="1:3" x14ac:dyDescent="0.25">
      <c r="A59" s="13">
        <v>99318</v>
      </c>
      <c r="B59" s="14" t="s">
        <v>86</v>
      </c>
      <c r="C59">
        <v>95.39</v>
      </c>
    </row>
    <row r="60" spans="1:3" x14ac:dyDescent="0.25">
      <c r="A60" s="13">
        <v>99324</v>
      </c>
      <c r="B60" s="14" t="s">
        <v>87</v>
      </c>
      <c r="C60">
        <v>55.34</v>
      </c>
    </row>
    <row r="61" spans="1:3" x14ac:dyDescent="0.25">
      <c r="A61" s="13">
        <v>99325</v>
      </c>
      <c r="B61" s="14" t="s">
        <v>87</v>
      </c>
      <c r="C61">
        <v>79.63</v>
      </c>
    </row>
    <row r="62" spans="1:3" x14ac:dyDescent="0.25">
      <c r="A62" s="13">
        <v>99326</v>
      </c>
      <c r="B62" s="14" t="s">
        <v>87</v>
      </c>
      <c r="C62">
        <v>138.33000000000001</v>
      </c>
    </row>
    <row r="63" spans="1:3" x14ac:dyDescent="0.25">
      <c r="A63" s="13">
        <v>99327</v>
      </c>
      <c r="B63" s="14" t="s">
        <v>87</v>
      </c>
      <c r="C63">
        <v>184.98</v>
      </c>
    </row>
    <row r="64" spans="1:3" x14ac:dyDescent="0.25">
      <c r="A64" s="13">
        <v>99328</v>
      </c>
      <c r="B64" s="14" t="s">
        <v>87</v>
      </c>
      <c r="C64">
        <v>214.73</v>
      </c>
    </row>
    <row r="65" spans="1:3" x14ac:dyDescent="0.25">
      <c r="A65" s="13">
        <v>99334</v>
      </c>
      <c r="B65" s="14" t="s">
        <v>88</v>
      </c>
      <c r="C65">
        <v>60.24</v>
      </c>
    </row>
    <row r="66" spans="1:3" x14ac:dyDescent="0.25">
      <c r="A66" s="13">
        <v>99335</v>
      </c>
      <c r="B66" s="14" t="s">
        <v>88</v>
      </c>
      <c r="C66">
        <v>94.36</v>
      </c>
    </row>
    <row r="67" spans="1:3" x14ac:dyDescent="0.25">
      <c r="A67" s="13">
        <v>99336</v>
      </c>
      <c r="B67" s="14" t="s">
        <v>88</v>
      </c>
      <c r="C67">
        <v>133.61000000000001</v>
      </c>
    </row>
    <row r="68" spans="1:3" x14ac:dyDescent="0.25">
      <c r="A68" s="13">
        <v>99337</v>
      </c>
      <c r="B68" s="14" t="s">
        <v>88</v>
      </c>
      <c r="C68">
        <v>191.53</v>
      </c>
    </row>
    <row r="69" spans="1:3" x14ac:dyDescent="0.25">
      <c r="A69" s="13">
        <v>99339</v>
      </c>
      <c r="B69" s="14" t="s">
        <v>89</v>
      </c>
      <c r="C69">
        <v>77.930000000000007</v>
      </c>
    </row>
    <row r="70" spans="1:3" x14ac:dyDescent="0.25">
      <c r="A70" s="13">
        <v>99340</v>
      </c>
      <c r="B70" s="14" t="s">
        <v>89</v>
      </c>
      <c r="C70">
        <v>109.03</v>
      </c>
    </row>
    <row r="71" spans="1:3" x14ac:dyDescent="0.25">
      <c r="A71" s="13">
        <v>99341</v>
      </c>
      <c r="B71" s="14" t="s">
        <v>90</v>
      </c>
      <c r="C71">
        <v>54.99</v>
      </c>
    </row>
    <row r="72" spans="1:3" x14ac:dyDescent="0.25">
      <c r="A72" s="13">
        <v>99342</v>
      </c>
      <c r="B72" s="14" t="s">
        <v>91</v>
      </c>
      <c r="C72">
        <v>78.78</v>
      </c>
    </row>
    <row r="73" spans="1:3" x14ac:dyDescent="0.25">
      <c r="A73" s="13">
        <v>99343</v>
      </c>
      <c r="B73" s="14" t="s">
        <v>90</v>
      </c>
      <c r="C73">
        <v>129.97</v>
      </c>
    </row>
    <row r="74" spans="1:3" x14ac:dyDescent="0.25">
      <c r="A74" s="13">
        <v>99344</v>
      </c>
      <c r="B74" s="14" t="s">
        <v>90</v>
      </c>
      <c r="C74">
        <v>181.1</v>
      </c>
    </row>
    <row r="75" spans="1:3" x14ac:dyDescent="0.25">
      <c r="A75" s="13">
        <v>99345</v>
      </c>
      <c r="B75" s="14" t="s">
        <v>90</v>
      </c>
      <c r="C75">
        <v>217.89</v>
      </c>
    </row>
    <row r="76" spans="1:3" x14ac:dyDescent="0.25">
      <c r="A76" s="13">
        <v>99347</v>
      </c>
      <c r="B76" s="14" t="s">
        <v>92</v>
      </c>
      <c r="C76">
        <v>55.33</v>
      </c>
    </row>
    <row r="77" spans="1:3" x14ac:dyDescent="0.25">
      <c r="A77" s="13">
        <v>99348</v>
      </c>
      <c r="B77" s="14" t="s">
        <v>92</v>
      </c>
      <c r="C77">
        <v>83.82</v>
      </c>
    </row>
    <row r="78" spans="1:3" x14ac:dyDescent="0.25">
      <c r="A78" s="13">
        <v>99349</v>
      </c>
      <c r="B78" s="14" t="s">
        <v>92</v>
      </c>
      <c r="C78">
        <v>127.25</v>
      </c>
    </row>
    <row r="79" spans="1:3" x14ac:dyDescent="0.25">
      <c r="A79" s="13">
        <v>99350</v>
      </c>
      <c r="B79" s="14" t="s">
        <v>92</v>
      </c>
      <c r="C79">
        <v>176.5</v>
      </c>
    </row>
    <row r="80" spans="1:3" x14ac:dyDescent="0.25">
      <c r="A80" s="13">
        <v>99354</v>
      </c>
      <c r="B80" s="14" t="s">
        <v>93</v>
      </c>
      <c r="C80">
        <v>99.11</v>
      </c>
    </row>
    <row r="81" spans="1:3" x14ac:dyDescent="0.25">
      <c r="A81" s="13">
        <v>99355</v>
      </c>
      <c r="B81" s="14" t="s">
        <v>93</v>
      </c>
      <c r="C81">
        <v>96.69</v>
      </c>
    </row>
    <row r="82" spans="1:3" x14ac:dyDescent="0.25">
      <c r="A82" s="13">
        <v>99356</v>
      </c>
      <c r="B82" s="14" t="s">
        <v>94</v>
      </c>
      <c r="C82">
        <v>91.09</v>
      </c>
    </row>
    <row r="83" spans="1:3" x14ac:dyDescent="0.25">
      <c r="A83" s="13">
        <v>99357</v>
      </c>
      <c r="B83" s="14" t="s">
        <v>94</v>
      </c>
      <c r="C83">
        <v>90.4</v>
      </c>
    </row>
    <row r="84" spans="1:3" x14ac:dyDescent="0.25">
      <c r="A84" s="13">
        <v>99358</v>
      </c>
      <c r="B84" s="14" t="s">
        <v>95</v>
      </c>
      <c r="C84">
        <v>108.33</v>
      </c>
    </row>
    <row r="85" spans="1:3" x14ac:dyDescent="0.25">
      <c r="A85" s="13">
        <v>99359</v>
      </c>
      <c r="B85" s="14" t="s">
        <v>96</v>
      </c>
      <c r="C85">
        <v>52.56</v>
      </c>
    </row>
    <row r="86" spans="1:3" x14ac:dyDescent="0.25">
      <c r="A86" s="13">
        <v>99360</v>
      </c>
      <c r="B86" s="14" t="s">
        <v>97</v>
      </c>
      <c r="C86">
        <v>60.92</v>
      </c>
    </row>
    <row r="87" spans="1:3" x14ac:dyDescent="0.25">
      <c r="A87" s="13">
        <v>99363</v>
      </c>
      <c r="B87" s="14" t="s">
        <v>98</v>
      </c>
      <c r="C87">
        <v>129.46</v>
      </c>
    </row>
    <row r="88" spans="1:3" x14ac:dyDescent="0.25">
      <c r="A88" s="13">
        <v>99364</v>
      </c>
      <c r="B88" s="14" t="s">
        <v>99</v>
      </c>
      <c r="C88">
        <v>43.64</v>
      </c>
    </row>
    <row r="89" spans="1:3" x14ac:dyDescent="0.25">
      <c r="A89" s="13">
        <v>99366</v>
      </c>
      <c r="B89" s="14" t="s">
        <v>100</v>
      </c>
      <c r="C89">
        <v>42.29</v>
      </c>
    </row>
    <row r="90" spans="1:3" x14ac:dyDescent="0.25">
      <c r="A90" s="13">
        <v>99367</v>
      </c>
      <c r="B90" s="14" t="s">
        <v>101</v>
      </c>
      <c r="C90">
        <v>55.77</v>
      </c>
    </row>
    <row r="91" spans="1:3" x14ac:dyDescent="0.25">
      <c r="A91" s="13">
        <v>99368</v>
      </c>
      <c r="B91" s="14" t="s">
        <v>102</v>
      </c>
      <c r="C91">
        <v>36.46</v>
      </c>
    </row>
    <row r="92" spans="1:3" x14ac:dyDescent="0.25">
      <c r="A92" s="13">
        <v>99374</v>
      </c>
      <c r="B92" s="14" t="s">
        <v>103</v>
      </c>
      <c r="C92">
        <v>70.319999999999993</v>
      </c>
    </row>
    <row r="93" spans="1:3" x14ac:dyDescent="0.25">
      <c r="A93" s="13">
        <v>99375</v>
      </c>
      <c r="B93" s="14" t="s">
        <v>103</v>
      </c>
      <c r="C93">
        <v>105.3</v>
      </c>
    </row>
    <row r="94" spans="1:3" x14ac:dyDescent="0.25">
      <c r="A94" s="13">
        <v>99377</v>
      </c>
      <c r="B94" s="14" t="s">
        <v>104</v>
      </c>
      <c r="C94">
        <v>70.319999999999993</v>
      </c>
    </row>
    <row r="95" spans="1:3" x14ac:dyDescent="0.25">
      <c r="A95" s="13">
        <v>99378</v>
      </c>
      <c r="B95" s="14" t="s">
        <v>104</v>
      </c>
      <c r="C95">
        <v>105.3</v>
      </c>
    </row>
    <row r="96" spans="1:3" x14ac:dyDescent="0.25">
      <c r="A96" s="13">
        <v>99379</v>
      </c>
      <c r="B96" s="14" t="s">
        <v>105</v>
      </c>
      <c r="C96">
        <v>70.319999999999993</v>
      </c>
    </row>
    <row r="97" spans="1:3" x14ac:dyDescent="0.25">
      <c r="A97" s="13">
        <v>99380</v>
      </c>
      <c r="B97" s="14" t="s">
        <v>105</v>
      </c>
      <c r="C97">
        <v>105.3</v>
      </c>
    </row>
    <row r="98" spans="1:3" x14ac:dyDescent="0.25">
      <c r="A98" s="13">
        <v>99381</v>
      </c>
      <c r="B98" s="14" t="s">
        <v>106</v>
      </c>
      <c r="C98">
        <v>111.81</v>
      </c>
    </row>
    <row r="99" spans="1:3" x14ac:dyDescent="0.25">
      <c r="A99" s="13">
        <v>99382</v>
      </c>
      <c r="B99" s="14" t="s">
        <v>107</v>
      </c>
      <c r="C99">
        <v>116.55</v>
      </c>
    </row>
    <row r="100" spans="1:3" x14ac:dyDescent="0.25">
      <c r="A100" s="13">
        <v>99383</v>
      </c>
      <c r="B100" s="14" t="s">
        <v>108</v>
      </c>
      <c r="C100">
        <v>121.35</v>
      </c>
    </row>
    <row r="101" spans="1:3" x14ac:dyDescent="0.25">
      <c r="A101" s="13">
        <v>99384</v>
      </c>
      <c r="B101" s="14" t="s">
        <v>109</v>
      </c>
      <c r="C101">
        <v>136.78</v>
      </c>
    </row>
    <row r="102" spans="1:3" x14ac:dyDescent="0.25">
      <c r="A102" s="13">
        <v>99385</v>
      </c>
      <c r="B102" s="14" t="s">
        <v>110</v>
      </c>
      <c r="C102">
        <v>132.88999999999999</v>
      </c>
    </row>
    <row r="103" spans="1:3" x14ac:dyDescent="0.25">
      <c r="A103" s="13">
        <v>99386</v>
      </c>
      <c r="B103" s="14" t="s">
        <v>111</v>
      </c>
      <c r="C103">
        <v>153.41999999999999</v>
      </c>
    </row>
    <row r="104" spans="1:3" x14ac:dyDescent="0.25">
      <c r="A104" s="13">
        <v>99387</v>
      </c>
      <c r="B104" s="14" t="s">
        <v>112</v>
      </c>
      <c r="C104">
        <v>166.79</v>
      </c>
    </row>
    <row r="105" spans="1:3" x14ac:dyDescent="0.25">
      <c r="A105" s="13">
        <v>99391</v>
      </c>
      <c r="B105" s="14" t="s">
        <v>113</v>
      </c>
      <c r="C105">
        <v>100.4</v>
      </c>
    </row>
    <row r="106" spans="1:3" x14ac:dyDescent="0.25">
      <c r="A106" s="13">
        <v>99392</v>
      </c>
      <c r="B106" s="14" t="s">
        <v>114</v>
      </c>
      <c r="C106">
        <v>106.96</v>
      </c>
    </row>
    <row r="107" spans="1:3" x14ac:dyDescent="0.25">
      <c r="A107" s="13">
        <v>99393</v>
      </c>
      <c r="B107" s="14" t="s">
        <v>115</v>
      </c>
      <c r="C107">
        <v>106.61</v>
      </c>
    </row>
    <row r="108" spans="1:3" x14ac:dyDescent="0.25">
      <c r="A108" s="13">
        <v>99394</v>
      </c>
      <c r="B108" s="14" t="s">
        <v>116</v>
      </c>
      <c r="C108">
        <v>116.85</v>
      </c>
    </row>
    <row r="109" spans="1:3" x14ac:dyDescent="0.25">
      <c r="A109" s="13">
        <v>99395</v>
      </c>
      <c r="B109" s="14" t="s">
        <v>117</v>
      </c>
      <c r="C109">
        <v>119.32</v>
      </c>
    </row>
    <row r="110" spans="1:3" x14ac:dyDescent="0.25">
      <c r="A110" s="13">
        <v>99396</v>
      </c>
      <c r="B110" s="14" t="s">
        <v>118</v>
      </c>
      <c r="C110">
        <v>127.13</v>
      </c>
    </row>
    <row r="111" spans="1:3" x14ac:dyDescent="0.25">
      <c r="A111" s="13">
        <v>99397</v>
      </c>
      <c r="B111" s="14" t="s">
        <v>119</v>
      </c>
      <c r="C111">
        <v>137.12</v>
      </c>
    </row>
    <row r="112" spans="1:3" x14ac:dyDescent="0.25">
      <c r="A112" s="13">
        <v>99401</v>
      </c>
      <c r="B112" s="14" t="s">
        <v>120</v>
      </c>
      <c r="C112">
        <v>36.72</v>
      </c>
    </row>
    <row r="113" spans="1:3" x14ac:dyDescent="0.25">
      <c r="A113" s="13">
        <v>99402</v>
      </c>
      <c r="B113" s="14" t="s">
        <v>121</v>
      </c>
      <c r="C113">
        <v>62.23</v>
      </c>
    </row>
    <row r="114" spans="1:3" x14ac:dyDescent="0.25">
      <c r="A114" s="13">
        <v>99403</v>
      </c>
      <c r="B114" s="14" t="s">
        <v>121</v>
      </c>
      <c r="C114">
        <v>86.49</v>
      </c>
    </row>
    <row r="115" spans="1:3" x14ac:dyDescent="0.25">
      <c r="A115" s="13">
        <v>99404</v>
      </c>
      <c r="B115" s="14" t="s">
        <v>121</v>
      </c>
      <c r="C115">
        <v>111.25</v>
      </c>
    </row>
    <row r="116" spans="1:3" x14ac:dyDescent="0.25">
      <c r="A116" s="13">
        <v>99406</v>
      </c>
      <c r="B116" s="14" t="s">
        <v>122</v>
      </c>
      <c r="C116">
        <v>13.93</v>
      </c>
    </row>
    <row r="117" spans="1:3" x14ac:dyDescent="0.25">
      <c r="A117" s="13">
        <v>99407</v>
      </c>
      <c r="B117" s="14" t="s">
        <v>123</v>
      </c>
      <c r="C117">
        <v>27.39</v>
      </c>
    </row>
    <row r="118" spans="1:3" x14ac:dyDescent="0.25">
      <c r="A118" s="13">
        <v>99408</v>
      </c>
      <c r="B118" s="14" t="s">
        <v>124</v>
      </c>
      <c r="C118">
        <v>35.01</v>
      </c>
    </row>
    <row r="119" spans="1:3" x14ac:dyDescent="0.25">
      <c r="A119" s="13">
        <v>99409</v>
      </c>
      <c r="B119" s="14" t="s">
        <v>125</v>
      </c>
      <c r="C119">
        <v>67.94</v>
      </c>
    </row>
    <row r="120" spans="1:3" x14ac:dyDescent="0.25">
      <c r="A120" s="13">
        <v>99411</v>
      </c>
      <c r="B120" s="14" t="s">
        <v>126</v>
      </c>
      <c r="C120">
        <v>16.62</v>
      </c>
    </row>
    <row r="121" spans="1:3" x14ac:dyDescent="0.25">
      <c r="A121" s="13">
        <v>99412</v>
      </c>
      <c r="B121" s="14" t="s">
        <v>127</v>
      </c>
      <c r="C121">
        <v>21.91</v>
      </c>
    </row>
    <row r="122" spans="1:3" x14ac:dyDescent="0.25">
      <c r="A122" s="13">
        <v>99420</v>
      </c>
      <c r="B122" s="14" t="s">
        <v>128</v>
      </c>
      <c r="C122">
        <v>11.28</v>
      </c>
    </row>
    <row r="123" spans="1:3" x14ac:dyDescent="0.25">
      <c r="A123" s="13">
        <v>99429</v>
      </c>
      <c r="B123" s="14" t="s">
        <v>129</v>
      </c>
      <c r="C123">
        <v>0</v>
      </c>
    </row>
    <row r="124" spans="1:3" x14ac:dyDescent="0.25">
      <c r="A124" s="13">
        <v>99441</v>
      </c>
      <c r="B124" s="14" t="s">
        <v>130</v>
      </c>
      <c r="C124">
        <v>13.94</v>
      </c>
    </row>
    <row r="125" spans="1:3" x14ac:dyDescent="0.25">
      <c r="A125" s="13">
        <v>99442</v>
      </c>
      <c r="B125" s="14" t="s">
        <v>131</v>
      </c>
      <c r="C125">
        <v>26.7</v>
      </c>
    </row>
    <row r="126" spans="1:3" x14ac:dyDescent="0.25">
      <c r="A126" s="13">
        <v>99443</v>
      </c>
      <c r="B126" s="14" t="s">
        <v>132</v>
      </c>
      <c r="C126">
        <v>39.46</v>
      </c>
    </row>
    <row r="127" spans="1:3" x14ac:dyDescent="0.25">
      <c r="A127" s="13">
        <v>99444</v>
      </c>
      <c r="B127" s="14" t="s">
        <v>133</v>
      </c>
      <c r="C127">
        <v>0</v>
      </c>
    </row>
    <row r="128" spans="1:3" x14ac:dyDescent="0.25">
      <c r="A128" s="13">
        <v>99450</v>
      </c>
      <c r="B128" s="14" t="s">
        <v>134</v>
      </c>
      <c r="C128">
        <v>0</v>
      </c>
    </row>
    <row r="129" spans="1:3" x14ac:dyDescent="0.25">
      <c r="A129" s="13">
        <v>99455</v>
      </c>
      <c r="B129" s="14" t="s">
        <v>135</v>
      </c>
      <c r="C129">
        <v>0</v>
      </c>
    </row>
    <row r="130" spans="1:3" x14ac:dyDescent="0.25">
      <c r="A130" s="13">
        <v>99456</v>
      </c>
      <c r="B130" s="14" t="s">
        <v>136</v>
      </c>
      <c r="C130">
        <v>0</v>
      </c>
    </row>
    <row r="131" spans="1:3" x14ac:dyDescent="0.25">
      <c r="A131" s="13">
        <v>99460</v>
      </c>
      <c r="B131" s="14" t="s">
        <v>137</v>
      </c>
      <c r="C131">
        <v>90.7</v>
      </c>
    </row>
    <row r="132" spans="1:3" x14ac:dyDescent="0.25">
      <c r="A132" s="13">
        <v>99461</v>
      </c>
      <c r="B132" s="14" t="s">
        <v>138</v>
      </c>
      <c r="C132">
        <v>101.48</v>
      </c>
    </row>
    <row r="133" spans="1:3" x14ac:dyDescent="0.25">
      <c r="A133" s="13">
        <v>99462</v>
      </c>
      <c r="B133" s="14" t="s">
        <v>139</v>
      </c>
      <c r="C133">
        <v>41.28</v>
      </c>
    </row>
    <row r="134" spans="1:3" x14ac:dyDescent="0.25">
      <c r="A134" s="13">
        <v>99463</v>
      </c>
      <c r="B134" s="14" t="s">
        <v>140</v>
      </c>
      <c r="C134">
        <v>115.04</v>
      </c>
    </row>
    <row r="135" spans="1:3" x14ac:dyDescent="0.25">
      <c r="A135" s="13">
        <v>99464</v>
      </c>
      <c r="B135" s="14" t="s">
        <v>141</v>
      </c>
      <c r="C135">
        <v>76.239999999999995</v>
      </c>
    </row>
    <row r="136" spans="1:3" x14ac:dyDescent="0.25">
      <c r="A136" s="13">
        <v>99465</v>
      </c>
      <c r="B136" s="14" t="s">
        <v>142</v>
      </c>
      <c r="C136">
        <v>145.34</v>
      </c>
    </row>
    <row r="137" spans="1:3" x14ac:dyDescent="0.25">
      <c r="A137" s="13">
        <v>99466</v>
      </c>
      <c r="B137" s="14" t="s">
        <v>143</v>
      </c>
      <c r="C137">
        <v>257.45999999999998</v>
      </c>
    </row>
    <row r="138" spans="1:3" x14ac:dyDescent="0.25">
      <c r="A138" s="13">
        <v>99467</v>
      </c>
      <c r="B138" s="14" t="s">
        <v>144</v>
      </c>
      <c r="C138">
        <v>121.78</v>
      </c>
    </row>
    <row r="139" spans="1:3" x14ac:dyDescent="0.25">
      <c r="A139" s="13">
        <v>99468</v>
      </c>
      <c r="B139" s="14" t="s">
        <v>145</v>
      </c>
      <c r="C139">
        <v>945.07</v>
      </c>
    </row>
    <row r="140" spans="1:3" x14ac:dyDescent="0.25">
      <c r="A140" s="13">
        <v>99469</v>
      </c>
      <c r="B140" s="14" t="s">
        <v>146</v>
      </c>
      <c r="C140">
        <v>392.43</v>
      </c>
    </row>
    <row r="141" spans="1:3" x14ac:dyDescent="0.25">
      <c r="A141" s="13">
        <v>99471</v>
      </c>
      <c r="B141" s="14" t="s">
        <v>147</v>
      </c>
      <c r="C141">
        <v>850.89</v>
      </c>
    </row>
    <row r="142" spans="1:3" x14ac:dyDescent="0.25">
      <c r="A142" s="13">
        <v>99472</v>
      </c>
      <c r="B142" s="14" t="s">
        <v>148</v>
      </c>
      <c r="C142">
        <v>404</v>
      </c>
    </row>
    <row r="143" spans="1:3" x14ac:dyDescent="0.25">
      <c r="A143" s="13">
        <v>99475</v>
      </c>
      <c r="B143" s="14" t="s">
        <v>149</v>
      </c>
      <c r="C143">
        <v>558.01</v>
      </c>
    </row>
    <row r="144" spans="1:3" x14ac:dyDescent="0.25">
      <c r="A144" s="13">
        <v>99476</v>
      </c>
      <c r="B144" s="14" t="s">
        <v>150</v>
      </c>
      <c r="C144">
        <v>345.76</v>
      </c>
    </row>
    <row r="145" spans="1:3" x14ac:dyDescent="0.25">
      <c r="A145" s="13">
        <v>99477</v>
      </c>
      <c r="B145" s="14" t="s">
        <v>151</v>
      </c>
      <c r="C145">
        <v>349.13</v>
      </c>
    </row>
    <row r="146" spans="1:3" x14ac:dyDescent="0.25">
      <c r="A146" s="13">
        <v>99478</v>
      </c>
      <c r="B146" s="14" t="s">
        <v>152</v>
      </c>
      <c r="C146">
        <v>139.88</v>
      </c>
    </row>
    <row r="147" spans="1:3" x14ac:dyDescent="0.25">
      <c r="A147" s="13">
        <v>99479</v>
      </c>
      <c r="B147" s="14" t="s">
        <v>153</v>
      </c>
      <c r="C147">
        <v>127.12</v>
      </c>
    </row>
    <row r="148" spans="1:3" x14ac:dyDescent="0.25">
      <c r="A148" s="13">
        <v>99480</v>
      </c>
      <c r="B148" s="14" t="s">
        <v>154</v>
      </c>
      <c r="C148">
        <v>118.71</v>
      </c>
    </row>
    <row r="149" spans="1:3" x14ac:dyDescent="0.25">
      <c r="A149" s="13">
        <v>99485</v>
      </c>
      <c r="B149" s="14" t="s">
        <v>155</v>
      </c>
      <c r="C149">
        <v>75.75</v>
      </c>
    </row>
    <row r="150" spans="1:3" x14ac:dyDescent="0.25">
      <c r="A150" s="13">
        <v>99486</v>
      </c>
      <c r="B150" s="14" t="s">
        <v>156</v>
      </c>
      <c r="C150">
        <v>65.86</v>
      </c>
    </row>
    <row r="151" spans="1:3" x14ac:dyDescent="0.25">
      <c r="A151" s="13">
        <v>99487</v>
      </c>
      <c r="B151" s="14" t="s">
        <v>157</v>
      </c>
      <c r="C151">
        <v>83.52</v>
      </c>
    </row>
    <row r="152" spans="1:3" x14ac:dyDescent="0.25">
      <c r="A152" s="13">
        <v>99488</v>
      </c>
      <c r="B152" s="14" t="s">
        <v>158</v>
      </c>
      <c r="C152">
        <v>186.87</v>
      </c>
    </row>
    <row r="153" spans="1:3" x14ac:dyDescent="0.25">
      <c r="A153" s="13">
        <v>99489</v>
      </c>
      <c r="B153" s="14" t="s">
        <v>159</v>
      </c>
      <c r="C153">
        <v>41.93</v>
      </c>
    </row>
    <row r="154" spans="1:3" x14ac:dyDescent="0.25">
      <c r="A154" s="13">
        <v>99495</v>
      </c>
      <c r="B154" s="14" t="s">
        <v>160</v>
      </c>
      <c r="C154">
        <v>166.86</v>
      </c>
    </row>
    <row r="155" spans="1:3" x14ac:dyDescent="0.25">
      <c r="A155" s="13">
        <v>99496</v>
      </c>
      <c r="B155" s="14" t="s">
        <v>161</v>
      </c>
      <c r="C155">
        <v>235.09</v>
      </c>
    </row>
    <row r="156" spans="1:3" x14ac:dyDescent="0.25">
      <c r="A156" s="13">
        <v>99499</v>
      </c>
      <c r="B156" s="14" t="s">
        <v>162</v>
      </c>
      <c r="C156"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zoomScale="80" zoomScaleNormal="80" workbookViewId="0">
      <selection activeCell="A3" sqref="A3"/>
    </sheetView>
  </sheetViews>
  <sheetFormatPr defaultRowHeight="15" x14ac:dyDescent="0.25"/>
  <cols>
    <col min="1" max="1" width="8.28515625" customWidth="1"/>
    <col min="2" max="2" width="55.5703125" customWidth="1"/>
    <col min="3" max="3" width="17.28515625" customWidth="1"/>
    <col min="4" max="4" width="15.85546875" style="1" customWidth="1"/>
  </cols>
  <sheetData>
    <row r="1" spans="1:4" ht="18" x14ac:dyDescent="0.35">
      <c r="A1" s="8" t="s">
        <v>60</v>
      </c>
      <c r="B1" s="8"/>
      <c r="C1" s="8"/>
      <c r="D1" s="8"/>
    </row>
    <row r="2" spans="1:4" ht="14.45" x14ac:dyDescent="0.3">
      <c r="A2" s="9"/>
      <c r="D2"/>
    </row>
    <row r="3" spans="1:4" s="4" customFormat="1" ht="18" x14ac:dyDescent="0.35">
      <c r="A3" s="12" t="s">
        <v>65</v>
      </c>
    </row>
    <row r="4" spans="1:4" s="4" customFormat="1" ht="18" x14ac:dyDescent="0.35">
      <c r="A4" s="6"/>
    </row>
    <row r="5" spans="1:4" ht="28.9" x14ac:dyDescent="0.3">
      <c r="A5" s="7" t="s">
        <v>61</v>
      </c>
      <c r="B5" s="2" t="s">
        <v>62</v>
      </c>
      <c r="C5" s="2" t="s">
        <v>63</v>
      </c>
      <c r="D5" s="3" t="s">
        <v>53</v>
      </c>
    </row>
    <row r="6" spans="1:4" ht="14.45" x14ac:dyDescent="0.3">
      <c r="A6">
        <v>90585</v>
      </c>
      <c r="B6" t="s">
        <v>0</v>
      </c>
      <c r="C6" s="11" t="s">
        <v>64</v>
      </c>
      <c r="D6" s="5">
        <v>147.19999999999999</v>
      </c>
    </row>
    <row r="7" spans="1:4" ht="14.45" x14ac:dyDescent="0.3">
      <c r="A7">
        <v>90586</v>
      </c>
      <c r="B7" t="s">
        <v>1</v>
      </c>
      <c r="C7" s="11" t="s">
        <v>64</v>
      </c>
      <c r="D7" s="5">
        <v>147.19999999999999</v>
      </c>
    </row>
    <row r="8" spans="1:4" ht="14.45" x14ac:dyDescent="0.3">
      <c r="A8">
        <v>90632</v>
      </c>
      <c r="B8" t="s">
        <v>2</v>
      </c>
      <c r="C8" s="11" t="s">
        <v>64</v>
      </c>
      <c r="D8" s="5">
        <v>77.260000000000005</v>
      </c>
    </row>
    <row r="9" spans="1:4" ht="14.45" x14ac:dyDescent="0.3">
      <c r="A9">
        <v>90633</v>
      </c>
      <c r="B9" t="s">
        <v>5</v>
      </c>
      <c r="C9" s="11" t="s">
        <v>64</v>
      </c>
      <c r="D9" s="5">
        <v>20.83</v>
      </c>
    </row>
    <row r="10" spans="1:4" ht="14.45" x14ac:dyDescent="0.3">
      <c r="A10">
        <v>90636</v>
      </c>
      <c r="B10" t="s">
        <v>3</v>
      </c>
      <c r="C10" s="11" t="s">
        <v>64</v>
      </c>
      <c r="D10" s="5">
        <v>116.18</v>
      </c>
    </row>
    <row r="11" spans="1:4" ht="14.45" x14ac:dyDescent="0.3">
      <c r="A11">
        <v>90647</v>
      </c>
      <c r="B11" t="s">
        <v>4</v>
      </c>
      <c r="C11" s="11" t="s">
        <v>64</v>
      </c>
      <c r="D11" s="5">
        <v>20.83</v>
      </c>
    </row>
    <row r="12" spans="1:4" ht="14.45" x14ac:dyDescent="0.3">
      <c r="A12">
        <v>90648</v>
      </c>
      <c r="B12" t="s">
        <v>6</v>
      </c>
      <c r="C12" s="11" t="s">
        <v>64</v>
      </c>
      <c r="D12">
        <v>20.83</v>
      </c>
    </row>
    <row r="13" spans="1:4" ht="14.45" x14ac:dyDescent="0.3">
      <c r="A13">
        <v>90649</v>
      </c>
      <c r="B13" t="s">
        <v>7</v>
      </c>
      <c r="C13" s="11" t="s">
        <v>64</v>
      </c>
      <c r="D13" s="5">
        <v>161.78</v>
      </c>
    </row>
    <row r="14" spans="1:4" ht="14.45" x14ac:dyDescent="0.3">
      <c r="C14" s="11" t="s">
        <v>59</v>
      </c>
      <c r="D14">
        <v>20.83</v>
      </c>
    </row>
    <row r="15" spans="1:4" ht="14.45" x14ac:dyDescent="0.3">
      <c r="A15">
        <v>90650</v>
      </c>
      <c r="B15" t="s">
        <v>8</v>
      </c>
      <c r="C15" s="11" t="s">
        <v>64</v>
      </c>
      <c r="D15" s="5">
        <v>155.08000000000001</v>
      </c>
    </row>
    <row r="16" spans="1:4" ht="14.45" x14ac:dyDescent="0.3">
      <c r="C16" s="11" t="s">
        <v>59</v>
      </c>
      <c r="D16">
        <v>20.83</v>
      </c>
    </row>
    <row r="17" spans="1:4" ht="14.45" x14ac:dyDescent="0.3">
      <c r="A17">
        <v>90655</v>
      </c>
      <c r="B17" t="s">
        <v>10</v>
      </c>
      <c r="C17" s="11" t="s">
        <v>59</v>
      </c>
      <c r="D17">
        <v>20.83</v>
      </c>
    </row>
    <row r="18" spans="1:4" ht="14.45" x14ac:dyDescent="0.3">
      <c r="A18">
        <v>90656</v>
      </c>
      <c r="B18" t="s">
        <v>11</v>
      </c>
      <c r="C18" s="11" t="s">
        <v>59</v>
      </c>
      <c r="D18">
        <v>20.83</v>
      </c>
    </row>
    <row r="19" spans="1:4" ht="14.45" x14ac:dyDescent="0.3">
      <c r="C19" s="11" t="s">
        <v>64</v>
      </c>
      <c r="D19">
        <f>12.4+26.33</f>
        <v>38.729999999999997</v>
      </c>
    </row>
    <row r="20" spans="1:4" ht="14.45" x14ac:dyDescent="0.3">
      <c r="A20">
        <v>90657</v>
      </c>
      <c r="B20" t="s">
        <v>12</v>
      </c>
      <c r="C20" s="11" t="s">
        <v>59</v>
      </c>
      <c r="D20">
        <v>20.83</v>
      </c>
    </row>
    <row r="21" spans="1:4" ht="14.45" x14ac:dyDescent="0.3">
      <c r="A21">
        <v>90658</v>
      </c>
      <c r="B21" t="s">
        <v>13</v>
      </c>
      <c r="C21" s="11" t="s">
        <v>59</v>
      </c>
      <c r="D21">
        <v>20.83</v>
      </c>
    </row>
    <row r="22" spans="1:4" ht="14.45" x14ac:dyDescent="0.3">
      <c r="C22" s="11" t="s">
        <v>64</v>
      </c>
      <c r="D22">
        <f>9.5+26.33</f>
        <v>35.83</v>
      </c>
    </row>
    <row r="23" spans="1:4" ht="14.45" x14ac:dyDescent="0.3">
      <c r="A23">
        <v>90660</v>
      </c>
      <c r="B23" t="s">
        <v>9</v>
      </c>
      <c r="C23" s="11" t="s">
        <v>59</v>
      </c>
      <c r="D23">
        <v>20.83</v>
      </c>
    </row>
    <row r="24" spans="1:4" ht="14.45" x14ac:dyDescent="0.3">
      <c r="C24" s="11" t="s">
        <v>64</v>
      </c>
      <c r="D24">
        <f>23.46+26.33</f>
        <v>49.79</v>
      </c>
    </row>
    <row r="25" spans="1:4" ht="14.45" x14ac:dyDescent="0.3">
      <c r="A25">
        <v>90670</v>
      </c>
      <c r="B25" t="s">
        <v>14</v>
      </c>
      <c r="C25" s="11" t="s">
        <v>59</v>
      </c>
      <c r="D25" s="1">
        <v>20.83</v>
      </c>
    </row>
    <row r="26" spans="1:4" ht="14.45" x14ac:dyDescent="0.3">
      <c r="C26" s="11" t="s">
        <v>64</v>
      </c>
      <c r="D26" s="1">
        <v>163.36000000000001</v>
      </c>
    </row>
    <row r="27" spans="1:4" ht="14.45" x14ac:dyDescent="0.3">
      <c r="A27">
        <v>90672</v>
      </c>
      <c r="B27" t="s">
        <v>15</v>
      </c>
      <c r="C27" s="11" t="s">
        <v>59</v>
      </c>
      <c r="D27" s="1">
        <v>20.83</v>
      </c>
    </row>
    <row r="28" spans="1:4" ht="14.45" x14ac:dyDescent="0.3">
      <c r="C28" s="11" t="s">
        <v>64</v>
      </c>
      <c r="D28" s="1">
        <f>19.95+26.33</f>
        <v>46.28</v>
      </c>
    </row>
    <row r="29" spans="1:4" ht="14.45" x14ac:dyDescent="0.3">
      <c r="A29">
        <v>90675</v>
      </c>
      <c r="B29" t="s">
        <v>16</v>
      </c>
      <c r="C29" s="11" t="s">
        <v>64</v>
      </c>
      <c r="D29" s="1">
        <f>190.4+26.33</f>
        <v>216.73000000000002</v>
      </c>
    </row>
    <row r="30" spans="1:4" ht="14.45" x14ac:dyDescent="0.3">
      <c r="A30">
        <v>90680</v>
      </c>
      <c r="B30" t="s">
        <v>17</v>
      </c>
      <c r="C30" s="11" t="s">
        <v>59</v>
      </c>
      <c r="D30" s="1">
        <v>20.83</v>
      </c>
    </row>
    <row r="31" spans="1:4" ht="14.45" x14ac:dyDescent="0.3">
      <c r="A31">
        <v>90681</v>
      </c>
      <c r="B31" t="s">
        <v>18</v>
      </c>
      <c r="C31" s="11" t="s">
        <v>59</v>
      </c>
      <c r="D31" s="1">
        <v>20.83</v>
      </c>
    </row>
    <row r="32" spans="1:4" ht="14.45" x14ac:dyDescent="0.3">
      <c r="A32">
        <v>90685</v>
      </c>
      <c r="B32" t="s">
        <v>58</v>
      </c>
      <c r="C32" s="11" t="s">
        <v>59</v>
      </c>
      <c r="D32" s="1">
        <v>20.83</v>
      </c>
    </row>
    <row r="33" spans="1:4" ht="14.45" x14ac:dyDescent="0.3">
      <c r="A33">
        <v>90686</v>
      </c>
      <c r="B33" t="s">
        <v>54</v>
      </c>
      <c r="C33" s="11" t="s">
        <v>59</v>
      </c>
      <c r="D33" s="1">
        <v>20.83</v>
      </c>
    </row>
    <row r="34" spans="1:4" ht="14.45" x14ac:dyDescent="0.3">
      <c r="C34" s="11" t="s">
        <v>64</v>
      </c>
      <c r="D34" s="1">
        <f>15.15+26.33</f>
        <v>41.48</v>
      </c>
    </row>
    <row r="35" spans="1:4" ht="14.45" x14ac:dyDescent="0.3">
      <c r="A35">
        <v>90690</v>
      </c>
      <c r="B35" t="s">
        <v>19</v>
      </c>
      <c r="C35" s="11" t="s">
        <v>64</v>
      </c>
      <c r="D35" s="1">
        <f>38.19+26.33</f>
        <v>64.52</v>
      </c>
    </row>
    <row r="36" spans="1:4" ht="14.45" x14ac:dyDescent="0.3">
      <c r="A36">
        <v>90691</v>
      </c>
      <c r="B36" t="s">
        <v>20</v>
      </c>
      <c r="C36" s="11" t="s">
        <v>64</v>
      </c>
      <c r="D36" s="10">
        <f>68.27+26.33</f>
        <v>94.6</v>
      </c>
    </row>
    <row r="37" spans="1:4" ht="14.45" x14ac:dyDescent="0.3">
      <c r="A37">
        <v>90696</v>
      </c>
      <c r="B37" t="s">
        <v>21</v>
      </c>
      <c r="C37" s="11" t="s">
        <v>59</v>
      </c>
      <c r="D37" s="1">
        <v>20.83</v>
      </c>
    </row>
    <row r="38" spans="1:4" ht="14.45" x14ac:dyDescent="0.3">
      <c r="A38">
        <v>90698</v>
      </c>
      <c r="B38" t="s">
        <v>22</v>
      </c>
      <c r="C38" s="11" t="s">
        <v>59</v>
      </c>
      <c r="D38" s="1">
        <v>20.83</v>
      </c>
    </row>
    <row r="39" spans="1:4" ht="14.45" x14ac:dyDescent="0.3">
      <c r="A39">
        <v>90700</v>
      </c>
      <c r="B39" t="s">
        <v>23</v>
      </c>
      <c r="C39" s="11" t="s">
        <v>59</v>
      </c>
      <c r="D39" s="1">
        <v>20.83</v>
      </c>
    </row>
    <row r="40" spans="1:4" ht="14.45" x14ac:dyDescent="0.3">
      <c r="A40">
        <v>90702</v>
      </c>
      <c r="B40" t="s">
        <v>24</v>
      </c>
      <c r="C40" s="11" t="s">
        <v>59</v>
      </c>
      <c r="D40" s="1">
        <v>20.83</v>
      </c>
    </row>
    <row r="41" spans="1:4" ht="14.45" x14ac:dyDescent="0.3">
      <c r="A41">
        <v>90703</v>
      </c>
      <c r="B41" t="s">
        <v>32</v>
      </c>
      <c r="C41" s="11" t="s">
        <v>64</v>
      </c>
      <c r="D41" s="1">
        <f>35.41+26.33</f>
        <v>61.739999999999995</v>
      </c>
    </row>
    <row r="42" spans="1:4" x14ac:dyDescent="0.25">
      <c r="A42">
        <v>90704</v>
      </c>
      <c r="B42" t="s">
        <v>25</v>
      </c>
      <c r="C42" s="11" t="s">
        <v>64</v>
      </c>
      <c r="D42" s="1">
        <f>20.01+26.33</f>
        <v>46.34</v>
      </c>
    </row>
    <row r="43" spans="1:4" x14ac:dyDescent="0.25">
      <c r="A43">
        <v>90705</v>
      </c>
      <c r="B43" t="s">
        <v>26</v>
      </c>
      <c r="C43" s="11" t="s">
        <v>64</v>
      </c>
      <c r="D43" s="1">
        <f>16.69+26.33</f>
        <v>43.019999999999996</v>
      </c>
    </row>
    <row r="44" spans="1:4" x14ac:dyDescent="0.25">
      <c r="A44">
        <v>90706</v>
      </c>
      <c r="B44" t="s">
        <v>27</v>
      </c>
      <c r="C44" s="11" t="s">
        <v>64</v>
      </c>
      <c r="D44" s="1">
        <f>17.94+26.33</f>
        <v>44.269999999999996</v>
      </c>
    </row>
    <row r="45" spans="1:4" x14ac:dyDescent="0.25">
      <c r="A45">
        <v>90707</v>
      </c>
      <c r="B45" t="s">
        <v>28</v>
      </c>
      <c r="C45" s="11" t="s">
        <v>59</v>
      </c>
      <c r="D45" s="1">
        <v>20.83</v>
      </c>
    </row>
    <row r="46" spans="1:4" x14ac:dyDescent="0.25">
      <c r="C46" s="11" t="s">
        <v>64</v>
      </c>
      <c r="D46" s="10">
        <f>54.07+26.33</f>
        <v>80.400000000000006</v>
      </c>
    </row>
    <row r="47" spans="1:4" x14ac:dyDescent="0.25">
      <c r="A47">
        <v>90708</v>
      </c>
      <c r="B47" t="s">
        <v>30</v>
      </c>
      <c r="C47" s="11" t="s">
        <v>64</v>
      </c>
      <c r="D47" s="1">
        <f>24.16+26.33</f>
        <v>50.489999999999995</v>
      </c>
    </row>
    <row r="48" spans="1:4" x14ac:dyDescent="0.25">
      <c r="A48">
        <v>90710</v>
      </c>
      <c r="B48" t="s">
        <v>29</v>
      </c>
      <c r="C48" s="11" t="s">
        <v>64</v>
      </c>
      <c r="D48" s="1">
        <f>114.52+26.33</f>
        <v>140.85</v>
      </c>
    </row>
    <row r="49" spans="1:4" x14ac:dyDescent="0.25">
      <c r="C49" s="11" t="s">
        <v>59</v>
      </c>
      <c r="D49" s="1">
        <v>20.83</v>
      </c>
    </row>
    <row r="50" spans="1:4" x14ac:dyDescent="0.25">
      <c r="A50">
        <v>90713</v>
      </c>
      <c r="B50" t="s">
        <v>31</v>
      </c>
      <c r="C50" s="11" t="s">
        <v>59</v>
      </c>
      <c r="D50" s="1">
        <v>20.83</v>
      </c>
    </row>
    <row r="51" spans="1:4" x14ac:dyDescent="0.25">
      <c r="A51">
        <v>90714</v>
      </c>
      <c r="B51" t="s">
        <v>33</v>
      </c>
      <c r="C51" s="11" t="s">
        <v>59</v>
      </c>
      <c r="D51" s="1">
        <v>20.83</v>
      </c>
    </row>
    <row r="52" spans="1:4" x14ac:dyDescent="0.25">
      <c r="C52" s="11" t="s">
        <v>64</v>
      </c>
      <c r="D52" s="1">
        <f>19.93+26.33</f>
        <v>46.26</v>
      </c>
    </row>
    <row r="53" spans="1:4" x14ac:dyDescent="0.25">
      <c r="A53">
        <v>90715</v>
      </c>
      <c r="B53" t="s">
        <v>34</v>
      </c>
      <c r="C53" s="11" t="s">
        <v>59</v>
      </c>
      <c r="D53" s="1">
        <v>20.83</v>
      </c>
    </row>
    <row r="54" spans="1:4" x14ac:dyDescent="0.25">
      <c r="C54" s="11" t="s">
        <v>64</v>
      </c>
      <c r="D54" s="1">
        <f>33.35+26.33</f>
        <v>59.68</v>
      </c>
    </row>
    <row r="55" spans="1:4" x14ac:dyDescent="0.25">
      <c r="A55">
        <v>90716</v>
      </c>
      <c r="B55" t="s">
        <v>35</v>
      </c>
      <c r="C55" s="11" t="s">
        <v>59</v>
      </c>
      <c r="D55" s="1">
        <v>20.83</v>
      </c>
    </row>
    <row r="56" spans="1:4" x14ac:dyDescent="0.25">
      <c r="C56" s="11" t="s">
        <v>64</v>
      </c>
      <c r="D56" s="1">
        <f>90.55+26.33</f>
        <v>116.88</v>
      </c>
    </row>
    <row r="57" spans="1:4" x14ac:dyDescent="0.25">
      <c r="A57">
        <v>90717</v>
      </c>
      <c r="B57" t="s">
        <v>36</v>
      </c>
      <c r="C57" s="11" t="s">
        <v>64</v>
      </c>
      <c r="D57" s="1">
        <f>71.49+26.33</f>
        <v>97.82</v>
      </c>
    </row>
    <row r="58" spans="1:4" x14ac:dyDescent="0.25">
      <c r="A58">
        <v>90719</v>
      </c>
      <c r="B58" t="s">
        <v>55</v>
      </c>
      <c r="C58" s="11" t="s">
        <v>64</v>
      </c>
      <c r="D58" s="1">
        <f>5.02+26.33</f>
        <v>31.349999999999998</v>
      </c>
    </row>
    <row r="59" spans="1:4" x14ac:dyDescent="0.25">
      <c r="A59">
        <v>90720</v>
      </c>
      <c r="B59" t="s">
        <v>37</v>
      </c>
      <c r="C59" s="11" t="s">
        <v>64</v>
      </c>
      <c r="D59" s="1">
        <f>32.84+26.33</f>
        <v>59.17</v>
      </c>
    </row>
    <row r="60" spans="1:4" x14ac:dyDescent="0.25">
      <c r="A60">
        <v>90721</v>
      </c>
      <c r="B60" t="s">
        <v>39</v>
      </c>
      <c r="C60" s="11" t="s">
        <v>64</v>
      </c>
      <c r="D60" s="1">
        <f>3.28+26.33</f>
        <v>29.61</v>
      </c>
    </row>
    <row r="61" spans="1:4" x14ac:dyDescent="0.25">
      <c r="A61">
        <v>90723</v>
      </c>
      <c r="B61" t="s">
        <v>38</v>
      </c>
      <c r="C61" s="11" t="s">
        <v>59</v>
      </c>
      <c r="D61" s="1">
        <v>20.83</v>
      </c>
    </row>
    <row r="62" spans="1:4" x14ac:dyDescent="0.25">
      <c r="A62">
        <v>90725</v>
      </c>
      <c r="B62" t="s">
        <v>56</v>
      </c>
      <c r="C62" s="11" t="s">
        <v>64</v>
      </c>
      <c r="D62" s="1">
        <f>1.69+26.33</f>
        <v>28.02</v>
      </c>
    </row>
    <row r="63" spans="1:4" x14ac:dyDescent="0.25">
      <c r="A63">
        <v>90727</v>
      </c>
      <c r="B63" t="s">
        <v>57</v>
      </c>
      <c r="C63" s="11" t="s">
        <v>64</v>
      </c>
      <c r="D63" s="10">
        <f>36.07+26.33</f>
        <v>62.4</v>
      </c>
    </row>
    <row r="64" spans="1:4" x14ac:dyDescent="0.25">
      <c r="A64">
        <v>90732</v>
      </c>
      <c r="B64" t="s">
        <v>51</v>
      </c>
      <c r="C64" s="11" t="s">
        <v>64</v>
      </c>
      <c r="D64" s="10">
        <f>65.77+26.33</f>
        <v>92.1</v>
      </c>
    </row>
    <row r="65" spans="1:4" x14ac:dyDescent="0.25">
      <c r="C65" s="11" t="s">
        <v>59</v>
      </c>
      <c r="D65" s="1">
        <v>20.83</v>
      </c>
    </row>
    <row r="66" spans="1:4" x14ac:dyDescent="0.25">
      <c r="A66">
        <v>90733</v>
      </c>
      <c r="B66" t="s">
        <v>40</v>
      </c>
      <c r="C66" s="11" t="s">
        <v>64</v>
      </c>
      <c r="D66" s="1">
        <f>106.49+26.33</f>
        <v>132.82</v>
      </c>
    </row>
    <row r="67" spans="1:4" x14ac:dyDescent="0.25">
      <c r="A67">
        <v>90734</v>
      </c>
      <c r="B67" t="s">
        <v>41</v>
      </c>
      <c r="C67" s="11" t="s">
        <v>59</v>
      </c>
      <c r="D67" s="1">
        <v>20.83</v>
      </c>
    </row>
    <row r="68" spans="1:4" x14ac:dyDescent="0.25">
      <c r="C68" s="11" t="s">
        <v>64</v>
      </c>
      <c r="D68" s="1">
        <f>109.66+26.33</f>
        <v>135.99</v>
      </c>
    </row>
    <row r="69" spans="1:4" x14ac:dyDescent="0.25">
      <c r="A69">
        <v>90735</v>
      </c>
      <c r="B69" t="s">
        <v>42</v>
      </c>
      <c r="C69" s="11" t="s">
        <v>64</v>
      </c>
      <c r="D69" s="1">
        <f>102.08+26.33</f>
        <v>128.41</v>
      </c>
    </row>
    <row r="70" spans="1:4" x14ac:dyDescent="0.25">
      <c r="A70">
        <v>90736</v>
      </c>
      <c r="B70" t="s">
        <v>43</v>
      </c>
      <c r="C70" s="11" t="s">
        <v>64</v>
      </c>
      <c r="D70" s="1">
        <f>159.32+26.33</f>
        <v>185.64999999999998</v>
      </c>
    </row>
    <row r="71" spans="1:4" x14ac:dyDescent="0.25">
      <c r="A71">
        <v>90740</v>
      </c>
      <c r="B71" t="s">
        <v>44</v>
      </c>
      <c r="C71" s="11" t="s">
        <v>64</v>
      </c>
      <c r="D71" s="1">
        <f>119.42+26.33</f>
        <v>145.75</v>
      </c>
    </row>
    <row r="72" spans="1:4" x14ac:dyDescent="0.25">
      <c r="A72">
        <v>90743</v>
      </c>
      <c r="B72" t="s">
        <v>45</v>
      </c>
      <c r="C72" s="11" t="s">
        <v>64</v>
      </c>
      <c r="D72" s="1">
        <f>24.22+26.33</f>
        <v>50.55</v>
      </c>
    </row>
    <row r="73" spans="1:4" x14ac:dyDescent="0.25">
      <c r="C73" s="11" t="s">
        <v>59</v>
      </c>
      <c r="D73" s="1">
        <v>20.83</v>
      </c>
    </row>
    <row r="74" spans="1:4" x14ac:dyDescent="0.25">
      <c r="A74">
        <v>90744</v>
      </c>
      <c r="B74" t="s">
        <v>46</v>
      </c>
      <c r="C74" s="11" t="s">
        <v>59</v>
      </c>
      <c r="D74" s="1">
        <v>20.83</v>
      </c>
    </row>
    <row r="75" spans="1:4" x14ac:dyDescent="0.25">
      <c r="C75" s="11" t="s">
        <v>64</v>
      </c>
      <c r="D75" s="1">
        <f>24.22+26.33</f>
        <v>50.55</v>
      </c>
    </row>
    <row r="76" spans="1:4" x14ac:dyDescent="0.25">
      <c r="A76">
        <v>90746</v>
      </c>
      <c r="B76" t="s">
        <v>47</v>
      </c>
      <c r="C76" s="11" t="s">
        <v>64</v>
      </c>
      <c r="D76" s="1">
        <f>59.71+26.33</f>
        <v>86.039999999999992</v>
      </c>
    </row>
    <row r="77" spans="1:4" x14ac:dyDescent="0.25">
      <c r="A77">
        <v>90747</v>
      </c>
      <c r="B77" t="s">
        <v>48</v>
      </c>
      <c r="C77" s="11" t="s">
        <v>64</v>
      </c>
      <c r="D77" s="1">
        <f>119.42+26.33</f>
        <v>145.75</v>
      </c>
    </row>
    <row r="78" spans="1:4" x14ac:dyDescent="0.25">
      <c r="A78">
        <v>90748</v>
      </c>
      <c r="B78" t="s">
        <v>49</v>
      </c>
      <c r="C78" s="11" t="s">
        <v>59</v>
      </c>
      <c r="D78" s="1">
        <v>20.83</v>
      </c>
    </row>
    <row r="79" spans="1:4" x14ac:dyDescent="0.25">
      <c r="A79">
        <v>90749</v>
      </c>
      <c r="B79" t="s">
        <v>50</v>
      </c>
      <c r="C79" s="11" t="s">
        <v>64</v>
      </c>
      <c r="D79" s="1" t="s">
        <v>52</v>
      </c>
    </row>
  </sheetData>
  <printOptions gridLines="1"/>
  <pageMargins left="0.25" right="0.25" top="0.75" bottom="0.75" header="0.3" footer="0.3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2013 E&amp;M Code Rates</vt:lpstr>
      <vt:lpstr>2013 Vaccine Rates</vt:lpstr>
    </vt:vector>
  </TitlesOfParts>
  <Company>DHS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Waukau, Hilary J</dc:creator>
  <cp:lastModifiedBy>Amy L. Jacobson</cp:lastModifiedBy>
  <cp:lastPrinted>2013-10-03T15:35:42Z</cp:lastPrinted>
  <dcterms:created xsi:type="dcterms:W3CDTF">2013-02-01T18:56:23Z</dcterms:created>
  <dcterms:modified xsi:type="dcterms:W3CDTF">2013-10-06T16:37:15Z</dcterms:modified>
</cp:coreProperties>
</file>